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60" windowHeight="3930" activeTab="4"/>
  </bookViews>
  <sheets>
    <sheet name="BSheets" sheetId="1" r:id="rId1"/>
    <sheet name="Income Stmt" sheetId="2" r:id="rId2"/>
    <sheet name="Equity" sheetId="3" r:id="rId3"/>
    <sheet name="CashFlow" sheetId="4" r:id="rId4"/>
    <sheet name="Notes" sheetId="5" r:id="rId5"/>
  </sheets>
  <definedNames>
    <definedName name="_xlnm.Print_Area" localSheetId="0">'BSheets'!$A$1:$G$52</definedName>
    <definedName name="_xlnm.Print_Area" localSheetId="3">'CashFlow'!$A$1:$K$69</definedName>
    <definedName name="_xlnm.Print_Area" localSheetId="2">'Equity'!$A$1:$K$34</definedName>
    <definedName name="_xlnm.Print_Area" localSheetId="1">'Income Stmt'!$A$1:$N$49</definedName>
    <definedName name="_xlnm.Print_Titles" localSheetId="4">'Notes'!$1:$6</definedName>
  </definedNames>
  <calcPr fullCalcOnLoad="1"/>
</workbook>
</file>

<file path=xl/sharedStrings.xml><?xml version="1.0" encoding="utf-8"?>
<sst xmlns="http://schemas.openxmlformats.org/spreadsheetml/2006/main" count="438" uniqueCount="333">
  <si>
    <t>The Condensed Consolidated Balance Sheets should be read in conjunction with the Annual Financial Report for the period ended 31 July 2003.</t>
  </si>
  <si>
    <t>The Condensed Consolidated Income Statements should be read in conjunction with the Annual Financial Report for the period ended 31 July 2003.</t>
  </si>
  <si>
    <t>The Condensed Consolidated Statement of Changes in Equity should be read in conjunction with the Annual Financial Report for the period ended 31 July 2003.</t>
  </si>
  <si>
    <t xml:space="preserve">   - Dividends paid to previous shareholder of SEB</t>
  </si>
  <si>
    <t>The Condensed Consolidated Cash Flow Statement should be read in conjunction with the Annual Financial Report for the period ended 31 July 2003.</t>
  </si>
  <si>
    <t>Since the last annual  financial statements for the financial year period 31 July 2003, the changes in contingent liabilities are as follows:</t>
  </si>
  <si>
    <t xml:space="preserve"> - Associates</t>
  </si>
  <si>
    <t>The performance of the Agro-Industrial sector is affected by the competitive pricing and funding issue experience by palm oil millers in Indonesia. To enhance the performance of the division, we have recently entered a joint venture through Tricol Engineering Sdn Bhd to enhance and leverage our strength and experience with our partners to capitalise on the palm oil mills market.</t>
  </si>
  <si>
    <t>Readybuilt has filed its Defense. The case is pending full trial.</t>
  </si>
  <si>
    <t>MQS took out a summary judgment application against SEB but was not succesful. The case has been referred to full trial.</t>
  </si>
  <si>
    <t>Amount repayable after twelve months</t>
  </si>
  <si>
    <t>Current portion of long term loans</t>
  </si>
  <si>
    <t>None of the above Group borrowings are denominated in foreign currency.</t>
  </si>
  <si>
    <t xml:space="preserve">   - Interest received</t>
  </si>
  <si>
    <t>have not been reflected in the financial statement for the interim period.</t>
  </si>
  <si>
    <t>inter-alia the terms of the PGA as follows:</t>
  </si>
  <si>
    <t xml:space="preserve">The Company has entered into a supplemental agreement with SEGi dated 27 February 2003 to vary </t>
  </si>
  <si>
    <t xml:space="preserve">extension of time for the fulfilment of the Guaranteed Profits which shall be over a period of six </t>
  </si>
  <si>
    <t>years as opposed to the original term of three years pursuant to the PGA; and</t>
  </si>
  <si>
    <t xml:space="preserve">increase in the quantum of the aggregate Guaranteed Profits by a sum of RM2,286,000 to be </t>
  </si>
  <si>
    <t>fulfilled on an equal basis over the three financial years ending 31 December 2004 until 31</t>
  </si>
  <si>
    <t>revision to the aggregate minimum guaranteed profits for each guaranteed year in the new</t>
  </si>
  <si>
    <t>guaranteed period to reflect the proposed increase in guaranteed profits. The revised minimum</t>
  </si>
  <si>
    <t>guaranteed profits shall be RM6,350,000 for the financial year ending 31 December 2003 and</t>
  </si>
  <si>
    <t>RM7,112,000 for each of the financial years ending 31 December 2004 to 2006.</t>
  </si>
  <si>
    <t>The variations commence from 1 January 2003 and end on 31 December 2006.</t>
  </si>
  <si>
    <t xml:space="preserve">Current </t>
  </si>
  <si>
    <t>Ended</t>
  </si>
  <si>
    <t>Comparative</t>
  </si>
  <si>
    <t>Cummulative Todate</t>
  </si>
  <si>
    <t>There was no purchase of quoted securities during the current quarter.</t>
  </si>
  <si>
    <t xml:space="preserve">development projects in Kuching, Sarawak. </t>
  </si>
  <si>
    <t>Included in the financial results for the quarter was a RM10.5 million gain arising from the disposal of</t>
  </si>
  <si>
    <t>unquoted investments.</t>
  </si>
  <si>
    <t>Interest restriction</t>
  </si>
  <si>
    <t>Depreciation and entertainment</t>
  </si>
  <si>
    <t>Tax exempt income</t>
  </si>
  <si>
    <t>Tax effect of non-taxable income:</t>
  </si>
  <si>
    <t>Others</t>
  </si>
  <si>
    <t>Tax effect on consolidation adjustments</t>
  </si>
  <si>
    <t>Sale of investments</t>
  </si>
  <si>
    <t xml:space="preserve"> (v)</t>
  </si>
  <si>
    <t>On 22 October 1999, the Company had entered into a profit guarantee agreement which was varied by a</t>
  </si>
  <si>
    <t xml:space="preserve">supplemental agreement on 17 October 2000 (collectively referred to as the PGA) with SEG International </t>
  </si>
  <si>
    <t>profit before tax for the three year period  from 1 January 2001 to 31 December 2003 of the Berrington</t>
  </si>
  <si>
    <t>Bay Corporation Sdn Bhd (BBC) Group and Summit Education Sdn Bhd (SES) Group together with</t>
  </si>
  <si>
    <t>Summit Early Child Childhood Edu-Care Sdn Bhd (formerly known as Summit Montessori Edu-Care Sdn</t>
  </si>
  <si>
    <t>For the period 1 January 2001 to 31 December 2001, the Company was not liable for any profit guarantee</t>
  </si>
  <si>
    <t>shortfall pursuant to an agreement dated 15 April 2002 entered into between the Company, Datin Mah</t>
  </si>
  <si>
    <t>Bhd (formerly known as Systematic Education Group Berhad) (SEGi) to guarantee that the aggregate</t>
  </si>
  <si>
    <t>period was fully settled by DMMY and KSH.</t>
  </si>
  <si>
    <t>Ming Yuet (DMMY), Kee Shih-Lene (KSL) and SEGi whereby the profit guarantee shortfall for the said</t>
  </si>
  <si>
    <t>Explanatory Note B 4(a)(v)].</t>
  </si>
  <si>
    <t>The Company has submitted a proposal to SEGi to vary inter-alia the terms of the PGA [Refer to</t>
  </si>
  <si>
    <t xml:space="preserve">  (a)</t>
  </si>
  <si>
    <t>December 2006; and</t>
  </si>
  <si>
    <t xml:space="preserve">  (b)</t>
  </si>
  <si>
    <t xml:space="preserve">  (c)</t>
  </si>
  <si>
    <t>Debt and Equity Securities</t>
  </si>
  <si>
    <t>Valuations of Property, Plant and Equipment</t>
  </si>
  <si>
    <t>Effect of Changes in the Composition of the Group</t>
  </si>
  <si>
    <t>Exceptional and Extraordinary Items</t>
  </si>
  <si>
    <t>Material Changes in Estimates</t>
  </si>
  <si>
    <t>Dividends Paid</t>
  </si>
  <si>
    <t>Material Events Subsequent to the End of the Interim Period</t>
  </si>
  <si>
    <t>A</t>
  </si>
  <si>
    <t>B</t>
  </si>
  <si>
    <t>Prospects for the Current Year</t>
  </si>
  <si>
    <t>Variance of Profit Forecast / Profit Guarantee</t>
  </si>
  <si>
    <t>Current tax expense</t>
  </si>
  <si>
    <t xml:space="preserve"> b</t>
  </si>
  <si>
    <t>Changes in Material Litigation</t>
  </si>
  <si>
    <t xml:space="preserve"> (i)</t>
  </si>
  <si>
    <t>Reconciliation of Tax Variance :</t>
  </si>
  <si>
    <t>Profit before tax</t>
  </si>
  <si>
    <t>Other expenses</t>
  </si>
  <si>
    <t>Earnings Per Share</t>
  </si>
  <si>
    <t>Earnings</t>
  </si>
  <si>
    <t>Weighted average number of ordinary shares</t>
  </si>
  <si>
    <t>Basic earnings per share</t>
  </si>
  <si>
    <t>Diluted earnings per share</t>
  </si>
  <si>
    <t>Earnings (diluted)</t>
  </si>
  <si>
    <t>Weighted average number of ordinary shares (diluted)</t>
  </si>
  <si>
    <t>Borrowings</t>
  </si>
  <si>
    <t xml:space="preserve">Goodwill </t>
  </si>
  <si>
    <t>Other investments</t>
  </si>
  <si>
    <t xml:space="preserve">Trade and other receivables </t>
  </si>
  <si>
    <t>Cash and cash equivalents</t>
  </si>
  <si>
    <t>Trade and other payables</t>
  </si>
  <si>
    <t>Financed by :-</t>
  </si>
  <si>
    <t>Capital and reserves</t>
  </si>
  <si>
    <t>Minority shareholders' interests</t>
  </si>
  <si>
    <t>Long term and deferred liabilities</t>
  </si>
  <si>
    <t>Other payables</t>
  </si>
  <si>
    <t>Deferred taxation</t>
  </si>
  <si>
    <t>3 months ended</t>
  </si>
  <si>
    <t>30 October</t>
  </si>
  <si>
    <t>2002</t>
  </si>
  <si>
    <t>2001</t>
  </si>
  <si>
    <t>Operating profit</t>
  </si>
  <si>
    <t>Interest income</t>
  </si>
  <si>
    <t>Tax expense</t>
  </si>
  <si>
    <t>Less:Minority interests</t>
  </si>
  <si>
    <t>Basic earnings per ordinary share (sen)</t>
  </si>
  <si>
    <t>Diluted earnings per ordinary share (sen)</t>
  </si>
  <si>
    <t>CONDENSED CONSOLIDATED STATEMENT OF CHANGES IN EQUITY</t>
  </si>
  <si>
    <t>Retained</t>
  </si>
  <si>
    <t>profits</t>
  </si>
  <si>
    <t>Net profit for the period</t>
  </si>
  <si>
    <t>Quarter</t>
  </si>
  <si>
    <t>RM'000</t>
  </si>
  <si>
    <t>Taxation</t>
  </si>
  <si>
    <t>(i)</t>
  </si>
  <si>
    <t>At cost</t>
  </si>
  <si>
    <t>(ii)</t>
  </si>
  <si>
    <t>At book value</t>
  </si>
  <si>
    <t>(iii)</t>
  </si>
  <si>
    <t>At market value</t>
  </si>
  <si>
    <t>Status of Corporate Proposals</t>
  </si>
  <si>
    <t>Seasonal or Cyclical Factors</t>
  </si>
  <si>
    <t>Group Borrowings and Debt Securities</t>
  </si>
  <si>
    <t>Secured</t>
  </si>
  <si>
    <t>Unsecured</t>
  </si>
  <si>
    <t>Total</t>
  </si>
  <si>
    <t>Bank overdrafts</t>
  </si>
  <si>
    <t>Revolving credits</t>
  </si>
  <si>
    <t>Bankers acceptances</t>
  </si>
  <si>
    <t>Total Group Borrowings</t>
  </si>
  <si>
    <t>Off Balance Sheet Financial Instruments</t>
  </si>
  <si>
    <t>Segmental Reporting</t>
  </si>
  <si>
    <t>Review of Performance of the Company and its Principal Subsidiaries</t>
  </si>
  <si>
    <t>Dividend</t>
  </si>
  <si>
    <t>Reserves</t>
  </si>
  <si>
    <t>Long Term Borrowings</t>
  </si>
  <si>
    <t>Net financing costs</t>
  </si>
  <si>
    <t>affect the operations of the Group.</t>
  </si>
  <si>
    <t>is not earlier than 7 days from the date of issue of this quarterly report) which will materially and adversely</t>
  </si>
  <si>
    <t>Material Changes in the Quarterly Results compared to the results of the Preceeding Quarter</t>
  </si>
  <si>
    <t>Revenue</t>
  </si>
  <si>
    <t>Property, plant and equipment</t>
  </si>
  <si>
    <t>Inventories</t>
  </si>
  <si>
    <t>Gross</t>
  </si>
  <si>
    <t>Operating</t>
  </si>
  <si>
    <t>Profit/(Loss)</t>
  </si>
  <si>
    <t>Before</t>
  </si>
  <si>
    <t>Short Term Borrowings</t>
  </si>
  <si>
    <t>Hire purchase liabilities</t>
  </si>
  <si>
    <t xml:space="preserve"> (ii)</t>
  </si>
  <si>
    <t>The Forestry Division continued to incur losses in the period under review. However, this has been</t>
  </si>
  <si>
    <t>30.04.02</t>
  </si>
  <si>
    <t>Overprovision in respect of previous years</t>
  </si>
  <si>
    <t xml:space="preserve"> (b)</t>
  </si>
  <si>
    <t>substantially contained through various cost cutting  exercise.</t>
  </si>
  <si>
    <t>The Group is not engaged in any material litigation as at [25] September 2002 (the last practicable date which</t>
  </si>
  <si>
    <t>(for comparison</t>
  </si>
  <si>
    <t xml:space="preserve">   only)</t>
  </si>
  <si>
    <t>Corresponding</t>
  </si>
  <si>
    <t>Todate</t>
  </si>
  <si>
    <t>Profit after tax</t>
  </si>
  <si>
    <t>Investment in associates</t>
  </si>
  <si>
    <t>Current assets</t>
  </si>
  <si>
    <t>Current liabilities</t>
  </si>
  <si>
    <t>Net Current assets</t>
  </si>
  <si>
    <t>Share capital</t>
  </si>
  <si>
    <t>Distributable</t>
  </si>
  <si>
    <t>Period</t>
  </si>
  <si>
    <t>ended</t>
  </si>
  <si>
    <t>DISCLOSURE REQUIREMENTS AS PER MASB 26</t>
  </si>
  <si>
    <t>Inter-segment elimination</t>
  </si>
  <si>
    <t>Changes in Contingent Liabilities/Contingent Assets</t>
  </si>
  <si>
    <t>OF THE KUALA LUMPUR STOCK EXCHANGE</t>
  </si>
  <si>
    <t>Tax @ 28%</t>
  </si>
  <si>
    <t>Tax effect of non-deductible expenses:</t>
  </si>
  <si>
    <t>Sale of Unquoted Investments and/or Properties</t>
  </si>
  <si>
    <t>million [Refer to Explanatory Note A 11 (a)].</t>
  </si>
  <si>
    <t>Purchase or Disposal of Quoted Investments</t>
  </si>
  <si>
    <t>During the current quarter, the Group disposed 6.0 million ordinary shares in SEB at a gain of RM10.5</t>
  </si>
  <si>
    <t xml:space="preserve">CONDENSED CONSOLIDATED CASHFLOW STATEMENT </t>
  </si>
  <si>
    <t>Net cash used in operating activities</t>
  </si>
  <si>
    <t>Net cash generated from financing activities</t>
  </si>
  <si>
    <t>Net increase in cash and cash equivalents</t>
  </si>
  <si>
    <t>Cash and cash equivalents at end of period</t>
  </si>
  <si>
    <t>Tax effect of current period losses</t>
  </si>
  <si>
    <t>Tax effect of utilisation of brought forward losses</t>
  </si>
  <si>
    <t>The performance of the Property Division for the current quarter was achieved from the its residential</t>
  </si>
  <si>
    <t>review. This was achieved in line with the improvement in crude palm oil (CPO) prices.</t>
  </si>
  <si>
    <t>Proceeds received from the private placement of shares were utilised for working capital purposes.</t>
  </si>
  <si>
    <t>Other divisions performed as expected.</t>
  </si>
  <si>
    <t>Aside from the exceptional gain of RM10.5 million from the disposal of investments, the Engineering Division</t>
  </si>
  <si>
    <t>was the main contributor to the Group's results for the current quarter. Water treatment and waste water</t>
  </si>
  <si>
    <t>projects continued to be the main income earners.</t>
  </si>
  <si>
    <t>or</t>
  </si>
  <si>
    <t>ADDITIONAL DISCLOSURE PURSUANT TO CHAPTER 9, PART K OF THE LISTING  REQUIREMENTS</t>
  </si>
  <si>
    <t>Bhd( (SECE) Group shall not be less than RM23,700,000 and RM13,300,000 respectively.</t>
  </si>
  <si>
    <t>The Plantations/Palm Oil Mills Division contributed positively to the Group's profit for the quarter under</t>
  </si>
  <si>
    <t>31.01.03</t>
  </si>
  <si>
    <t>Share</t>
  </si>
  <si>
    <t>Capital</t>
  </si>
  <si>
    <t>6 months</t>
  </si>
  <si>
    <t>Cash flows from operating activities</t>
  </si>
  <si>
    <t>Adjustments for :</t>
  </si>
  <si>
    <t xml:space="preserve">   - Non-cash items</t>
  </si>
  <si>
    <t xml:space="preserve">   - Non-operating items</t>
  </si>
  <si>
    <t>Operating profit before working capital changes</t>
  </si>
  <si>
    <t>Changes in working capital</t>
  </si>
  <si>
    <t>Cash used in operating activities</t>
  </si>
  <si>
    <t>Interest paid</t>
  </si>
  <si>
    <t>Cash flows from investing activities</t>
  </si>
  <si>
    <t xml:space="preserve">   - Other investments</t>
  </si>
  <si>
    <t>Cash flows from financing activities</t>
  </si>
  <si>
    <t>There were no disposals of unquoted investments or properties during the current quarter.</t>
  </si>
  <si>
    <t>31 January 2002</t>
  </si>
  <si>
    <t>Cumulative</t>
  </si>
  <si>
    <t>There were no material events subsequent to the end of the interim period up to the date of this report, that</t>
  </si>
  <si>
    <t>2nd qtr</t>
  </si>
  <si>
    <t>Deferred tax</t>
  </si>
  <si>
    <t>6 mths</t>
  </si>
  <si>
    <t>The cash and cash equivalents comprise the following balance sheet amounts :</t>
  </si>
  <si>
    <t>Cash and bank balances</t>
  </si>
  <si>
    <t>Fixed deposits pledged to banks</t>
  </si>
  <si>
    <t>At beginning</t>
  </si>
  <si>
    <t>of period</t>
  </si>
  <si>
    <t>At end</t>
  </si>
  <si>
    <t>SALCON BERHAD</t>
  </si>
  <si>
    <t>(Company No: 593796-T)</t>
  </si>
  <si>
    <t>(Incorporated in Malaysia)</t>
  </si>
  <si>
    <t>(Company No. 593796-T)</t>
  </si>
  <si>
    <t>Issue of shares</t>
  </si>
  <si>
    <t/>
  </si>
  <si>
    <t>Exceptional items</t>
  </si>
  <si>
    <t>Share of profit of associates companies</t>
  </si>
  <si>
    <t>Share of profit of jointly controlled entity</t>
  </si>
  <si>
    <t>Wastewater Division</t>
  </si>
  <si>
    <t>Water and Environmental Division</t>
  </si>
  <si>
    <t>Building Services Division</t>
  </si>
  <si>
    <t>Trading Services Division</t>
  </si>
  <si>
    <t>Preceding Annual Financial Statement</t>
  </si>
  <si>
    <t>There were no purchase or disposals of quoted investments during the quarter.</t>
  </si>
  <si>
    <t>Salcon Engineering Berhad ("SEB") had on 29 September 1999 commenced legal action in the Kuala Lumpur High Court against Citramuda Sdn Bhd ("Citramuda") and Readybuilt (M) Sdn Bhd ("Readybuilt"), being parties to an unincorporated consortium ("the Consortium"), for the sum of RM2,171,488.57 due to works carried out by SEB pursuant to a subcontract agreement dated 5 November 1996.</t>
  </si>
  <si>
    <t>SEB obtained judgement in default against Citramuda on 15 December 1999. Citramuda was wound up by order of the Kuantan High Court on 20 June 2000. SEB attempted to enforce the judgement by way of garnishee proceedings against Kuala Lumpur International Airport Berhad, the employer of the Consortium but was not successful.</t>
  </si>
  <si>
    <t>The basic and diluted earnings per share have been calculated based on the consolidated net profit attributable to ordinary shareholders for the period and the weighted average number of ordinary shares outstanding during the period as follows:</t>
  </si>
  <si>
    <t>Issued ordinary shares at beginning of period ('000)</t>
  </si>
  <si>
    <t>Net profit attributable to ordinary shareholders (RM'000)</t>
  </si>
  <si>
    <t xml:space="preserve"> </t>
  </si>
  <si>
    <t>Effect of shares issued during the period ('000)</t>
  </si>
  <si>
    <t>Weighted average number of ordinary shares ('000)</t>
  </si>
  <si>
    <t>After tax effect of notional interest savings (RM'000)</t>
  </si>
  <si>
    <t>Net profit attributable to ordinary shareholders (diluted-RM'000)</t>
  </si>
  <si>
    <t>Weighted average number of ordinary shares as above ('000)</t>
  </si>
  <si>
    <t>Effect of ESOS ('000)</t>
  </si>
  <si>
    <t>Diluted earnings per share (sen)</t>
  </si>
  <si>
    <t>Guarantees and contingencies relating to borrowings of:</t>
  </si>
  <si>
    <t>Dividend payable</t>
  </si>
  <si>
    <t>31/07/2003</t>
  </si>
  <si>
    <t>Preceding Year</t>
  </si>
  <si>
    <t>Individual Quarter</t>
  </si>
  <si>
    <t>Cumulative Quarter</t>
  </si>
  <si>
    <t>Year</t>
  </si>
  <si>
    <t>Operating expenses</t>
  </si>
  <si>
    <t>Other operating expenses</t>
  </si>
  <si>
    <t>Other operating income</t>
  </si>
  <si>
    <t xml:space="preserve">Share of profit of associates </t>
  </si>
  <si>
    <t>Income taxes paid</t>
  </si>
  <si>
    <t>Net cash generated from investing activities</t>
  </si>
  <si>
    <t xml:space="preserve">   - Proceeds from bank borrowings</t>
  </si>
  <si>
    <t xml:space="preserve">   - Payment of hire purchase liabilities</t>
  </si>
  <si>
    <t>Deposits placed with licensed banks</t>
  </si>
  <si>
    <t xml:space="preserve">There were no issuance and repayment of debt securities, share buy-backs, share cancellations, shares held as treasury shares and resale of treasury shares for the current financial period under review.  </t>
  </si>
  <si>
    <t>The policy on valuation of property, plant and equipment is consistent with the subsidiary acquired during the period.</t>
  </si>
  <si>
    <t>Current Period</t>
  </si>
  <si>
    <t>Basis of Accounting and Accounting Policies</t>
  </si>
  <si>
    <t>The interim financial statements have been prepared in accordance with MASB 26 Interim Financial Reporting and Chapter 9 Part K of the Listing Requirements of Kuala Lumpur Stock Exchange (KLSE).</t>
  </si>
  <si>
    <t>The business operations of the Group are not subject to any seasonal or cyclical changes.</t>
  </si>
  <si>
    <t>There were no changes in estimates of amounts in the current financial period under review.</t>
  </si>
  <si>
    <t>There were no dividend paid during the quarter under review.</t>
  </si>
  <si>
    <t>Bank guarantees given to third parties relating to performance, tender</t>
  </si>
  <si>
    <t xml:space="preserve"> and advance payment bonds</t>
  </si>
  <si>
    <t>Trade and other receivables consists of the following:-</t>
  </si>
  <si>
    <t>Trade and other payables consists of the following:-</t>
  </si>
  <si>
    <t>Trade receivables</t>
  </si>
  <si>
    <t>Less: Allowance for doubtful debts</t>
  </si>
  <si>
    <t>Amount due from contract customers</t>
  </si>
  <si>
    <t>Affiliated company</t>
  </si>
  <si>
    <t>Associates</t>
  </si>
  <si>
    <t>Other receivables, deposits and prepayment</t>
  </si>
  <si>
    <t>Trade payables</t>
  </si>
  <si>
    <t>Other payables and accruals</t>
  </si>
  <si>
    <t>Amount due to contract customers</t>
  </si>
  <si>
    <t>The Board of Directors, at this juncture, do not recommend the payment of dividends for the period under review.</t>
  </si>
  <si>
    <t>Prospects for the current year remain strong given continuing domestic and regional programmes in expanding and upgrading the water and wastewater industries, which are the main segments of Salcon Berhad's business.</t>
  </si>
  <si>
    <t xml:space="preserve"> (iii)</t>
  </si>
  <si>
    <t>MQS Engineering Sdn Bhd ("MQS") had taken legal proceedings in Shah Alam High Court against SEB for an amount of RM4,745,035 pursuant to a Novation Agreement and Settlement Agreement both dated 23 November 2000.</t>
  </si>
  <si>
    <t>Northern Elevator Manufacturing Sdn Bhd ("Northern") had taken legal proceedings in Pulau Pinang High Court against SEB for an amount of RM3,148,004.33 being inter-alia, interest on late payment and balance of payment for work done.</t>
  </si>
  <si>
    <t>Interest expense</t>
  </si>
  <si>
    <t>UNAUDITED FIRST QUARTERLY REPORT ENDED 31 OCTOBER 2003</t>
  </si>
  <si>
    <t>CONDENSED CONSOLIDATED INCOME STATEMENTS</t>
  </si>
  <si>
    <t>CONDENSED CONSOLIDATED BALANCE SHEETS</t>
  </si>
  <si>
    <t>31/10/2003</t>
  </si>
  <si>
    <t>31/10/2002</t>
  </si>
  <si>
    <t>At 1 August 2003</t>
  </si>
  <si>
    <t>Premium</t>
  </si>
  <si>
    <t>At 31 Oct 2003</t>
  </si>
  <si>
    <t>- Public issues</t>
  </si>
  <si>
    <t>Listing expenses</t>
  </si>
  <si>
    <t>3 months</t>
  </si>
  <si>
    <t xml:space="preserve">   - Repayments from bank borrowings</t>
  </si>
  <si>
    <t>Cash and cash equivalents at beginning of period</t>
  </si>
  <si>
    <t>Notes to the Interim Financial Report for the Quarter ended 31 October 2003</t>
  </si>
  <si>
    <t>There were no exceptional and extraordinary items of an unusual nature affecting the assets, liabilities, equity, net income or cashflows of the Group for the current quarter and financial year to-date.</t>
  </si>
  <si>
    <t>31/10/03</t>
  </si>
  <si>
    <t>Total investments in quoted securities as at 31 October 2003 are as follows :</t>
  </si>
  <si>
    <t>Increase/</t>
  </si>
  <si>
    <t>(Decrease)</t>
  </si>
  <si>
    <t>The Group's effective tax rate is lower than the statutory tax rate for the current quarter principally due to profit from overseas projects that are exempted from income tax.</t>
  </si>
  <si>
    <t>Total Group borrowings as at 31 October 2003 are as follows :</t>
  </si>
  <si>
    <t>31/10/02</t>
  </si>
  <si>
    <t>[01] December 2003</t>
  </si>
  <si>
    <t xml:space="preserve">   - Proceeds from issuance of share capital</t>
  </si>
  <si>
    <t xml:space="preserve">   - Listing expenses</t>
  </si>
  <si>
    <t xml:space="preserve">   - Transfer of listing status</t>
  </si>
  <si>
    <t>SEB has entered appearance and has applied for the transfer of the case to the Shah Alam High Court.</t>
  </si>
  <si>
    <t xml:space="preserve">On 3 September 2003, the Company was listed on the Main Board of Kuala Lumpur Stock Exchange, following the completion of the reverse takeover and the tranfer of listing status from from Seng Hup Corporation Berhad (SHCB). 29,000,000 new ordinary shares of RM0.50 each were issued at RM1.20 per share. A total of RM35.04 million proceeds was raised of which RM28.0 million was paid to SHCB's Special Administrators and /or creditors' agent for the benefit of SHCB's creditors, RM3.6 million was used for restructuring and listing expenses and balance RM3.44 million was utilised as working capital of the Group. </t>
  </si>
  <si>
    <t>There is no preceding comparative quarter for Salcon Berhad as we effectively commenced operation on 21 July 2003.</t>
  </si>
  <si>
    <t>Major projects undertaken during the quarter in the Water &amp; Environmental Division include Lancang Water Treatment Works in Melaka, New River Gate at Sungai Sungkai, Perak and Sandakan Non Revenue Water, Sabah. Also included in the Division are the Operation and Maintenance Revenue of Sungai Terip and Kuala Jelai Treatment Plants in Negeri Sembilan.</t>
  </si>
  <si>
    <t>Share of profits from associates improves in this quarter due to contribution from Cross Continental Investments and Palm Tech India Ltd due to higher Crude Palm Oil prices as well as management's effort to increase productivity.</t>
  </si>
  <si>
    <t>For the current quarter and the financial year to date, the Group achieved a turnover of RM36.1 million and net profit of RM5.4 million. Two key divisions are the water and environmental, and wastewater divisions contributes 95% of Group's turnover and 100% of operating profit for the quarter.</t>
  </si>
  <si>
    <t>Agro-Industrial Division (See Note A.11)</t>
  </si>
  <si>
    <t>There were no material events subsequent to the end of the interim period up to 24 November 2003 (being the last practicable date which is not earlier than 7 days from the date of issue of this quarterly report), that have not been reflected in the financial statement for the interim period.</t>
  </si>
  <si>
    <t>Salcon Berhad's wholly owned subsidiary, Salcon Engineering Berhad had on 31 October 2003 entered into an Agreement to subscribe for 200,000 new ordinary shares of RM1.00 each in Tricol Engineering Sdn Bhd representing a 40% equity shareholding for RM200,000. The business operations under the agro-industrial division have been transferred to this associate company. There is no material impact on the Group operations.</t>
  </si>
  <si>
    <t>The Group does not have any financial instruments with off balance sheet risk as at 24 November 2003 (being the last practicable date which is not earlier than 7 days from the date of issue of this quarterly report).</t>
  </si>
  <si>
    <t>The material litigation as at 24 November 2003 (being the last practicable date which is not earlier than 7 days from the date of issue of this quarterly report) are as follows:</t>
  </si>
  <si>
    <t>The major Waste Water projects undertaken include Maxisegar-Bukit Jalil Pumping Station No.1-No.6, Harum Intisari Phase 2, Labur Bina-Regional Sewage Treatment Plant and Kinrara Pumping Station &amp; Sewer in Kuala Lumpur and Selangor.</t>
  </si>
  <si>
    <t xml:space="preserve">The net profit of the first quarter is 18% of the reported profit forecast in the prospectus issued on 28 July 2003 due to timing of completion of contracts. The Directors are confident of achieving the forecast figures.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</si>
</sst>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 #,##0.000_ ;_ * \-#,##0.000_ ;_ * &quot;-&quot;??_ ;_ @_ "/>
    <numFmt numFmtId="183" formatCode="_ * #,##0.0000_ ;_ * \-#,##0.0000_ ;_ * &quot;-&quot;??_ ;_ @_ "/>
  </numFmts>
  <fonts count="17">
    <font>
      <sz val="10"/>
      <name val="Arial"/>
      <family val="0"/>
    </font>
    <font>
      <b/>
      <sz val="10"/>
      <name val="Arial"/>
      <family val="0"/>
    </font>
    <font>
      <i/>
      <sz val="10"/>
      <name val="Arial"/>
      <family val="0"/>
    </font>
    <font>
      <b/>
      <i/>
      <sz val="10"/>
      <name val="Arial"/>
      <family val="0"/>
    </font>
    <font>
      <sz val="10"/>
      <color indexed="12"/>
      <name val="Arial"/>
      <family val="2"/>
    </font>
    <font>
      <b/>
      <sz val="10"/>
      <color indexed="12"/>
      <name val="Arial"/>
      <family val="2"/>
    </font>
    <font>
      <sz val="8"/>
      <name val="Arial"/>
      <family val="2"/>
    </font>
    <font>
      <i/>
      <sz val="10"/>
      <name val="Book Antiqua"/>
      <family val="1"/>
    </font>
    <font>
      <sz val="10"/>
      <color indexed="8"/>
      <name val="Arial"/>
      <family val="2"/>
    </font>
    <font>
      <sz val="10"/>
      <color indexed="10"/>
      <name val="Arial"/>
      <family val="2"/>
    </font>
    <font>
      <b/>
      <sz val="10"/>
      <color indexed="10"/>
      <name val="Arial"/>
      <family val="2"/>
    </font>
    <font>
      <b/>
      <sz val="9"/>
      <name val="Arial"/>
      <family val="2"/>
    </font>
    <font>
      <b/>
      <u val="single"/>
      <sz val="10"/>
      <name val="Arial"/>
      <family val="2"/>
    </font>
    <font>
      <u val="single"/>
      <sz val="10"/>
      <name val="Arial"/>
      <family val="2"/>
    </font>
    <font>
      <b/>
      <sz val="10"/>
      <color indexed="14"/>
      <name val="Arial"/>
      <family val="2"/>
    </font>
    <font>
      <u val="singleAccounting"/>
      <sz val="10"/>
      <name val="Arial"/>
      <family val="2"/>
    </font>
    <font>
      <sz val="11"/>
      <name val="MS Sans Serif"/>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9" fontId="0" fillId="0" borderId="0" applyFont="0" applyFill="0" applyBorder="0" applyAlignment="0" applyProtection="0"/>
  </cellStyleXfs>
  <cellXfs count="202">
    <xf numFmtId="0" fontId="0" fillId="0" borderId="0" xfId="0" applyAlignment="1">
      <alignment/>
    </xf>
    <xf numFmtId="181" fontId="0" fillId="0" borderId="1" xfId="15" applyNumberFormat="1" applyBorder="1" applyAlignment="1">
      <alignment/>
    </xf>
    <xf numFmtId="0" fontId="0" fillId="0" borderId="0" xfId="0" applyBorder="1" applyAlignment="1">
      <alignment/>
    </xf>
    <xf numFmtId="181" fontId="0" fillId="0" borderId="0" xfId="15" applyNumberFormat="1" applyAlignment="1">
      <alignment/>
    </xf>
    <xf numFmtId="181" fontId="1" fillId="0" borderId="0" xfId="15" applyNumberFormat="1" applyFont="1" applyAlignment="1">
      <alignment horizontal="centerContinuous"/>
    </xf>
    <xf numFmtId="181" fontId="0" fillId="0" borderId="0" xfId="15" applyNumberFormat="1" applyAlignment="1">
      <alignment horizontal="centerContinuous"/>
    </xf>
    <xf numFmtId="181" fontId="4" fillId="0" borderId="0" xfId="15" applyNumberFormat="1" applyFont="1" applyFill="1" applyBorder="1" applyAlignment="1">
      <alignment/>
    </xf>
    <xf numFmtId="181" fontId="0" fillId="0" borderId="0" xfId="15" applyNumberFormat="1" applyBorder="1" applyAlignment="1">
      <alignment/>
    </xf>
    <xf numFmtId="181" fontId="0" fillId="0" borderId="0" xfId="15" applyNumberFormat="1" applyFont="1" applyAlignment="1">
      <alignment horizontal="right"/>
    </xf>
    <xf numFmtId="181" fontId="0" fillId="0" borderId="0" xfId="15" applyNumberFormat="1" applyAlignment="1">
      <alignment horizontal="justify"/>
    </xf>
    <xf numFmtId="181" fontId="0" fillId="0" borderId="0" xfId="15" applyNumberFormat="1" applyFont="1" applyAlignment="1">
      <alignment horizontal="left"/>
    </xf>
    <xf numFmtId="181" fontId="0" fillId="0" borderId="0" xfId="15" applyNumberFormat="1" applyFont="1" applyAlignment="1">
      <alignment/>
    </xf>
    <xf numFmtId="181" fontId="0" fillId="0" borderId="0" xfId="15" applyNumberFormat="1" applyFont="1" applyAlignment="1">
      <alignment horizontal="justify"/>
    </xf>
    <xf numFmtId="43" fontId="4" fillId="0" borderId="0" xfId="15" applyNumberFormat="1" applyFont="1" applyFill="1" applyBorder="1" applyAlignment="1">
      <alignment/>
    </xf>
    <xf numFmtId="181" fontId="0" fillId="0" borderId="0" xfId="15" applyNumberFormat="1" applyFont="1" applyAlignment="1">
      <alignment horizontal="centerContinuous"/>
    </xf>
    <xf numFmtId="0" fontId="0" fillId="0" borderId="0" xfId="0" applyAlignment="1">
      <alignment horizontal="center"/>
    </xf>
    <xf numFmtId="181" fontId="0" fillId="0" borderId="0" xfId="15" applyNumberFormat="1" applyAlignment="1">
      <alignment horizontal="left"/>
    </xf>
    <xf numFmtId="181" fontId="6" fillId="0" borderId="0" xfId="15" applyNumberFormat="1" applyFont="1" applyAlignment="1">
      <alignment/>
    </xf>
    <xf numFmtId="181" fontId="0" fillId="0" borderId="0" xfId="15" applyNumberFormat="1" applyFont="1" applyAlignment="1">
      <alignment/>
    </xf>
    <xf numFmtId="181" fontId="1" fillId="0" borderId="0" xfId="15" applyNumberFormat="1" applyFont="1" applyBorder="1" applyAlignment="1">
      <alignment horizontal="right"/>
    </xf>
    <xf numFmtId="181" fontId="1" fillId="0" borderId="0" xfId="15" applyNumberFormat="1" applyFont="1" applyAlignment="1">
      <alignment/>
    </xf>
    <xf numFmtId="181" fontId="1" fillId="0" borderId="0" xfId="15" applyNumberFormat="1" applyFont="1" applyBorder="1"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xf>
    <xf numFmtId="0" fontId="0" fillId="0" borderId="0" xfId="0" applyAlignment="1" quotePrefix="1">
      <alignment horizontal="center"/>
    </xf>
    <xf numFmtId="0" fontId="0" fillId="0" borderId="0" xfId="0" applyFont="1" applyAlignment="1">
      <alignment/>
    </xf>
    <xf numFmtId="181" fontId="0" fillId="0" borderId="0" xfId="0" applyNumberFormat="1" applyBorder="1" applyAlignment="1">
      <alignment/>
    </xf>
    <xf numFmtId="181" fontId="5" fillId="0" borderId="0" xfId="15" applyNumberFormat="1" applyFont="1" applyBorder="1" applyAlignment="1">
      <alignment horizontal="center"/>
    </xf>
    <xf numFmtId="181" fontId="5" fillId="0" borderId="0" xfId="15" applyNumberFormat="1" applyFont="1" applyAlignment="1">
      <alignment/>
    </xf>
    <xf numFmtId="181" fontId="5" fillId="0" borderId="1" xfId="15" applyNumberFormat="1" applyFont="1" applyBorder="1" applyAlignment="1">
      <alignment/>
    </xf>
    <xf numFmtId="181" fontId="5" fillId="0" borderId="2" xfId="15" applyNumberFormat="1" applyFont="1" applyBorder="1" applyAlignment="1">
      <alignment/>
    </xf>
    <xf numFmtId="181" fontId="5" fillId="0" borderId="3" xfId="15" applyNumberFormat="1" applyFont="1" applyBorder="1" applyAlignment="1">
      <alignment/>
    </xf>
    <xf numFmtId="181" fontId="5" fillId="0" borderId="4" xfId="15" applyNumberFormat="1" applyFont="1" applyBorder="1" applyAlignment="1">
      <alignment/>
    </xf>
    <xf numFmtId="181" fontId="5" fillId="0" borderId="5" xfId="15" applyNumberFormat="1" applyFont="1" applyBorder="1" applyAlignment="1">
      <alignment/>
    </xf>
    <xf numFmtId="181" fontId="5" fillId="0" borderId="0" xfId="15" applyNumberFormat="1" applyFont="1" applyBorder="1" applyAlignment="1">
      <alignment/>
    </xf>
    <xf numFmtId="181" fontId="0" fillId="0" borderId="0" xfId="15" applyNumberFormat="1" applyFont="1" applyAlignment="1">
      <alignment horizontal="center"/>
    </xf>
    <xf numFmtId="181" fontId="0" fillId="0" borderId="0" xfId="15" applyNumberFormat="1" applyFont="1" applyAlignment="1">
      <alignment/>
    </xf>
    <xf numFmtId="0" fontId="0" fillId="0" borderId="0" xfId="0" applyAlignment="1" quotePrefix="1">
      <alignment/>
    </xf>
    <xf numFmtId="0" fontId="8" fillId="0" borderId="0" xfId="0" applyFont="1" applyAlignment="1">
      <alignment/>
    </xf>
    <xf numFmtId="181" fontId="8" fillId="0" borderId="0" xfId="15" applyNumberFormat="1" applyFont="1" applyAlignment="1">
      <alignment horizontal="centerContinuous"/>
    </xf>
    <xf numFmtId="181" fontId="8" fillId="0" borderId="0" xfId="15" applyNumberFormat="1" applyFont="1" applyAlignment="1">
      <alignment horizontal="center"/>
    </xf>
    <xf numFmtId="0" fontId="8" fillId="0" borderId="0" xfId="0" applyFont="1" applyAlignment="1">
      <alignment horizontal="center"/>
    </xf>
    <xf numFmtId="181" fontId="8" fillId="0" borderId="0" xfId="15" applyNumberFormat="1" applyFont="1" applyFill="1" applyAlignment="1">
      <alignment horizontal="center"/>
    </xf>
    <xf numFmtId="181" fontId="8" fillId="0" borderId="0" xfId="15" applyNumberFormat="1" applyFont="1" applyFill="1" applyBorder="1" applyAlignment="1">
      <alignment/>
    </xf>
    <xf numFmtId="181" fontId="8" fillId="0" borderId="5" xfId="15" applyNumberFormat="1" applyFont="1" applyFill="1" applyBorder="1" applyAlignment="1">
      <alignment/>
    </xf>
    <xf numFmtId="181" fontId="8" fillId="0" borderId="1" xfId="15" applyNumberFormat="1" applyFont="1" applyFill="1" applyBorder="1" applyAlignment="1">
      <alignment/>
    </xf>
    <xf numFmtId="43" fontId="8" fillId="0" borderId="0" xfId="15" applyNumberFormat="1" applyFont="1" applyFill="1" applyBorder="1" applyAlignment="1">
      <alignment/>
    </xf>
    <xf numFmtId="181" fontId="8" fillId="0" borderId="0" xfId="15" applyNumberFormat="1" applyFont="1" applyAlignment="1">
      <alignment/>
    </xf>
    <xf numFmtId="181" fontId="0" fillId="0" borderId="0" xfId="15" applyNumberFormat="1" applyBorder="1" applyAlignment="1">
      <alignment horizontal="centerContinuous"/>
    </xf>
    <xf numFmtId="181" fontId="4" fillId="0" borderId="0" xfId="15" applyNumberFormat="1" applyFont="1" applyBorder="1" applyAlignment="1">
      <alignment horizontal="center"/>
    </xf>
    <xf numFmtId="0" fontId="4" fillId="0" borderId="0" xfId="0" applyFont="1" applyBorder="1" applyAlignment="1">
      <alignment horizontal="center"/>
    </xf>
    <xf numFmtId="181" fontId="4" fillId="0" borderId="0" xfId="15" applyNumberFormat="1" applyFont="1" applyFill="1" applyBorder="1" applyAlignment="1">
      <alignment horizontal="center"/>
    </xf>
    <xf numFmtId="181" fontId="8" fillId="0" borderId="0" xfId="15" applyNumberFormat="1" applyFont="1" applyAlignment="1">
      <alignment horizontal="center"/>
    </xf>
    <xf numFmtId="181" fontId="8" fillId="0" borderId="0" xfId="15" applyNumberFormat="1" applyFont="1" applyBorder="1" applyAlignment="1">
      <alignment horizontal="center"/>
    </xf>
    <xf numFmtId="181" fontId="8" fillId="0" borderId="0" xfId="15" applyNumberFormat="1" applyFont="1" applyAlignment="1">
      <alignment/>
    </xf>
    <xf numFmtId="181" fontId="8" fillId="0" borderId="1" xfId="15" applyNumberFormat="1" applyFont="1" applyBorder="1" applyAlignment="1">
      <alignment/>
    </xf>
    <xf numFmtId="181" fontId="8" fillId="0" borderId="2" xfId="15" applyNumberFormat="1" applyFont="1" applyBorder="1" applyAlignment="1">
      <alignment/>
    </xf>
    <xf numFmtId="181" fontId="8" fillId="0" borderId="3" xfId="15" applyNumberFormat="1" applyFont="1" applyBorder="1" applyAlignment="1">
      <alignment/>
    </xf>
    <xf numFmtId="181" fontId="8" fillId="0" borderId="4" xfId="15" applyNumberFormat="1" applyFont="1" applyBorder="1" applyAlignment="1">
      <alignment/>
    </xf>
    <xf numFmtId="181" fontId="8" fillId="0" borderId="5" xfId="15" applyNumberFormat="1" applyFont="1" applyBorder="1" applyAlignment="1">
      <alignment/>
    </xf>
    <xf numFmtId="181" fontId="8" fillId="0" borderId="0" xfId="15" applyNumberFormat="1" applyFont="1" applyBorder="1" applyAlignment="1">
      <alignment/>
    </xf>
    <xf numFmtId="0" fontId="0" fillId="0" borderId="0" xfId="0" applyFont="1" applyAlignment="1">
      <alignment horizontal="left"/>
    </xf>
    <xf numFmtId="181" fontId="0" fillId="0" borderId="0" xfId="15" applyNumberFormat="1" applyAlignment="1">
      <alignment/>
    </xf>
    <xf numFmtId="181" fontId="0" fillId="0" borderId="0" xfId="15" applyNumberFormat="1" applyAlignment="1">
      <alignment/>
    </xf>
    <xf numFmtId="181" fontId="0" fillId="0" borderId="0" xfId="15" applyNumberFormat="1" applyAlignment="1">
      <alignment horizontal="centerContinuous"/>
    </xf>
    <xf numFmtId="181" fontId="0" fillId="0" borderId="0" xfId="15" applyNumberFormat="1" applyBorder="1" applyAlignment="1">
      <alignment/>
    </xf>
    <xf numFmtId="181" fontId="0" fillId="0" borderId="0" xfId="15" applyNumberFormat="1" applyFont="1" applyAlignment="1" quotePrefix="1">
      <alignment horizontal="left"/>
    </xf>
    <xf numFmtId="181" fontId="0" fillId="0" borderId="0" xfId="15" applyNumberFormat="1" applyFont="1" applyAlignment="1">
      <alignment/>
    </xf>
    <xf numFmtId="181" fontId="0" fillId="0" borderId="0" xfId="15" applyNumberFormat="1" applyFont="1" applyAlignment="1" quotePrefix="1">
      <alignment/>
    </xf>
    <xf numFmtId="181" fontId="0" fillId="0" borderId="0" xfId="15" applyNumberFormat="1" applyFont="1" applyBorder="1" applyAlignment="1">
      <alignment/>
    </xf>
    <xf numFmtId="181" fontId="0" fillId="0" borderId="3" xfId="15" applyNumberFormat="1" applyBorder="1" applyAlignment="1">
      <alignment/>
    </xf>
    <xf numFmtId="181" fontId="0" fillId="0" borderId="3" xfId="15" applyNumberFormat="1" applyFont="1" applyBorder="1" applyAlignment="1">
      <alignment/>
    </xf>
    <xf numFmtId="43" fontId="0" fillId="0" borderId="0" xfId="15" applyFont="1" applyAlignment="1" quotePrefix="1">
      <alignment horizontal="left"/>
    </xf>
    <xf numFmtId="181" fontId="0" fillId="0" borderId="0" xfId="0" applyNumberFormat="1" applyBorder="1" applyAlignment="1">
      <alignment horizontal="center"/>
    </xf>
    <xf numFmtId="181" fontId="5" fillId="0" borderId="0" xfId="15" applyNumberFormat="1" applyFont="1" applyAlignment="1">
      <alignment horizontal="center"/>
    </xf>
    <xf numFmtId="0" fontId="5" fillId="0" borderId="0" xfId="0" applyFont="1" applyAlignment="1">
      <alignment/>
    </xf>
    <xf numFmtId="0" fontId="5" fillId="0" borderId="0" xfId="0" applyFont="1" applyAlignment="1">
      <alignment horizontal="center"/>
    </xf>
    <xf numFmtId="181" fontId="5" fillId="0" borderId="0" xfId="15" applyNumberFormat="1" applyFont="1" applyFill="1" applyAlignment="1">
      <alignment horizontal="center"/>
    </xf>
    <xf numFmtId="181" fontId="5" fillId="0" borderId="0" xfId="15" applyNumberFormat="1" applyFont="1" applyFill="1" applyBorder="1" applyAlignment="1">
      <alignment/>
    </xf>
    <xf numFmtId="181" fontId="5" fillId="0" borderId="5" xfId="15" applyNumberFormat="1" applyFont="1" applyFill="1" applyBorder="1" applyAlignment="1">
      <alignment/>
    </xf>
    <xf numFmtId="181" fontId="5" fillId="0" borderId="1" xfId="15" applyNumberFormat="1" applyFont="1" applyFill="1" applyBorder="1" applyAlignment="1">
      <alignment/>
    </xf>
    <xf numFmtId="181" fontId="10" fillId="0" borderId="0" xfId="15" applyNumberFormat="1" applyFont="1" applyAlignment="1">
      <alignment horizontal="centerContinuous"/>
    </xf>
    <xf numFmtId="181" fontId="10" fillId="0" borderId="0" xfId="15" applyNumberFormat="1" applyFont="1" applyAlignment="1">
      <alignment horizontal="center"/>
    </xf>
    <xf numFmtId="0" fontId="10" fillId="0" borderId="0" xfId="0" applyFont="1" applyAlignment="1">
      <alignment horizontal="center"/>
    </xf>
    <xf numFmtId="181" fontId="10" fillId="0" borderId="0" xfId="15" applyNumberFormat="1" applyFont="1" applyFill="1" applyAlignment="1">
      <alignment horizontal="center"/>
    </xf>
    <xf numFmtId="181" fontId="10" fillId="0" borderId="0" xfId="15" applyNumberFormat="1" applyFont="1" applyFill="1" applyBorder="1" applyAlignment="1">
      <alignment/>
    </xf>
    <xf numFmtId="181" fontId="10" fillId="0" borderId="1" xfId="15" applyNumberFormat="1" applyFont="1" applyFill="1" applyBorder="1" applyAlignment="1">
      <alignment/>
    </xf>
    <xf numFmtId="43" fontId="10" fillId="0" borderId="0" xfId="15" applyNumberFormat="1" applyFont="1" applyFill="1" applyBorder="1" applyAlignment="1">
      <alignment/>
    </xf>
    <xf numFmtId="0" fontId="1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181" fontId="9" fillId="0" borderId="0" xfId="15" applyNumberFormat="1" applyFont="1" applyBorder="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6" xfId="15" applyNumberFormat="1" applyFont="1" applyBorder="1" applyAlignment="1">
      <alignment/>
    </xf>
    <xf numFmtId="0" fontId="0" fillId="0" borderId="0" xfId="0" applyFont="1" applyAlignment="1">
      <alignment horizontal="center"/>
    </xf>
    <xf numFmtId="181" fontId="5" fillId="0" borderId="0" xfId="15" applyNumberFormat="1" applyFont="1" applyFill="1" applyBorder="1" applyAlignment="1">
      <alignment/>
    </xf>
    <xf numFmtId="43" fontId="0" fillId="0" borderId="0" xfId="15" applyNumberFormat="1" applyFont="1" applyFill="1" applyBorder="1" applyAlignment="1">
      <alignment/>
    </xf>
    <xf numFmtId="181" fontId="0" fillId="0" borderId="0" xfId="15" applyNumberFormat="1" applyFont="1" applyFill="1" applyBorder="1" applyAlignment="1">
      <alignment/>
    </xf>
    <xf numFmtId="181" fontId="0" fillId="0" borderId="0" xfId="15" applyNumberFormat="1" applyFont="1" applyBorder="1" applyAlignment="1">
      <alignment/>
    </xf>
    <xf numFmtId="181" fontId="0" fillId="0" borderId="0" xfId="15" applyNumberFormat="1" applyFont="1" applyAlignment="1">
      <alignment horizontal="center"/>
    </xf>
    <xf numFmtId="0" fontId="2" fillId="0" borderId="0" xfId="0" applyFont="1" applyAlignment="1">
      <alignment/>
    </xf>
    <xf numFmtId="0" fontId="0" fillId="0" borderId="0" xfId="0" applyFont="1" applyAlignment="1">
      <alignment horizontal="left"/>
    </xf>
    <xf numFmtId="0" fontId="0" fillId="0" borderId="0" xfId="0" applyFont="1" applyFill="1" applyBorder="1" applyAlignment="1">
      <alignment/>
    </xf>
    <xf numFmtId="0" fontId="9" fillId="0" borderId="0" xfId="0" applyFont="1" applyAlignment="1">
      <alignment horizontal="left"/>
    </xf>
    <xf numFmtId="181" fontId="5" fillId="0" borderId="3" xfId="15" applyNumberFormat="1" applyFont="1" applyFill="1" applyBorder="1" applyAlignment="1">
      <alignment/>
    </xf>
    <xf numFmtId="181" fontId="5" fillId="0" borderId="1" xfId="15" applyNumberFormat="1" applyFont="1" applyFill="1" applyBorder="1" applyAlignment="1">
      <alignment/>
    </xf>
    <xf numFmtId="43" fontId="5" fillId="0" borderId="0" xfId="15" applyNumberFormat="1" applyFont="1" applyFill="1" applyBorder="1" applyAlignment="1">
      <alignment/>
    </xf>
    <xf numFmtId="43" fontId="5" fillId="0" borderId="0" xfId="15" applyNumberFormat="1" applyFont="1" applyFill="1" applyBorder="1" applyAlignment="1">
      <alignment horizontal="center"/>
    </xf>
    <xf numFmtId="181" fontId="3" fillId="0" borderId="0" xfId="15" applyNumberFormat="1" applyFont="1" applyAlignment="1">
      <alignment/>
    </xf>
    <xf numFmtId="181" fontId="1" fillId="0" borderId="0" xfId="15" applyNumberFormat="1" applyFont="1" applyAlignment="1">
      <alignment/>
    </xf>
    <xf numFmtId="181" fontId="1" fillId="0" borderId="0" xfId="15" applyNumberFormat="1" applyFont="1" applyAlignment="1">
      <alignment/>
    </xf>
    <xf numFmtId="181" fontId="1" fillId="0" borderId="0" xfId="15" applyNumberFormat="1" applyFont="1" applyAlignment="1">
      <alignment horizontal="left"/>
    </xf>
    <xf numFmtId="181" fontId="0" fillId="0" borderId="0" xfId="15" applyNumberFormat="1" applyFont="1" applyAlignment="1" quotePrefix="1">
      <alignment horizontal="centerContinuous"/>
    </xf>
    <xf numFmtId="181" fontId="5" fillId="0" borderId="0" xfId="15" applyNumberFormat="1" applyFont="1" applyFill="1" applyAlignment="1" quotePrefix="1">
      <alignment horizontal="center"/>
    </xf>
    <xf numFmtId="181" fontId="8" fillId="0" borderId="0" xfId="15" applyNumberFormat="1" applyFont="1" applyFill="1" applyAlignment="1" quotePrefix="1">
      <alignment horizontal="center"/>
    </xf>
    <xf numFmtId="181" fontId="1" fillId="0" borderId="0" xfId="15" applyNumberFormat="1" applyFont="1" applyAlignment="1">
      <alignment horizontal="justify"/>
    </xf>
    <xf numFmtId="181" fontId="0" fillId="0" borderId="0" xfId="15" applyNumberFormat="1" applyAlignment="1">
      <alignment horizontal="center"/>
    </xf>
    <xf numFmtId="181" fontId="0" fillId="0" borderId="7" xfId="15" applyNumberFormat="1" applyBorder="1" applyAlignment="1">
      <alignment/>
    </xf>
    <xf numFmtId="181" fontId="0" fillId="0" borderId="0" xfId="15" applyNumberFormat="1" applyAlignment="1">
      <alignment horizontal="center"/>
    </xf>
    <xf numFmtId="181" fontId="0" fillId="0" borderId="0" xfId="15" applyNumberFormat="1" applyFont="1" applyAlignment="1" quotePrefix="1">
      <alignment horizontal="center"/>
    </xf>
    <xf numFmtId="0" fontId="11" fillId="0" borderId="0" xfId="0" applyFont="1" applyAlignment="1">
      <alignment horizontal="left"/>
    </xf>
    <xf numFmtId="0" fontId="1" fillId="0" borderId="0" xfId="0" applyFont="1" applyAlignment="1">
      <alignment horizontal="left"/>
    </xf>
    <xf numFmtId="0" fontId="12" fillId="0" borderId="0" xfId="0" applyFont="1" applyAlignment="1">
      <alignment/>
    </xf>
    <xf numFmtId="0" fontId="0" fillId="0" borderId="0" xfId="0" applyBorder="1" applyAlignment="1">
      <alignment horizontal="center"/>
    </xf>
    <xf numFmtId="0" fontId="13" fillId="0" borderId="0" xfId="0" applyFont="1" applyAlignment="1">
      <alignment/>
    </xf>
    <xf numFmtId="0" fontId="3" fillId="0" borderId="0" xfId="0" applyFont="1" applyAlignment="1">
      <alignment/>
    </xf>
    <xf numFmtId="0" fontId="0" fillId="0" borderId="0" xfId="0" applyFill="1" applyAlignment="1">
      <alignment/>
    </xf>
    <xf numFmtId="0" fontId="0" fillId="0" borderId="0" xfId="0" applyFill="1" applyAlignment="1" quotePrefix="1">
      <alignment horizontal="center"/>
    </xf>
    <xf numFmtId="0" fontId="0" fillId="0" borderId="0" xfId="0" applyFill="1" applyAlignment="1">
      <alignment horizontal="center"/>
    </xf>
    <xf numFmtId="181" fontId="0" fillId="0" borderId="0" xfId="15" applyNumberFormat="1" applyFill="1" applyAlignment="1">
      <alignment/>
    </xf>
    <xf numFmtId="181" fontId="0" fillId="0" borderId="6" xfId="15" applyNumberFormat="1" applyFill="1" applyBorder="1" applyAlignment="1">
      <alignment/>
    </xf>
    <xf numFmtId="181" fontId="0" fillId="0" borderId="1" xfId="15" applyNumberFormat="1" applyFill="1" applyBorder="1" applyAlignment="1">
      <alignment/>
    </xf>
    <xf numFmtId="181" fontId="0" fillId="0" borderId="0" xfId="15" applyNumberFormat="1" applyFill="1" applyBorder="1" applyAlignment="1">
      <alignment/>
    </xf>
    <xf numFmtId="181" fontId="0" fillId="0" borderId="0" xfId="0" applyNumberFormat="1" applyFont="1" applyBorder="1" applyAlignment="1">
      <alignment/>
    </xf>
    <xf numFmtId="181" fontId="0" fillId="0" borderId="0" xfId="0" applyNumberFormat="1" applyFont="1" applyBorder="1" applyAlignment="1">
      <alignment horizontal="center"/>
    </xf>
    <xf numFmtId="181" fontId="0" fillId="0" borderId="5" xfId="15" applyNumberFormat="1" applyFont="1" applyBorder="1" applyAlignment="1">
      <alignment/>
    </xf>
    <xf numFmtId="181" fontId="0" fillId="0" borderId="0" xfId="15" applyNumberFormat="1" applyFont="1" applyAlignment="1">
      <alignment horizontal="right"/>
    </xf>
    <xf numFmtId="0" fontId="0" fillId="0" borderId="0" xfId="0" applyFill="1" applyBorder="1" applyAlignment="1">
      <alignment/>
    </xf>
    <xf numFmtId="181" fontId="0" fillId="0" borderId="5" xfId="15" applyNumberFormat="1" applyBorder="1" applyAlignment="1">
      <alignment/>
    </xf>
    <xf numFmtId="181" fontId="0" fillId="0" borderId="6" xfId="15" applyNumberFormat="1" applyBorder="1" applyAlignment="1">
      <alignment/>
    </xf>
    <xf numFmtId="16" fontId="0" fillId="0" borderId="0" xfId="0" applyNumberFormat="1" applyFill="1" applyAlignment="1">
      <alignment horizontal="center"/>
    </xf>
    <xf numFmtId="181" fontId="0" fillId="0" borderId="0" xfId="15" applyNumberFormat="1" applyFill="1" applyAlignment="1">
      <alignment horizontal="center"/>
    </xf>
    <xf numFmtId="0" fontId="0" fillId="0" borderId="0" xfId="0" applyFont="1" applyBorder="1" applyAlignment="1">
      <alignment/>
    </xf>
    <xf numFmtId="181" fontId="14" fillId="0" borderId="0" xfId="15" applyNumberFormat="1" applyFont="1" applyAlignment="1">
      <alignment horizontal="centerContinuous"/>
    </xf>
    <xf numFmtId="181" fontId="14" fillId="0" borderId="0" xfId="15" applyNumberFormat="1" applyFont="1" applyAlignment="1">
      <alignment horizontal="center"/>
    </xf>
    <xf numFmtId="0" fontId="14" fillId="0" borderId="0" xfId="0" applyFont="1" applyAlignment="1">
      <alignment horizontal="center"/>
    </xf>
    <xf numFmtId="181" fontId="14" fillId="0" borderId="0" xfId="15" applyNumberFormat="1" applyFont="1" applyFill="1" applyAlignment="1">
      <alignment horizontal="center"/>
    </xf>
    <xf numFmtId="181" fontId="14" fillId="0" borderId="0" xfId="15" applyNumberFormat="1" applyFont="1" applyFill="1" applyBorder="1" applyAlignment="1">
      <alignment/>
    </xf>
    <xf numFmtId="181" fontId="14" fillId="0" borderId="1" xfId="15" applyNumberFormat="1" applyFont="1" applyFill="1" applyBorder="1" applyAlignment="1">
      <alignment/>
    </xf>
    <xf numFmtId="43" fontId="14" fillId="0" borderId="0" xfId="15" applyNumberFormat="1" applyFont="1" applyFill="1" applyBorder="1" applyAlignment="1">
      <alignment/>
    </xf>
    <xf numFmtId="0" fontId="14" fillId="0" borderId="0" xfId="0" applyFont="1" applyAlignment="1">
      <alignment/>
    </xf>
    <xf numFmtId="181" fontId="3" fillId="0" borderId="0" xfId="15" applyNumberFormat="1" applyFont="1" applyAlignment="1">
      <alignment horizontal="centerContinuous"/>
    </xf>
    <xf numFmtId="181" fontId="6" fillId="0" borderId="0" xfId="15" applyNumberFormat="1" applyFont="1" applyAlignment="1" quotePrefix="1">
      <alignment horizontal="center"/>
    </xf>
    <xf numFmtId="181" fontId="5" fillId="0" borderId="0" xfId="15" applyNumberFormat="1" applyFont="1" applyAlignment="1" quotePrefix="1">
      <alignment horizontal="center"/>
    </xf>
    <xf numFmtId="0" fontId="6" fillId="0" borderId="0" xfId="0" applyFont="1" applyAlignment="1">
      <alignment/>
    </xf>
    <xf numFmtId="181" fontId="0" fillId="0" borderId="0" xfId="15" applyNumberFormat="1" applyFont="1" applyAlignment="1" quotePrefix="1">
      <alignment horizontal="left"/>
    </xf>
    <xf numFmtId="0" fontId="11" fillId="0" borderId="0" xfId="0" applyFont="1" applyAlignment="1" quotePrefix="1">
      <alignment horizontal="left"/>
    </xf>
    <xf numFmtId="181" fontId="0" fillId="0" borderId="0" xfId="15" applyNumberFormat="1" applyFont="1" applyAlignment="1" quotePrefix="1">
      <alignment horizontal="left"/>
    </xf>
    <xf numFmtId="181" fontId="0" fillId="0" borderId="0" xfId="15" applyNumberFormat="1" applyFont="1" applyAlignment="1" quotePrefix="1">
      <alignment horizontal="center"/>
    </xf>
    <xf numFmtId="0" fontId="0" fillId="0" borderId="0" xfId="0" applyAlignment="1" quotePrefix="1">
      <alignment horizontal="left"/>
    </xf>
    <xf numFmtId="0" fontId="0" fillId="0" borderId="0" xfId="0" applyFont="1" applyAlignment="1" quotePrefix="1">
      <alignment horizontal="left"/>
    </xf>
    <xf numFmtId="0" fontId="1" fillId="0" borderId="0" xfId="0" applyFont="1" applyAlignment="1" quotePrefix="1">
      <alignment horizontal="left"/>
    </xf>
    <xf numFmtId="0" fontId="0" fillId="0" borderId="0" xfId="0" applyAlignment="1">
      <alignment horizontal="justify" wrapText="1"/>
    </xf>
    <xf numFmtId="0" fontId="0" fillId="0" borderId="0" xfId="0" applyFont="1" applyBorder="1" applyAlignment="1" quotePrefix="1">
      <alignment horizontal="left"/>
    </xf>
    <xf numFmtId="0" fontId="1"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alignment vertical="top" wrapText="1"/>
    </xf>
    <xf numFmtId="0" fontId="0" fillId="0" borderId="0" xfId="0" applyAlignment="1" quotePrefix="1">
      <alignment horizontal="left" vertical="top"/>
    </xf>
    <xf numFmtId="0" fontId="0" fillId="0" borderId="0" xfId="0" applyFont="1" applyAlignment="1" quotePrefix="1">
      <alignment horizontal="left"/>
    </xf>
    <xf numFmtId="0" fontId="13" fillId="0" borderId="0" xfId="0" applyFont="1" applyBorder="1" applyAlignment="1">
      <alignment/>
    </xf>
    <xf numFmtId="0" fontId="9" fillId="0" borderId="0" xfId="0" applyFont="1" applyBorder="1" applyAlignment="1">
      <alignment/>
    </xf>
    <xf numFmtId="181" fontId="15" fillId="0" borderId="0" xfId="15" applyNumberFormat="1" applyFont="1" applyBorder="1" applyAlignment="1">
      <alignment/>
    </xf>
    <xf numFmtId="15" fontId="7" fillId="0" borderId="0" xfId="0" applyNumberFormat="1" applyFont="1" applyAlignment="1" quotePrefix="1">
      <alignment horizontal="left"/>
    </xf>
    <xf numFmtId="181" fontId="0" fillId="0" borderId="0" xfId="15" applyNumberFormat="1" applyFont="1" applyFill="1" applyAlignment="1" quotePrefix="1">
      <alignment horizontal="center"/>
    </xf>
    <xf numFmtId="181" fontId="0" fillId="0" borderId="6" xfId="0" applyNumberFormat="1" applyFill="1" applyBorder="1" applyAlignment="1">
      <alignment/>
    </xf>
    <xf numFmtId="171" fontId="0" fillId="0" borderId="8" xfId="0" applyNumberFormat="1" applyBorder="1" applyAlignment="1">
      <alignment/>
    </xf>
    <xf numFmtId="0" fontId="0" fillId="0" borderId="8" xfId="0" applyBorder="1" applyAlignment="1">
      <alignment/>
    </xf>
    <xf numFmtId="0" fontId="5" fillId="0" borderId="0" xfId="0" applyFont="1" applyAlignment="1">
      <alignment horizontal="center"/>
    </xf>
    <xf numFmtId="181" fontId="0" fillId="0" borderId="9" xfId="15" applyNumberFormat="1" applyBorder="1" applyAlignment="1">
      <alignment/>
    </xf>
    <xf numFmtId="181" fontId="0" fillId="0" borderId="8" xfId="15" applyNumberFormat="1" applyBorder="1" applyAlignment="1">
      <alignment/>
    </xf>
    <xf numFmtId="0" fontId="0" fillId="0" borderId="0" xfId="0" applyFont="1" applyAlignment="1" quotePrefix="1">
      <alignment wrapText="1"/>
    </xf>
    <xf numFmtId="181" fontId="0" fillId="0" borderId="0" xfId="15" applyNumberFormat="1" applyFont="1" applyAlignment="1">
      <alignment horizontal="left"/>
    </xf>
    <xf numFmtId="181" fontId="5" fillId="0" borderId="0" xfId="15" applyNumberFormat="1" applyFont="1" applyAlignment="1">
      <alignment horizontal="center"/>
    </xf>
    <xf numFmtId="181" fontId="1" fillId="0" borderId="0" xfId="15" applyNumberFormat="1" applyFont="1" applyAlignment="1" quotePrefix="1">
      <alignment horizontal="center"/>
    </xf>
    <xf numFmtId="181" fontId="6" fillId="0" borderId="0" xfId="15" applyNumberFormat="1" applyFont="1" applyAlignment="1" quotePrefix="1">
      <alignment horizontal="center"/>
    </xf>
    <xf numFmtId="0" fontId="0" fillId="0" borderId="0" xfId="15" applyNumberFormat="1" applyFont="1" applyAlignment="1" quotePrefix="1">
      <alignment horizontal="justify" wrapText="1"/>
    </xf>
    <xf numFmtId="0" fontId="6" fillId="0" borderId="0" xfId="0" applyFont="1" applyAlignment="1">
      <alignment horizontal="center"/>
    </xf>
    <xf numFmtId="0" fontId="0" fillId="0" borderId="0" xfId="0" applyAlignment="1" quotePrefix="1">
      <alignment horizontal="justify" wrapText="1"/>
    </xf>
    <xf numFmtId="0" fontId="0" fillId="0" borderId="0" xfId="0" applyAlignment="1">
      <alignment horizontal="justify" wrapText="1"/>
    </xf>
    <xf numFmtId="0" fontId="0" fillId="0" borderId="0" xfId="15" applyNumberFormat="1" applyFont="1" applyAlignment="1" quotePrefix="1">
      <alignment horizontal="justify" wrapText="1"/>
    </xf>
    <xf numFmtId="0" fontId="0" fillId="0" borderId="0" xfId="15" applyNumberFormat="1" applyFont="1" applyAlignment="1">
      <alignment horizontal="justify" wrapText="1"/>
    </xf>
    <xf numFmtId="0" fontId="0" fillId="0" borderId="0" xfId="15" applyNumberFormat="1" applyFont="1" applyAlignment="1">
      <alignment horizontal="justify" wrapText="1"/>
    </xf>
    <xf numFmtId="0" fontId="0" fillId="0" borderId="0" xfId="0" applyFont="1" applyAlignment="1" quotePrefix="1">
      <alignment horizontal="justify" wrapText="1"/>
    </xf>
    <xf numFmtId="0" fontId="0" fillId="0" borderId="0" xfId="0" applyFont="1" applyAlignment="1">
      <alignment horizontal="justify" wrapText="1"/>
    </xf>
    <xf numFmtId="0" fontId="0" fillId="0" borderId="0" xfId="0" applyAlignment="1" quotePrefix="1">
      <alignment horizontal="left" wrapText="1"/>
    </xf>
    <xf numFmtId="0" fontId="0" fillId="0" borderId="0" xfId="0" applyFont="1" applyAlignment="1" quotePrefix="1">
      <alignment horizontal="left" wrapText="1"/>
    </xf>
    <xf numFmtId="0" fontId="0" fillId="0" borderId="0" xfId="0" applyFill="1" applyAlignment="1">
      <alignment horizontal="center"/>
    </xf>
    <xf numFmtId="16" fontId="0" fillId="0" borderId="0" xfId="0" applyNumberFormat="1" applyFill="1" applyAlignment="1">
      <alignment horizontal="center"/>
    </xf>
    <xf numFmtId="0" fontId="0" fillId="0" borderId="0" xfId="0" applyFill="1" applyAlignment="1" quotePrefix="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1590675</xdr:colOff>
      <xdr:row>0</xdr:row>
      <xdr:rowOff>0</xdr:rowOff>
    </xdr:from>
    <xdr:to>
      <xdr:col>3</xdr:col>
      <xdr:colOff>2543175</xdr:colOff>
      <xdr:row>3</xdr:row>
      <xdr:rowOff>0</xdr:rowOff>
    </xdr:to>
    <xdr:pic>
      <xdr:nvPicPr>
        <xdr:cNvPr id="1" name="Picture 4"/>
        <xdr:cNvPicPr preferRelativeResize="1">
          <a:picLocks noChangeAspect="1"/>
        </xdr:cNvPicPr>
      </xdr:nvPicPr>
      <xdr:blipFill>
        <a:blip r:embed="rId1"/>
        <a:stretch>
          <a:fillRect/>
        </a:stretch>
      </xdr:blipFill>
      <xdr:spPr>
        <a:xfrm>
          <a:off x="2362200" y="0"/>
          <a:ext cx="9525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0</xdr:rowOff>
    </xdr:from>
    <xdr:to>
      <xdr:col>4</xdr:col>
      <xdr:colOff>47625</xdr:colOff>
      <xdr:row>1</xdr:row>
      <xdr:rowOff>38100</xdr:rowOff>
    </xdr:to>
    <xdr:pic>
      <xdr:nvPicPr>
        <xdr:cNvPr id="1" name="Picture 13"/>
        <xdr:cNvPicPr preferRelativeResize="1">
          <a:picLocks noChangeAspect="1"/>
        </xdr:cNvPicPr>
      </xdr:nvPicPr>
      <xdr:blipFill>
        <a:blip r:embed="rId1"/>
        <a:stretch>
          <a:fillRect/>
        </a:stretch>
      </xdr:blipFill>
      <xdr:spPr>
        <a:xfrm>
          <a:off x="2705100" y="0"/>
          <a:ext cx="8667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0</xdr:rowOff>
    </xdr:from>
    <xdr:to>
      <xdr:col>3</xdr:col>
      <xdr:colOff>657225</xdr:colOff>
      <xdr:row>1</xdr:row>
      <xdr:rowOff>85725</xdr:rowOff>
    </xdr:to>
    <xdr:pic>
      <xdr:nvPicPr>
        <xdr:cNvPr id="1" name="Picture 4"/>
        <xdr:cNvPicPr preferRelativeResize="1">
          <a:picLocks noChangeAspect="1"/>
        </xdr:cNvPicPr>
      </xdr:nvPicPr>
      <xdr:blipFill>
        <a:blip r:embed="rId1"/>
        <a:stretch>
          <a:fillRect/>
        </a:stretch>
      </xdr:blipFill>
      <xdr:spPr>
        <a:xfrm>
          <a:off x="2390775" y="0"/>
          <a:ext cx="9525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0</xdr:rowOff>
    </xdr:from>
    <xdr:to>
      <xdr:col>4</xdr:col>
      <xdr:colOff>942975</xdr:colOff>
      <xdr:row>1</xdr:row>
      <xdr:rowOff>47625</xdr:rowOff>
    </xdr:to>
    <xdr:pic>
      <xdr:nvPicPr>
        <xdr:cNvPr id="1" name="Picture 4"/>
        <xdr:cNvPicPr preferRelativeResize="1">
          <a:picLocks noChangeAspect="1"/>
        </xdr:cNvPicPr>
      </xdr:nvPicPr>
      <xdr:blipFill>
        <a:blip r:embed="rId1"/>
        <a:stretch>
          <a:fillRect/>
        </a:stretch>
      </xdr:blipFill>
      <xdr:spPr>
        <a:xfrm>
          <a:off x="2362200" y="0"/>
          <a:ext cx="876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2"/>
  <sheetViews>
    <sheetView workbookViewId="0" topLeftCell="B45">
      <selection activeCell="B1" sqref="B1"/>
    </sheetView>
  </sheetViews>
  <sheetFormatPr defaultColWidth="9.140625" defaultRowHeight="12.75"/>
  <cols>
    <col min="1" max="1" width="4.57421875" style="63" customWidth="1"/>
    <col min="2" max="2" width="4.57421875" style="64" customWidth="1"/>
    <col min="3" max="3" width="2.421875" style="64" customWidth="1"/>
    <col min="4" max="4" width="40.00390625" style="64" customWidth="1"/>
    <col min="5" max="5" width="10.7109375" style="20" customWidth="1"/>
    <col min="6" max="6" width="5.28125" style="64" customWidth="1"/>
    <col min="7" max="7" width="10.7109375" style="64" customWidth="1"/>
    <col min="8" max="16384" width="9.140625" style="64" customWidth="1"/>
  </cols>
  <sheetData>
    <row r="1" ht="12.75">
      <c r="G1" s="111"/>
    </row>
    <row r="2" ht="12.75">
      <c r="F2" s="154"/>
    </row>
    <row r="3" ht="12.75">
      <c r="F3" s="111"/>
    </row>
    <row r="4" spans="2:7" ht="12.75">
      <c r="B4" s="186" t="s">
        <v>223</v>
      </c>
      <c r="C4" s="186"/>
      <c r="D4" s="186"/>
      <c r="E4" s="186"/>
      <c r="F4" s="186"/>
      <c r="G4" s="186"/>
    </row>
    <row r="5" spans="2:7" ht="10.5" customHeight="1">
      <c r="B5" s="187" t="s">
        <v>224</v>
      </c>
      <c r="C5" s="187"/>
      <c r="D5" s="187"/>
      <c r="E5" s="187"/>
      <c r="F5" s="187"/>
      <c r="G5" s="187"/>
    </row>
    <row r="6" spans="2:7" ht="10.5" customHeight="1">
      <c r="B6" s="187" t="s">
        <v>225</v>
      </c>
      <c r="C6" s="187"/>
      <c r="D6" s="187"/>
      <c r="E6" s="187"/>
      <c r="F6" s="187"/>
      <c r="G6" s="187"/>
    </row>
    <row r="7" spans="2:7" ht="10.5" customHeight="1">
      <c r="B7" s="155"/>
      <c r="C7" s="155"/>
      <c r="D7" s="155"/>
      <c r="E7" s="155"/>
      <c r="F7" s="155"/>
      <c r="G7" s="155"/>
    </row>
    <row r="8" spans="2:7" ht="10.5" customHeight="1">
      <c r="B8" s="155"/>
      <c r="C8" s="155"/>
      <c r="D8" s="155"/>
      <c r="E8" s="155"/>
      <c r="F8" s="155"/>
      <c r="G8" s="155"/>
    </row>
    <row r="9" spans="1:7" ht="12" customHeight="1">
      <c r="A9" s="112" t="s">
        <v>294</v>
      </c>
      <c r="B9" s="17"/>
      <c r="C9" s="17"/>
      <c r="D9" s="63"/>
      <c r="E9" s="4"/>
      <c r="F9" s="65"/>
      <c r="G9" s="65"/>
    </row>
    <row r="10" spans="1:7" ht="14.25" customHeight="1">
      <c r="A10" s="112" t="s">
        <v>296</v>
      </c>
      <c r="B10"/>
      <c r="C10" s="37"/>
      <c r="D10" s="63"/>
      <c r="E10" s="4"/>
      <c r="F10" s="65"/>
      <c r="G10" s="65"/>
    </row>
    <row r="11" spans="2:7" ht="12" customHeight="1">
      <c r="B11" s="17"/>
      <c r="C11" s="17"/>
      <c r="D11" s="63"/>
      <c r="E11" s="185"/>
      <c r="F11" s="65"/>
      <c r="G11" s="53"/>
    </row>
    <row r="12" spans="5:7" ht="12.75">
      <c r="E12" s="156" t="s">
        <v>297</v>
      </c>
      <c r="F12" s="139"/>
      <c r="G12" s="53" t="s">
        <v>253</v>
      </c>
    </row>
    <row r="13" spans="2:7" ht="12.75">
      <c r="B13" s="66"/>
      <c r="C13" s="66"/>
      <c r="D13" s="66"/>
      <c r="E13" s="28" t="s">
        <v>110</v>
      </c>
      <c r="F13" s="19"/>
      <c r="G13" s="54" t="s">
        <v>110</v>
      </c>
    </row>
    <row r="14" spans="5:7" ht="12.75">
      <c r="E14" s="29"/>
      <c r="G14" s="55"/>
    </row>
    <row r="15" spans="1:7" ht="12.75">
      <c r="A15" s="67"/>
      <c r="B15" s="113" t="s">
        <v>139</v>
      </c>
      <c r="E15" s="29">
        <v>16986</v>
      </c>
      <c r="G15" s="55">
        <v>16939</v>
      </c>
    </row>
    <row r="16" spans="1:7" ht="12.75">
      <c r="A16" s="69"/>
      <c r="B16" s="113" t="s">
        <v>159</v>
      </c>
      <c r="E16" s="29">
        <v>63014</v>
      </c>
      <c r="G16" s="55">
        <v>61370</v>
      </c>
    </row>
    <row r="17" spans="1:7" ht="12.75">
      <c r="A17" s="69"/>
      <c r="B17" s="113" t="s">
        <v>85</v>
      </c>
      <c r="E17" s="29">
        <v>6790</v>
      </c>
      <c r="G17" s="55">
        <v>6790</v>
      </c>
    </row>
    <row r="18" spans="1:7" ht="12.75">
      <c r="A18" s="69"/>
      <c r="B18" s="113" t="s">
        <v>84</v>
      </c>
      <c r="E18" s="29">
        <v>3456</v>
      </c>
      <c r="G18" s="55">
        <v>3506</v>
      </c>
    </row>
    <row r="19" spans="1:7" ht="12.75">
      <c r="A19" s="69"/>
      <c r="E19" s="30"/>
      <c r="F19" s="70"/>
      <c r="G19" s="56"/>
    </row>
    <row r="20" spans="5:7" ht="18" customHeight="1">
      <c r="E20" s="29">
        <f>SUM(E15:E19)</f>
        <v>90246</v>
      </c>
      <c r="F20" s="20"/>
      <c r="G20" s="55">
        <f>SUM(G15:G19)</f>
        <v>88605</v>
      </c>
    </row>
    <row r="21" spans="1:7" ht="12.75">
      <c r="A21" s="69"/>
      <c r="B21" s="113" t="s">
        <v>160</v>
      </c>
      <c r="C21" s="18"/>
      <c r="E21" s="29"/>
      <c r="F21" s="66"/>
      <c r="G21" s="55"/>
    </row>
    <row r="22" spans="3:7" ht="12.75">
      <c r="C22" s="18" t="s">
        <v>140</v>
      </c>
      <c r="E22" s="31">
        <v>395</v>
      </c>
      <c r="F22" s="70"/>
      <c r="G22" s="57">
        <v>393</v>
      </c>
    </row>
    <row r="23" spans="3:7" ht="12.75">
      <c r="C23" s="18" t="s">
        <v>86</v>
      </c>
      <c r="E23" s="107">
        <f>198308+3</f>
        <v>198311</v>
      </c>
      <c r="F23" s="72"/>
      <c r="G23" s="58">
        <v>222622</v>
      </c>
    </row>
    <row r="24" spans="3:7" ht="12.75">
      <c r="C24" s="18" t="s">
        <v>87</v>
      </c>
      <c r="E24" s="33">
        <v>4595</v>
      </c>
      <c r="F24" s="66"/>
      <c r="G24" s="59">
        <v>34303</v>
      </c>
    </row>
    <row r="25" spans="5:7" ht="18.75" customHeight="1">
      <c r="E25" s="33">
        <f>SUM(E22:E24)</f>
        <v>203301</v>
      </c>
      <c r="F25" s="21"/>
      <c r="G25" s="59">
        <f>SUM(G22:G24)</f>
        <v>257318</v>
      </c>
    </row>
    <row r="26" spans="5:7" ht="12.75">
      <c r="E26" s="32"/>
      <c r="F26" s="66"/>
      <c r="G26" s="58"/>
    </row>
    <row r="27" spans="1:7" ht="12.75">
      <c r="A27" s="69"/>
      <c r="B27" s="113" t="s">
        <v>161</v>
      </c>
      <c r="C27" s="18"/>
      <c r="E27" s="32"/>
      <c r="F27" s="71"/>
      <c r="G27" s="58"/>
    </row>
    <row r="28" spans="3:7" ht="12.75">
      <c r="C28" s="18" t="s">
        <v>88</v>
      </c>
      <c r="E28" s="32">
        <v>118527</v>
      </c>
      <c r="F28" s="71"/>
      <c r="G28" s="58">
        <v>191700</v>
      </c>
    </row>
    <row r="29" spans="3:7" ht="12.75">
      <c r="C29" s="18" t="s">
        <v>83</v>
      </c>
      <c r="E29" s="107">
        <v>42616</v>
      </c>
      <c r="F29" s="72"/>
      <c r="G29" s="58">
        <v>56752</v>
      </c>
    </row>
    <row r="30" spans="3:7" ht="12.75">
      <c r="C30" s="18" t="s">
        <v>111</v>
      </c>
      <c r="E30" s="32">
        <f>2470-17</f>
        <v>2453</v>
      </c>
      <c r="F30" s="71"/>
      <c r="G30" s="58">
        <v>3314</v>
      </c>
    </row>
    <row r="31" spans="3:7" ht="12.75">
      <c r="C31" s="18" t="s">
        <v>252</v>
      </c>
      <c r="E31" s="33">
        <v>0</v>
      </c>
      <c r="F31" s="71"/>
      <c r="G31" s="59">
        <v>1500</v>
      </c>
    </row>
    <row r="32" spans="5:7" ht="18.75" customHeight="1">
      <c r="E32" s="33">
        <f>SUM(E28:E31)</f>
        <v>163596</v>
      </c>
      <c r="F32" s="21"/>
      <c r="G32" s="59">
        <f>SUM(G28:G31)</f>
        <v>253266</v>
      </c>
    </row>
    <row r="33" spans="1:7" ht="18" customHeight="1">
      <c r="A33" s="69"/>
      <c r="B33" s="113" t="s">
        <v>162</v>
      </c>
      <c r="E33" s="30">
        <f>+E25-E32</f>
        <v>39705</v>
      </c>
      <c r="F33" s="66"/>
      <c r="G33" s="56">
        <f>+G25-G32</f>
        <v>4052</v>
      </c>
    </row>
    <row r="34" spans="5:7" ht="18.75" customHeight="1" thickBot="1">
      <c r="E34" s="34">
        <f>+E20+E33</f>
        <v>129951</v>
      </c>
      <c r="F34" s="66"/>
      <c r="G34" s="60">
        <f>+G20+G33</f>
        <v>92657</v>
      </c>
    </row>
    <row r="35" spans="5:7" ht="12.75">
      <c r="E35" s="35"/>
      <c r="F35" s="66"/>
      <c r="G35" s="61"/>
    </row>
    <row r="36" spans="2:7" ht="12.75">
      <c r="B36" s="113" t="s">
        <v>89</v>
      </c>
      <c r="E36" s="29"/>
      <c r="G36" s="55"/>
    </row>
    <row r="37" spans="1:7" ht="12.75">
      <c r="A37" s="69"/>
      <c r="B37" s="113" t="s">
        <v>90</v>
      </c>
      <c r="E37" s="29"/>
      <c r="F37" s="18"/>
      <c r="G37" s="55"/>
    </row>
    <row r="38" spans="3:7" ht="12.75">
      <c r="C38" s="18" t="s">
        <v>163</v>
      </c>
      <c r="E38" s="29">
        <v>95631</v>
      </c>
      <c r="G38" s="55">
        <v>81031</v>
      </c>
    </row>
    <row r="39" spans="3:7" ht="12.75">
      <c r="C39" s="64" t="s">
        <v>132</v>
      </c>
      <c r="E39" s="29">
        <f>16823+11633</f>
        <v>28456</v>
      </c>
      <c r="G39" s="55">
        <v>6231</v>
      </c>
    </row>
    <row r="40" spans="5:7" ht="12.75">
      <c r="E40" s="30"/>
      <c r="G40" s="56"/>
    </row>
    <row r="41" spans="5:7" ht="17.25" customHeight="1">
      <c r="E41" s="29">
        <f>SUM(E38:E40)</f>
        <v>124087</v>
      </c>
      <c r="G41" s="55">
        <f>SUM(G38:G40)</f>
        <v>87262</v>
      </c>
    </row>
    <row r="42" spans="1:7" ht="12.75">
      <c r="A42" s="73"/>
      <c r="B42" s="113" t="s">
        <v>91</v>
      </c>
      <c r="E42" s="35">
        <v>4951</v>
      </c>
      <c r="F42" s="66"/>
      <c r="G42" s="61">
        <v>4370</v>
      </c>
    </row>
    <row r="43" spans="1:7" ht="12.75">
      <c r="A43" s="69"/>
      <c r="B43" s="113" t="s">
        <v>92</v>
      </c>
      <c r="E43" s="29"/>
      <c r="G43" s="55"/>
    </row>
    <row r="44" spans="1:7" ht="12.75" customHeight="1" hidden="1">
      <c r="A44"/>
      <c r="C44" s="18" t="s">
        <v>93</v>
      </c>
      <c r="E44" s="31">
        <f>623-623</f>
        <v>0</v>
      </c>
      <c r="F44" s="18"/>
      <c r="G44" s="57">
        <v>0</v>
      </c>
    </row>
    <row r="45" spans="1:7" ht="12.75">
      <c r="A45" s="38"/>
      <c r="C45" s="18" t="s">
        <v>83</v>
      </c>
      <c r="E45" s="31">
        <v>791</v>
      </c>
      <c r="G45" s="57">
        <v>903</v>
      </c>
    </row>
    <row r="46" spans="1:7" ht="12.75">
      <c r="A46"/>
      <c r="C46" s="18" t="s">
        <v>94</v>
      </c>
      <c r="E46" s="33">
        <v>122</v>
      </c>
      <c r="G46" s="59">
        <v>122</v>
      </c>
    </row>
    <row r="47" spans="1:7" ht="12.75">
      <c r="A47" s="38"/>
      <c r="E47" s="30">
        <f>SUM(E44:E46)</f>
        <v>913</v>
      </c>
      <c r="G47" s="56">
        <f>SUM(G44:G46)</f>
        <v>1025</v>
      </c>
    </row>
    <row r="48" spans="5:7" ht="17.25" customHeight="1" thickBot="1">
      <c r="E48" s="34">
        <f>+E47+E42+E41</f>
        <v>129951</v>
      </c>
      <c r="G48" s="60">
        <f>+G47+G42+G41</f>
        <v>92657</v>
      </c>
    </row>
    <row r="49" spans="5:7" ht="12.75">
      <c r="E49" s="29"/>
      <c r="G49" s="20"/>
    </row>
    <row r="51" spans="1:7" ht="12.75">
      <c r="A51" s="188" t="s">
        <v>0</v>
      </c>
      <c r="B51" s="188"/>
      <c r="C51" s="188"/>
      <c r="D51" s="188"/>
      <c r="E51" s="188"/>
      <c r="F51" s="188"/>
      <c r="G51" s="188"/>
    </row>
    <row r="52" spans="1:7" ht="12.75">
      <c r="A52" s="188"/>
      <c r="B52" s="188"/>
      <c r="C52" s="188"/>
      <c r="D52" s="188"/>
      <c r="E52" s="188"/>
      <c r="F52" s="188"/>
      <c r="G52" s="188"/>
    </row>
  </sheetData>
  <mergeCells count="4">
    <mergeCell ref="B4:G4"/>
    <mergeCell ref="B5:G5"/>
    <mergeCell ref="B6:G6"/>
    <mergeCell ref="A51:G52"/>
  </mergeCells>
  <printOptions/>
  <pageMargins left="1" right="0.5" top="0.48" bottom="0.48"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50"/>
  <sheetViews>
    <sheetView workbookViewId="0" topLeftCell="A1">
      <selection activeCell="B1" sqref="B1"/>
    </sheetView>
  </sheetViews>
  <sheetFormatPr defaultColWidth="9.140625" defaultRowHeight="12.75"/>
  <cols>
    <col min="1" max="1" width="38.140625" style="0" customWidth="1"/>
    <col min="2" max="2" width="10.00390625" style="22" customWidth="1"/>
    <col min="3" max="3" width="13.8515625" style="153" hidden="1" customWidth="1"/>
    <col min="4" max="4" width="4.7109375" style="0" customWidth="1"/>
    <col min="5" max="5" width="10.00390625" style="39" customWidth="1"/>
    <col min="6" max="6" width="5.7109375" style="2" customWidth="1"/>
    <col min="7" max="7" width="9.140625" style="22" hidden="1" customWidth="1"/>
    <col min="8" max="8" width="9.57421875" style="0" hidden="1" customWidth="1"/>
    <col min="9" max="9" width="10.57421875" style="39" hidden="1" customWidth="1"/>
    <col min="10" max="10" width="10.00390625" style="22" customWidth="1"/>
    <col min="11" max="11" width="13.8515625" style="89" hidden="1" customWidth="1"/>
    <col min="12" max="12" width="4.421875" style="0" customWidth="1"/>
    <col min="13" max="13" width="10.00390625" style="39" customWidth="1"/>
    <col min="14" max="14" width="2.7109375" style="0" customWidth="1"/>
  </cols>
  <sheetData>
    <row r="1" ht="31.5" customHeight="1"/>
    <row r="2" spans="1:13" ht="12.75">
      <c r="A2" s="186" t="s">
        <v>223</v>
      </c>
      <c r="B2" s="186"/>
      <c r="C2" s="186"/>
      <c r="D2" s="186"/>
      <c r="E2" s="186"/>
      <c r="F2" s="186"/>
      <c r="G2" s="186"/>
      <c r="H2" s="186"/>
      <c r="I2" s="186"/>
      <c r="J2" s="186"/>
      <c r="K2" s="186"/>
      <c r="L2" s="186"/>
      <c r="M2" s="186"/>
    </row>
    <row r="3" spans="1:13" ht="9" customHeight="1">
      <c r="A3" s="189" t="s">
        <v>224</v>
      </c>
      <c r="B3" s="189"/>
      <c r="C3" s="189"/>
      <c r="D3" s="189"/>
      <c r="E3" s="189"/>
      <c r="F3" s="189"/>
      <c r="G3" s="189"/>
      <c r="H3" s="189"/>
      <c r="I3" s="189"/>
      <c r="J3" s="189"/>
      <c r="K3" s="189"/>
      <c r="L3" s="189"/>
      <c r="M3" s="189"/>
    </row>
    <row r="4" spans="1:13" ht="10.5" customHeight="1">
      <c r="A4" s="187" t="s">
        <v>225</v>
      </c>
      <c r="B4" s="187"/>
      <c r="C4" s="187"/>
      <c r="D4" s="187"/>
      <c r="E4" s="187"/>
      <c r="F4" s="187"/>
      <c r="G4" s="187"/>
      <c r="H4" s="187"/>
      <c r="I4" s="187"/>
      <c r="J4" s="187"/>
      <c r="K4" s="187"/>
      <c r="L4" s="187"/>
      <c r="M4" s="187"/>
    </row>
    <row r="5" spans="1:13" ht="12.75">
      <c r="A5" s="5"/>
      <c r="B5" s="4"/>
      <c r="C5" s="146"/>
      <c r="D5" s="5"/>
      <c r="E5" s="40"/>
      <c r="F5" s="49"/>
      <c r="G5" s="4"/>
      <c r="H5" s="5"/>
      <c r="I5" s="40"/>
      <c r="J5" s="4"/>
      <c r="K5" s="82"/>
      <c r="L5" s="5"/>
      <c r="M5" s="40"/>
    </row>
    <row r="6" spans="1:13" ht="12.75">
      <c r="A6" s="5"/>
      <c r="B6" s="4"/>
      <c r="C6" s="146"/>
      <c r="D6" s="5"/>
      <c r="E6" s="40"/>
      <c r="F6" s="49"/>
      <c r="G6" s="4"/>
      <c r="H6" s="5"/>
      <c r="I6" s="40"/>
      <c r="J6" s="4"/>
      <c r="K6" s="82"/>
      <c r="L6" s="5"/>
      <c r="M6" s="40"/>
    </row>
    <row r="7" spans="1:13" ht="12.75">
      <c r="A7" s="112" t="s">
        <v>294</v>
      </c>
      <c r="B7" s="4"/>
      <c r="C7" s="146"/>
      <c r="D7" s="5"/>
      <c r="E7" s="40"/>
      <c r="F7" s="49"/>
      <c r="G7" s="4"/>
      <c r="H7" s="5"/>
      <c r="I7" s="40"/>
      <c r="J7" s="4"/>
      <c r="K7" s="82"/>
      <c r="L7" s="5"/>
      <c r="M7" s="40"/>
    </row>
    <row r="8" spans="1:13" ht="12.75">
      <c r="A8" s="114" t="s">
        <v>295</v>
      </c>
      <c r="B8" s="4"/>
      <c r="C8" s="146"/>
      <c r="D8" s="5"/>
      <c r="E8" s="40"/>
      <c r="F8" s="49"/>
      <c r="G8" s="4"/>
      <c r="H8" s="5"/>
      <c r="I8" s="40"/>
      <c r="J8" s="154"/>
      <c r="K8" s="82"/>
      <c r="L8" s="5"/>
      <c r="M8" s="40"/>
    </row>
    <row r="9" spans="1:13" ht="12.75">
      <c r="A9" s="5"/>
      <c r="B9" s="4"/>
      <c r="C9" s="146"/>
      <c r="D9" s="36"/>
      <c r="E9" s="40"/>
      <c r="F9" s="49"/>
      <c r="G9" s="4"/>
      <c r="H9" s="36"/>
      <c r="I9" s="40"/>
      <c r="J9" s="4"/>
      <c r="K9" s="82"/>
      <c r="L9" s="36"/>
      <c r="M9" s="40"/>
    </row>
    <row r="10" spans="1:13" ht="12.75">
      <c r="A10" s="5"/>
      <c r="B10" s="4"/>
      <c r="C10" s="146"/>
      <c r="D10" s="5"/>
      <c r="E10" s="40"/>
      <c r="F10" s="49"/>
      <c r="G10" s="75"/>
      <c r="H10" s="5"/>
      <c r="I10" s="40"/>
      <c r="J10" s="4"/>
      <c r="K10" s="82"/>
      <c r="L10" s="5"/>
      <c r="M10" s="40"/>
    </row>
    <row r="11" spans="1:13" ht="12.75">
      <c r="A11" s="5"/>
      <c r="B11" s="75"/>
      <c r="C11" s="147"/>
      <c r="D11" s="14" t="s">
        <v>255</v>
      </c>
      <c r="E11" s="41"/>
      <c r="F11" s="50"/>
      <c r="G11" s="76"/>
      <c r="H11" s="5"/>
      <c r="I11" s="41"/>
      <c r="J11" s="75"/>
      <c r="K11" s="83"/>
      <c r="L11" s="14" t="s">
        <v>256</v>
      </c>
      <c r="M11" s="41"/>
    </row>
    <row r="12" spans="1:13" ht="12.75">
      <c r="A12" s="5"/>
      <c r="B12" s="75" t="s">
        <v>26</v>
      </c>
      <c r="C12" s="147" t="s">
        <v>214</v>
      </c>
      <c r="D12" s="14"/>
      <c r="E12" s="41" t="s">
        <v>254</v>
      </c>
      <c r="F12" s="50"/>
      <c r="G12" s="75"/>
      <c r="H12" s="14" t="s">
        <v>95</v>
      </c>
      <c r="I12" s="41"/>
      <c r="J12" s="75" t="s">
        <v>26</v>
      </c>
      <c r="K12" s="83" t="s">
        <v>154</v>
      </c>
      <c r="L12" s="14"/>
      <c r="M12" s="41" t="s">
        <v>254</v>
      </c>
    </row>
    <row r="13" spans="1:13" ht="12.75">
      <c r="A13" s="5"/>
      <c r="B13" s="180" t="s">
        <v>257</v>
      </c>
      <c r="C13" s="148" t="s">
        <v>216</v>
      </c>
      <c r="D13" s="115"/>
      <c r="E13" s="42" t="s">
        <v>156</v>
      </c>
      <c r="F13" s="51"/>
      <c r="G13" s="77"/>
      <c r="H13" s="115" t="s">
        <v>96</v>
      </c>
      <c r="I13" s="42"/>
      <c r="J13" s="180" t="s">
        <v>257</v>
      </c>
      <c r="K13" s="84" t="s">
        <v>155</v>
      </c>
      <c r="L13" s="115"/>
      <c r="M13" s="42" t="s">
        <v>156</v>
      </c>
    </row>
    <row r="14" spans="1:13" ht="12.75">
      <c r="A14" s="5"/>
      <c r="B14" s="77" t="s">
        <v>109</v>
      </c>
      <c r="C14" s="148"/>
      <c r="D14" s="115"/>
      <c r="E14" s="42" t="s">
        <v>109</v>
      </c>
      <c r="F14" s="51"/>
      <c r="G14" s="77"/>
      <c r="H14" s="115"/>
      <c r="I14" s="42"/>
      <c r="J14" s="77" t="s">
        <v>157</v>
      </c>
      <c r="K14" s="84"/>
      <c r="L14" s="115"/>
      <c r="M14" s="42" t="s">
        <v>165</v>
      </c>
    </row>
    <row r="15" spans="1:13" ht="12.75">
      <c r="A15" s="5"/>
      <c r="B15" s="77"/>
      <c r="C15" s="148"/>
      <c r="D15" s="115"/>
      <c r="E15" s="42"/>
      <c r="F15" s="51"/>
      <c r="G15" s="77"/>
      <c r="H15" s="115"/>
      <c r="I15" s="42"/>
      <c r="J15" s="77"/>
      <c r="K15" s="84"/>
      <c r="L15" s="115"/>
      <c r="M15" s="42"/>
    </row>
    <row r="16" spans="1:13" ht="12.75">
      <c r="A16" s="3"/>
      <c r="B16" s="116" t="s">
        <v>297</v>
      </c>
      <c r="C16" s="149" t="s">
        <v>195</v>
      </c>
      <c r="D16" s="3"/>
      <c r="E16" s="117" t="s">
        <v>298</v>
      </c>
      <c r="F16" s="52"/>
      <c r="G16" s="116" t="s">
        <v>97</v>
      </c>
      <c r="H16" s="3"/>
      <c r="I16" s="117" t="s">
        <v>98</v>
      </c>
      <c r="J16" s="116" t="s">
        <v>297</v>
      </c>
      <c r="K16" s="85" t="s">
        <v>149</v>
      </c>
      <c r="L16" s="3"/>
      <c r="M16" s="117" t="str">
        <f>+E16</f>
        <v>31/10/2002</v>
      </c>
    </row>
    <row r="17" spans="1:13" ht="12.75">
      <c r="A17" s="3"/>
      <c r="B17" s="78" t="s">
        <v>110</v>
      </c>
      <c r="C17" s="149" t="s">
        <v>110</v>
      </c>
      <c r="D17" s="3"/>
      <c r="E17" s="43" t="s">
        <v>110</v>
      </c>
      <c r="F17" s="52"/>
      <c r="G17" s="78" t="s">
        <v>110</v>
      </c>
      <c r="H17" s="3"/>
      <c r="I17" s="43" t="s">
        <v>110</v>
      </c>
      <c r="J17" s="78" t="s">
        <v>110</v>
      </c>
      <c r="K17" s="85" t="s">
        <v>110</v>
      </c>
      <c r="L17" s="3"/>
      <c r="M17" s="43" t="s">
        <v>110</v>
      </c>
    </row>
    <row r="18" spans="1:13" ht="12" customHeight="1">
      <c r="A18" s="3"/>
      <c r="B18" s="78"/>
      <c r="C18" s="149"/>
      <c r="D18" s="3"/>
      <c r="E18" s="43"/>
      <c r="F18" s="52"/>
      <c r="G18" s="78"/>
      <c r="H18" s="3"/>
      <c r="I18" s="43"/>
      <c r="J18" s="78"/>
      <c r="K18" s="85"/>
      <c r="L18" s="3"/>
      <c r="M18" s="43"/>
    </row>
    <row r="19" spans="1:13" ht="15" customHeight="1">
      <c r="A19" s="113" t="s">
        <v>138</v>
      </c>
      <c r="B19" s="79">
        <v>36148</v>
      </c>
      <c r="C19" s="150">
        <v>0</v>
      </c>
      <c r="D19" s="7"/>
      <c r="E19" s="44">
        <v>0</v>
      </c>
      <c r="F19" s="6"/>
      <c r="G19" s="98"/>
      <c r="H19" s="7"/>
      <c r="I19" s="44"/>
      <c r="J19" s="79">
        <f>+B19</f>
        <v>36148</v>
      </c>
      <c r="K19" s="86"/>
      <c r="L19" s="7"/>
      <c r="M19" s="44">
        <v>0</v>
      </c>
    </row>
    <row r="20" spans="1:13" ht="12.75">
      <c r="A20" s="118"/>
      <c r="B20" s="79"/>
      <c r="C20" s="150"/>
      <c r="D20" s="3"/>
      <c r="E20" s="44"/>
      <c r="F20" s="6"/>
      <c r="G20" s="79"/>
      <c r="H20" s="3"/>
      <c r="I20" s="44"/>
      <c r="J20" s="79"/>
      <c r="K20" s="86"/>
      <c r="L20" s="3"/>
      <c r="M20" s="44"/>
    </row>
    <row r="21" spans="1:13" ht="12.75">
      <c r="A21" s="118" t="s">
        <v>258</v>
      </c>
      <c r="B21" s="79">
        <f>-25553-535-4170+1-387</f>
        <v>-30644</v>
      </c>
      <c r="C21" s="150"/>
      <c r="D21" s="3"/>
      <c r="E21" s="44">
        <v>0</v>
      </c>
      <c r="F21" s="6"/>
      <c r="G21" s="79"/>
      <c r="H21" s="3"/>
      <c r="I21" s="44"/>
      <c r="J21" s="79">
        <f>+B21</f>
        <v>-30644</v>
      </c>
      <c r="K21" s="86"/>
      <c r="L21" s="3"/>
      <c r="M21" s="44">
        <v>0</v>
      </c>
    </row>
    <row r="22" spans="1:13" ht="12.75">
      <c r="A22" s="118" t="s">
        <v>259</v>
      </c>
      <c r="B22" s="79">
        <v>0</v>
      </c>
      <c r="C22" s="150"/>
      <c r="D22" s="3"/>
      <c r="E22" s="44">
        <v>0</v>
      </c>
      <c r="F22" s="6"/>
      <c r="G22" s="79"/>
      <c r="H22" s="3"/>
      <c r="I22" s="44"/>
      <c r="J22" s="79">
        <f>+B22</f>
        <v>0</v>
      </c>
      <c r="K22" s="86"/>
      <c r="L22" s="3"/>
      <c r="M22" s="44">
        <v>0</v>
      </c>
    </row>
    <row r="23" spans="1:13" ht="12.75">
      <c r="A23" s="118" t="s">
        <v>260</v>
      </c>
      <c r="B23" s="81">
        <v>163</v>
      </c>
      <c r="C23" s="150"/>
      <c r="D23" s="3"/>
      <c r="E23" s="46">
        <v>0</v>
      </c>
      <c r="F23" s="6"/>
      <c r="G23" s="79"/>
      <c r="H23" s="3"/>
      <c r="I23" s="44"/>
      <c r="J23" s="81">
        <f>+B23</f>
        <v>163</v>
      </c>
      <c r="K23" s="86"/>
      <c r="L23" s="3"/>
      <c r="M23" s="46">
        <v>0</v>
      </c>
    </row>
    <row r="24" spans="1:13" ht="12.75">
      <c r="A24" s="118"/>
      <c r="B24" s="79"/>
      <c r="C24" s="150"/>
      <c r="D24" s="3"/>
      <c r="E24" s="44"/>
      <c r="F24" s="6"/>
      <c r="G24" s="79"/>
      <c r="H24" s="3"/>
      <c r="I24" s="44"/>
      <c r="J24" s="79"/>
      <c r="K24" s="86"/>
      <c r="L24" s="3"/>
      <c r="M24" s="44"/>
    </row>
    <row r="25" spans="1:13" ht="12.75">
      <c r="A25" s="114" t="s">
        <v>99</v>
      </c>
      <c r="B25" s="98">
        <f>SUM(B19:B24)</f>
        <v>5667</v>
      </c>
      <c r="C25" s="150">
        <v>0</v>
      </c>
      <c r="D25" s="3"/>
      <c r="E25" s="98">
        <f>SUM(E19:E24)</f>
        <v>0</v>
      </c>
      <c r="F25" s="6"/>
      <c r="G25" s="79"/>
      <c r="H25" s="3"/>
      <c r="I25" s="44"/>
      <c r="J25" s="98">
        <f>SUM(J19:J24)</f>
        <v>5667</v>
      </c>
      <c r="K25" s="86"/>
      <c r="L25" s="3"/>
      <c r="M25" s="98">
        <f>SUM(M19:M24)</f>
        <v>0</v>
      </c>
    </row>
    <row r="26" spans="1:13" ht="12.75">
      <c r="A26" s="10"/>
      <c r="B26" s="79"/>
      <c r="C26" s="150"/>
      <c r="D26" s="3"/>
      <c r="E26" s="100"/>
      <c r="F26" s="6"/>
      <c r="G26" s="79"/>
      <c r="H26" s="3"/>
      <c r="I26" s="44"/>
      <c r="J26" s="79"/>
      <c r="K26" s="86"/>
      <c r="L26" s="3"/>
      <c r="M26" s="100"/>
    </row>
    <row r="27" spans="1:13" ht="12.75">
      <c r="A27" s="158" t="s">
        <v>293</v>
      </c>
      <c r="B27" s="79">
        <v>-586</v>
      </c>
      <c r="C27" s="150">
        <v>0</v>
      </c>
      <c r="D27" s="3"/>
      <c r="E27" s="100">
        <v>0</v>
      </c>
      <c r="F27" s="6"/>
      <c r="G27" s="98"/>
      <c r="H27" s="3"/>
      <c r="I27" s="44"/>
      <c r="J27" s="98">
        <f>+B27</f>
        <v>-586</v>
      </c>
      <c r="K27" s="86"/>
      <c r="L27" s="3"/>
      <c r="M27" s="100">
        <v>0</v>
      </c>
    </row>
    <row r="28" spans="1:13" ht="12.75">
      <c r="A28" s="11" t="s">
        <v>100</v>
      </c>
      <c r="B28" s="79">
        <v>542</v>
      </c>
      <c r="C28" s="150">
        <v>0</v>
      </c>
      <c r="D28" s="3"/>
      <c r="E28" s="44">
        <v>0</v>
      </c>
      <c r="F28" s="6"/>
      <c r="G28" s="79"/>
      <c r="H28" s="3"/>
      <c r="I28" s="44"/>
      <c r="J28" s="98">
        <f>+B28</f>
        <v>542</v>
      </c>
      <c r="K28" s="86"/>
      <c r="L28" s="3"/>
      <c r="M28" s="44">
        <v>0</v>
      </c>
    </row>
    <row r="29" spans="1:13" ht="13.5" customHeight="1">
      <c r="A29" s="158" t="s">
        <v>261</v>
      </c>
      <c r="B29" s="79">
        <v>2037</v>
      </c>
      <c r="C29" s="150">
        <v>0</v>
      </c>
      <c r="D29" s="3"/>
      <c r="E29" s="44">
        <v>0</v>
      </c>
      <c r="F29" s="6"/>
      <c r="G29" s="98"/>
      <c r="H29" s="3"/>
      <c r="I29" s="44"/>
      <c r="J29" s="98">
        <f>+B29</f>
        <v>2037</v>
      </c>
      <c r="K29" s="86"/>
      <c r="L29" s="3"/>
      <c r="M29" s="44">
        <v>0</v>
      </c>
    </row>
    <row r="30" spans="1:13" ht="13.5" customHeight="1">
      <c r="A30" s="158" t="s">
        <v>231</v>
      </c>
      <c r="B30" s="79">
        <v>0</v>
      </c>
      <c r="C30" s="150">
        <v>0</v>
      </c>
      <c r="D30" s="3"/>
      <c r="E30" s="44">
        <v>0</v>
      </c>
      <c r="F30" s="6"/>
      <c r="G30" s="98"/>
      <c r="H30" s="3"/>
      <c r="I30" s="44"/>
      <c r="J30" s="98">
        <f>+B30</f>
        <v>0</v>
      </c>
      <c r="K30" s="86"/>
      <c r="L30" s="3"/>
      <c r="M30" s="44">
        <v>0</v>
      </c>
    </row>
    <row r="31" spans="1:13" ht="12.75">
      <c r="A31" s="158" t="s">
        <v>229</v>
      </c>
      <c r="B31" s="81">
        <v>0</v>
      </c>
      <c r="C31" s="151">
        <v>0</v>
      </c>
      <c r="D31" s="3"/>
      <c r="E31" s="46">
        <v>0</v>
      </c>
      <c r="F31" s="6"/>
      <c r="G31" s="81"/>
      <c r="H31" s="3"/>
      <c r="I31" s="46"/>
      <c r="J31" s="108">
        <f>+B31</f>
        <v>0</v>
      </c>
      <c r="K31" s="87"/>
      <c r="L31" s="3"/>
      <c r="M31" s="46">
        <v>0</v>
      </c>
    </row>
    <row r="32" spans="1:13" ht="12.75">
      <c r="A32" s="10"/>
      <c r="B32" s="79"/>
      <c r="C32" s="150"/>
      <c r="D32" s="3"/>
      <c r="E32" s="44"/>
      <c r="F32" s="6"/>
      <c r="G32" s="79"/>
      <c r="H32" s="3"/>
      <c r="I32" s="44"/>
      <c r="J32" s="79"/>
      <c r="K32" s="86"/>
      <c r="L32" s="3"/>
      <c r="M32" s="44"/>
    </row>
    <row r="33" spans="1:13" ht="12.75">
      <c r="A33" s="10" t="s">
        <v>74</v>
      </c>
      <c r="B33" s="79">
        <f>SUM(B25:B31)</f>
        <v>7660</v>
      </c>
      <c r="C33" s="150">
        <f>SUM(C25:C31)</f>
        <v>0</v>
      </c>
      <c r="D33" s="3"/>
      <c r="E33" s="44">
        <v>0</v>
      </c>
      <c r="F33" s="6"/>
      <c r="G33" s="79"/>
      <c r="H33" s="3"/>
      <c r="I33" s="44"/>
      <c r="J33" s="79">
        <f>SUM(J25:J31)</f>
        <v>7660</v>
      </c>
      <c r="K33" s="86"/>
      <c r="L33" s="3"/>
      <c r="M33" s="44">
        <v>0</v>
      </c>
    </row>
    <row r="34" spans="1:13" ht="12.75">
      <c r="A34" s="10"/>
      <c r="B34" s="79"/>
      <c r="C34" s="150"/>
      <c r="D34" s="3"/>
      <c r="E34" s="44"/>
      <c r="F34" s="6"/>
      <c r="G34" s="79"/>
      <c r="H34" s="3"/>
      <c r="I34" s="44"/>
      <c r="J34" s="79"/>
      <c r="K34" s="86"/>
      <c r="L34" s="3"/>
      <c r="M34" s="44"/>
    </row>
    <row r="35" spans="1:13" ht="14.25" customHeight="1">
      <c r="A35" t="s">
        <v>101</v>
      </c>
      <c r="B35" s="30">
        <v>-1677</v>
      </c>
      <c r="C35" s="151">
        <v>0</v>
      </c>
      <c r="D35" s="3"/>
      <c r="E35" s="46">
        <v>0</v>
      </c>
      <c r="F35" s="6"/>
      <c r="G35" s="81"/>
      <c r="H35" s="3"/>
      <c r="I35" s="46"/>
      <c r="J35" s="30">
        <f>+B35</f>
        <v>-1677</v>
      </c>
      <c r="K35" s="87"/>
      <c r="L35" s="3"/>
      <c r="M35" s="46">
        <v>0</v>
      </c>
    </row>
    <row r="36" spans="1:13" ht="12.75">
      <c r="A36" s="9"/>
      <c r="B36" s="79"/>
      <c r="C36" s="150"/>
      <c r="D36" s="3"/>
      <c r="E36" s="44"/>
      <c r="F36" s="6"/>
      <c r="G36" s="79"/>
      <c r="H36" s="3"/>
      <c r="I36" s="44"/>
      <c r="J36" s="79"/>
      <c r="K36" s="86"/>
      <c r="L36" s="3"/>
      <c r="M36" s="44"/>
    </row>
    <row r="37" spans="1:13" ht="13.5" customHeight="1">
      <c r="A37" s="10" t="s">
        <v>158</v>
      </c>
      <c r="B37" s="79">
        <f>SUM(B32:B36)</f>
        <v>5983</v>
      </c>
      <c r="C37" s="150">
        <f>SUM(C32:C36)</f>
        <v>0</v>
      </c>
      <c r="D37" s="3"/>
      <c r="E37" s="44">
        <f>SUM(E32:E36)</f>
        <v>0</v>
      </c>
      <c r="F37" s="6"/>
      <c r="G37" s="79"/>
      <c r="H37" s="3"/>
      <c r="I37" s="44"/>
      <c r="J37" s="79">
        <f>SUM(J32:J36)</f>
        <v>5983</v>
      </c>
      <c r="K37" s="86"/>
      <c r="L37" s="3"/>
      <c r="M37" s="44">
        <f>SUM(M32:M36)</f>
        <v>0</v>
      </c>
    </row>
    <row r="38" spans="1:13" ht="12.75">
      <c r="A38" s="9"/>
      <c r="B38" s="79"/>
      <c r="C38" s="150"/>
      <c r="D38" s="3"/>
      <c r="E38" s="44"/>
      <c r="F38" s="6"/>
      <c r="G38" s="98"/>
      <c r="H38" s="3"/>
      <c r="I38" s="44"/>
      <c r="J38" s="79"/>
      <c r="K38" s="86"/>
      <c r="L38" s="3"/>
      <c r="M38" s="44"/>
    </row>
    <row r="39" spans="1:13" ht="13.5" customHeight="1">
      <c r="A39" s="12" t="s">
        <v>102</v>
      </c>
      <c r="B39" s="81">
        <v>-581</v>
      </c>
      <c r="C39" s="151">
        <v>0</v>
      </c>
      <c r="D39" s="3"/>
      <c r="E39" s="46">
        <v>0</v>
      </c>
      <c r="F39" s="6"/>
      <c r="G39" s="108"/>
      <c r="H39" s="7"/>
      <c r="I39" s="46"/>
      <c r="J39" s="81">
        <f>+B39</f>
        <v>-581</v>
      </c>
      <c r="K39" s="87"/>
      <c r="L39" s="3"/>
      <c r="M39" s="46">
        <v>0</v>
      </c>
    </row>
    <row r="40" spans="1:13" ht="12.75">
      <c r="A40" s="12"/>
      <c r="B40" s="79"/>
      <c r="C40" s="150"/>
      <c r="D40" s="3"/>
      <c r="E40" s="44"/>
      <c r="F40" s="6"/>
      <c r="G40" s="98"/>
      <c r="H40" s="3"/>
      <c r="I40" s="44"/>
      <c r="J40" s="79"/>
      <c r="K40" s="86"/>
      <c r="L40" s="3"/>
      <c r="M40" s="44"/>
    </row>
    <row r="41" spans="1:13" ht="13.5" thickBot="1">
      <c r="A41" s="10" t="s">
        <v>108</v>
      </c>
      <c r="B41" s="80">
        <f>SUM(B37:B40)</f>
        <v>5402</v>
      </c>
      <c r="C41" s="150">
        <f>SUM(C37:C39)</f>
        <v>0</v>
      </c>
      <c r="D41" s="3"/>
      <c r="E41" s="45">
        <f>+E37+E39</f>
        <v>0</v>
      </c>
      <c r="F41" s="6"/>
      <c r="G41" s="98"/>
      <c r="H41" s="3"/>
      <c r="I41" s="44"/>
      <c r="J41" s="80">
        <f>SUM(J37:J40)</f>
        <v>5402</v>
      </c>
      <c r="K41" s="86"/>
      <c r="L41" s="3"/>
      <c r="M41" s="45">
        <f>+M37+M39</f>
        <v>0</v>
      </c>
    </row>
    <row r="42" spans="1:13" ht="12.75">
      <c r="A42" s="9"/>
      <c r="B42" s="79"/>
      <c r="C42" s="150"/>
      <c r="D42" s="3"/>
      <c r="E42" s="44"/>
      <c r="F42" s="6"/>
      <c r="G42" s="98"/>
      <c r="H42" s="3"/>
      <c r="I42" s="44"/>
      <c r="J42" s="79"/>
      <c r="K42" s="86"/>
      <c r="L42" s="3"/>
      <c r="M42" s="44"/>
    </row>
    <row r="43" spans="1:13" ht="15" customHeight="1">
      <c r="A43" s="12"/>
      <c r="B43" s="79"/>
      <c r="C43" s="150"/>
      <c r="D43" s="3"/>
      <c r="E43" s="44"/>
      <c r="F43" s="6"/>
      <c r="G43" s="98"/>
      <c r="H43" s="3"/>
      <c r="I43" s="44"/>
      <c r="J43" s="79"/>
      <c r="K43" s="86"/>
      <c r="L43" s="3"/>
      <c r="M43" s="44"/>
    </row>
    <row r="44" spans="1:13" ht="13.5" customHeight="1">
      <c r="A44" s="12" t="s">
        <v>103</v>
      </c>
      <c r="B44" s="109">
        <v>3.23</v>
      </c>
      <c r="C44" s="152">
        <v>0</v>
      </c>
      <c r="D44" s="3"/>
      <c r="E44" s="99">
        <v>0</v>
      </c>
      <c r="F44" s="13"/>
      <c r="G44" s="109"/>
      <c r="H44" s="3"/>
      <c r="I44" s="99"/>
      <c r="J44" s="109">
        <f>+B44</f>
        <v>3.23</v>
      </c>
      <c r="K44" s="88"/>
      <c r="L44" s="3"/>
      <c r="M44" s="99">
        <v>0</v>
      </c>
    </row>
    <row r="45" spans="1:13" ht="12.75">
      <c r="A45" s="9"/>
      <c r="B45" s="109"/>
      <c r="C45" s="152"/>
      <c r="D45" s="3"/>
      <c r="E45" s="99"/>
      <c r="F45" s="13"/>
      <c r="G45" s="109"/>
      <c r="H45" s="3"/>
      <c r="I45" s="99"/>
      <c r="J45" s="109"/>
      <c r="K45" s="88"/>
      <c r="L45" s="3"/>
      <c r="M45" s="99"/>
    </row>
    <row r="46" spans="1:13" ht="15" customHeight="1">
      <c r="A46" s="12" t="s">
        <v>104</v>
      </c>
      <c r="B46" s="109">
        <v>3.24</v>
      </c>
      <c r="C46" s="150"/>
      <c r="D46" s="3"/>
      <c r="E46" s="99">
        <v>0</v>
      </c>
      <c r="F46" s="13"/>
      <c r="G46" s="110"/>
      <c r="H46" s="3"/>
      <c r="I46" s="100"/>
      <c r="J46" s="109">
        <f>+B46</f>
        <v>3.24</v>
      </c>
      <c r="K46" s="86"/>
      <c r="L46" s="3"/>
      <c r="M46" s="99">
        <v>0</v>
      </c>
    </row>
    <row r="47" spans="1:13" ht="12.75">
      <c r="A47" s="9"/>
      <c r="B47" s="88"/>
      <c r="C47" s="152"/>
      <c r="D47" s="3"/>
      <c r="E47" s="47"/>
      <c r="F47" s="13"/>
      <c r="G47" s="109"/>
      <c r="H47" s="3"/>
      <c r="I47" s="47"/>
      <c r="J47" s="88"/>
      <c r="K47" s="88"/>
      <c r="L47" s="3"/>
      <c r="M47" s="47"/>
    </row>
    <row r="49" spans="1:13" ht="25.5" customHeight="1">
      <c r="A49" s="190" t="s">
        <v>1</v>
      </c>
      <c r="B49" s="191"/>
      <c r="C49" s="191"/>
      <c r="D49" s="191"/>
      <c r="E49" s="191"/>
      <c r="F49" s="191"/>
      <c r="G49" s="191"/>
      <c r="H49" s="191"/>
      <c r="I49" s="191"/>
      <c r="J49" s="191"/>
      <c r="K49" s="191"/>
      <c r="L49" s="191"/>
      <c r="M49" s="191"/>
    </row>
    <row r="50" ht="12.75">
      <c r="A50" s="67" t="s">
        <v>228</v>
      </c>
    </row>
  </sheetData>
  <mergeCells count="4">
    <mergeCell ref="A3:M3"/>
    <mergeCell ref="A4:M4"/>
    <mergeCell ref="A2:M2"/>
    <mergeCell ref="A49:M49"/>
  </mergeCells>
  <printOptions/>
  <pageMargins left="1" right="0.5" top="0.51" bottom="0.5" header="0.5" footer="0.5"/>
  <pageSetup fitToHeight="1" fitToWidth="1"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workbookViewId="0" topLeftCell="B1">
      <selection activeCell="B1" sqref="B1"/>
    </sheetView>
  </sheetViews>
  <sheetFormatPr defaultColWidth="9.140625" defaultRowHeight="12.75"/>
  <cols>
    <col min="1" max="1" width="9.140625" style="3" customWidth="1"/>
    <col min="2" max="2" width="21.00390625" style="3" customWidth="1"/>
    <col min="3" max="3" width="10.140625" style="3" customWidth="1"/>
    <col min="4" max="5" width="12.421875" style="3" customWidth="1"/>
    <col min="6" max="6" width="11.8515625" style="3" customWidth="1"/>
    <col min="7" max="7" width="3.7109375" style="3" customWidth="1"/>
    <col min="8" max="8" width="11.140625" style="3" customWidth="1"/>
    <col min="9" max="9" width="1.57421875" style="3" hidden="1" customWidth="1"/>
    <col min="10" max="10" width="5.28125" style="3" hidden="1" customWidth="1"/>
    <col min="11" max="11" width="9.140625" style="3" hidden="1" customWidth="1"/>
    <col min="12" max="16384" width="9.140625" style="3" customWidth="1"/>
  </cols>
  <sheetData>
    <row r="1" spans="6:13" ht="31.5" customHeight="1">
      <c r="F1" s="5"/>
      <c r="H1" s="4"/>
      <c r="I1" s="111"/>
      <c r="J1" s="7"/>
      <c r="K1" s="20"/>
      <c r="L1" s="111"/>
      <c r="M1" s="48"/>
    </row>
    <row r="2" spans="6:13" ht="12.75" customHeight="1">
      <c r="F2" s="5"/>
      <c r="H2" s="4"/>
      <c r="I2" s="111"/>
      <c r="J2" s="7"/>
      <c r="K2" s="20"/>
      <c r="L2" s="111"/>
      <c r="M2" s="48"/>
    </row>
    <row r="3" spans="1:13" ht="12.75">
      <c r="A3" s="186" t="s">
        <v>223</v>
      </c>
      <c r="B3" s="186"/>
      <c r="C3" s="186"/>
      <c r="D3" s="186"/>
      <c r="E3" s="186"/>
      <c r="F3" s="186"/>
      <c r="G3" s="186"/>
      <c r="H3" s="186"/>
      <c r="I3" s="186"/>
      <c r="J3" s="186"/>
      <c r="K3" s="186"/>
      <c r="L3" s="16"/>
      <c r="M3" s="40"/>
    </row>
    <row r="4" spans="1:16" ht="9" customHeight="1">
      <c r="A4" s="189" t="s">
        <v>224</v>
      </c>
      <c r="B4" s="189"/>
      <c r="C4" s="189"/>
      <c r="D4" s="189"/>
      <c r="E4" s="189"/>
      <c r="F4" s="189"/>
      <c r="G4" s="189"/>
      <c r="H4" s="189"/>
      <c r="I4" s="189"/>
      <c r="J4" s="189"/>
      <c r="K4" s="189"/>
      <c r="L4" s="157"/>
      <c r="M4" s="157"/>
      <c r="N4" s="157"/>
      <c r="O4" s="157"/>
      <c r="P4" s="157"/>
    </row>
    <row r="5" spans="1:13" ht="10.5" customHeight="1">
      <c r="A5" s="187" t="s">
        <v>225</v>
      </c>
      <c r="B5" s="187"/>
      <c r="C5" s="187"/>
      <c r="D5" s="187"/>
      <c r="E5" s="187"/>
      <c r="F5" s="187"/>
      <c r="G5" s="187"/>
      <c r="H5" s="187"/>
      <c r="I5" s="187"/>
      <c r="J5" s="187"/>
      <c r="K5" s="187"/>
      <c r="M5" s="48"/>
    </row>
    <row r="6" spans="1:13" ht="10.5" customHeight="1">
      <c r="A6" s="155"/>
      <c r="B6" s="155"/>
      <c r="C6" s="155"/>
      <c r="D6" s="155"/>
      <c r="E6" s="155"/>
      <c r="F6" s="155"/>
      <c r="G6" s="155"/>
      <c r="H6" s="155"/>
      <c r="I6" s="155"/>
      <c r="J6" s="155"/>
      <c r="K6" s="155"/>
      <c r="M6" s="48"/>
    </row>
    <row r="7" spans="1:13" ht="10.5" customHeight="1">
      <c r="A7" s="155"/>
      <c r="B7" s="155"/>
      <c r="C7" s="155"/>
      <c r="D7" s="155"/>
      <c r="E7" s="155"/>
      <c r="F7" s="155"/>
      <c r="G7" s="155"/>
      <c r="H7" s="155"/>
      <c r="I7" s="155"/>
      <c r="J7" s="155"/>
      <c r="K7" s="155"/>
      <c r="M7" s="48"/>
    </row>
    <row r="8" ht="12.75">
      <c r="A8" s="112" t="s">
        <v>294</v>
      </c>
    </row>
    <row r="9" spans="1:9" ht="12.75">
      <c r="A9" s="113" t="s">
        <v>105</v>
      </c>
      <c r="I9" s="154"/>
    </row>
    <row r="10" spans="1:9" ht="12.75">
      <c r="A10" s="113"/>
      <c r="I10" s="154"/>
    </row>
    <row r="12" spans="4:6" s="119" customFormat="1" ht="12.75">
      <c r="D12" s="10"/>
      <c r="E12" s="10"/>
      <c r="F12" s="184" t="s">
        <v>164</v>
      </c>
    </row>
    <row r="13" spans="4:6" s="119" customFormat="1" ht="12.75">
      <c r="D13" s="36" t="s">
        <v>196</v>
      </c>
      <c r="E13" s="36" t="s">
        <v>196</v>
      </c>
      <c r="F13" s="119" t="s">
        <v>106</v>
      </c>
    </row>
    <row r="14" spans="4:8" s="119" customFormat="1" ht="12.75">
      <c r="D14" s="36" t="s">
        <v>197</v>
      </c>
      <c r="E14" s="161" t="s">
        <v>300</v>
      </c>
      <c r="F14" s="119" t="s">
        <v>107</v>
      </c>
      <c r="H14" s="119" t="s">
        <v>123</v>
      </c>
    </row>
    <row r="15" spans="4:8" ht="12.75">
      <c r="D15" s="36" t="s">
        <v>110</v>
      </c>
      <c r="E15" s="36" t="s">
        <v>110</v>
      </c>
      <c r="F15" s="119" t="s">
        <v>110</v>
      </c>
      <c r="H15" s="119" t="s">
        <v>110</v>
      </c>
    </row>
    <row r="17" spans="1:8" ht="12.75">
      <c r="A17" s="158" t="s">
        <v>299</v>
      </c>
      <c r="D17" s="161">
        <v>81031</v>
      </c>
      <c r="E17" s="161"/>
      <c r="F17" s="3">
        <v>6231</v>
      </c>
      <c r="H17" s="3">
        <f>SUM(D17:G17)</f>
        <v>87262</v>
      </c>
    </row>
    <row r="19" ht="12.75">
      <c r="A19" s="11" t="s">
        <v>227</v>
      </c>
    </row>
    <row r="20" spans="1:8" ht="12.75">
      <c r="A20" s="158" t="s">
        <v>302</v>
      </c>
      <c r="D20" s="3">
        <v>14600</v>
      </c>
      <c r="E20" s="3">
        <v>20440</v>
      </c>
      <c r="H20" s="3">
        <f>SUM(D20:G20)</f>
        <v>35040</v>
      </c>
    </row>
    <row r="22" spans="1:8" ht="12.75">
      <c r="A22" s="158" t="s">
        <v>303</v>
      </c>
      <c r="E22" s="3">
        <v>-3617</v>
      </c>
      <c r="H22" s="3">
        <f>SUM(D22:G22)</f>
        <v>-3617</v>
      </c>
    </row>
    <row r="24" spans="1:8" ht="12.75">
      <c r="A24" s="158" t="s">
        <v>108</v>
      </c>
      <c r="D24" s="3">
        <v>0</v>
      </c>
      <c r="F24" s="3">
        <f>+'Income Stmt'!B41</f>
        <v>5402</v>
      </c>
      <c r="H24" s="3">
        <f>SUM(D24:G24)</f>
        <v>5402</v>
      </c>
    </row>
    <row r="25" ht="12.75">
      <c r="F25" s="1"/>
    </row>
    <row r="26" spans="1:8" ht="18" customHeight="1" thickBot="1">
      <c r="A26" s="158" t="s">
        <v>301</v>
      </c>
      <c r="D26" s="120">
        <f>SUM(D17:D25)</f>
        <v>95631</v>
      </c>
      <c r="E26" s="120">
        <f>SUM(E17:E25)</f>
        <v>16823</v>
      </c>
      <c r="F26" s="120">
        <f>SUM(F17:F25)</f>
        <v>11633</v>
      </c>
      <c r="H26" s="120">
        <f>SUM(H17:H25)</f>
        <v>124087</v>
      </c>
    </row>
    <row r="29" ht="12.75">
      <c r="A29" s="160"/>
    </row>
    <row r="30" spans="1:5" ht="12.75">
      <c r="A30" s="68"/>
      <c r="B30" s="64"/>
      <c r="C30" s="64"/>
      <c r="D30" s="64"/>
      <c r="E30" s="64"/>
    </row>
    <row r="31" spans="1:5" ht="12.75">
      <c r="A31" s="18"/>
      <c r="B31" s="64"/>
      <c r="C31" s="64"/>
      <c r="D31" s="64"/>
      <c r="E31" s="64"/>
    </row>
    <row r="33" spans="1:8" ht="12.75">
      <c r="A33" s="192" t="s">
        <v>2</v>
      </c>
      <c r="B33" s="193"/>
      <c r="C33" s="193"/>
      <c r="D33" s="193"/>
      <c r="E33" s="193"/>
      <c r="F33" s="193"/>
      <c r="G33" s="193"/>
      <c r="H33" s="193"/>
    </row>
    <row r="34" spans="1:8" ht="12.75">
      <c r="A34" s="193"/>
      <c r="B34" s="193"/>
      <c r="C34" s="193"/>
      <c r="D34" s="193"/>
      <c r="E34" s="193"/>
      <c r="F34" s="193"/>
      <c r="G34" s="193"/>
      <c r="H34" s="193"/>
    </row>
  </sheetData>
  <mergeCells count="4">
    <mergeCell ref="A4:K4"/>
    <mergeCell ref="A5:K5"/>
    <mergeCell ref="A3:K3"/>
    <mergeCell ref="A33:H34"/>
  </mergeCells>
  <printOptions/>
  <pageMargins left="1" right="0.5" top="0.5" bottom="0.48" header="0.5" footer="0.5"/>
  <pageSetup fitToHeight="1" fitToWidth="1" horizontalDpi="300" verticalDpi="300" orientation="portrait" paperSize="9" scale="95" r:id="rId2"/>
  <colBreaks count="1" manualBreakCount="1">
    <brk id="8" max="33" man="1"/>
  </colBreaks>
  <drawing r:id="rId1"/>
</worksheet>
</file>

<file path=xl/worksheets/sheet4.xml><?xml version="1.0" encoding="utf-8"?>
<worksheet xmlns="http://schemas.openxmlformats.org/spreadsheetml/2006/main" xmlns:r="http://schemas.openxmlformats.org/officeDocument/2006/relationships">
  <dimension ref="A1:K69"/>
  <sheetViews>
    <sheetView workbookViewId="0" topLeftCell="A1">
      <selection activeCell="B1" sqref="B1"/>
    </sheetView>
  </sheetViews>
  <sheetFormatPr defaultColWidth="9.140625" defaultRowHeight="12.75"/>
  <cols>
    <col min="1" max="3" width="9.140625" style="3" customWidth="1"/>
    <col min="4" max="4" width="7.00390625" style="3" customWidth="1"/>
    <col min="5" max="5" width="24.00390625" style="3" customWidth="1"/>
    <col min="6" max="6" width="10.8515625" style="3" bestFit="1" customWidth="1"/>
    <col min="7" max="7" width="4.8515625" style="3" customWidth="1"/>
    <col min="8" max="8" width="0" style="3" hidden="1" customWidth="1"/>
    <col min="9" max="9" width="9.140625" style="3" customWidth="1"/>
    <col min="10" max="10" width="2.7109375" style="3" customWidth="1"/>
    <col min="11" max="16384" width="9.140625" style="3" customWidth="1"/>
  </cols>
  <sheetData>
    <row r="1" spans="3:10" s="64" customFormat="1" ht="31.5" customHeight="1">
      <c r="C1" s="20"/>
      <c r="D1" s="65"/>
      <c r="E1" s="4"/>
      <c r="G1" s="66"/>
      <c r="H1" s="111"/>
      <c r="I1" s="111"/>
      <c r="J1" s="48"/>
    </row>
    <row r="2" spans="1:10" s="64" customFormat="1" ht="12.75">
      <c r="A2" s="186" t="s">
        <v>223</v>
      </c>
      <c r="B2" s="186"/>
      <c r="C2" s="186"/>
      <c r="D2" s="186"/>
      <c r="E2" s="186"/>
      <c r="F2" s="186"/>
      <c r="G2" s="186"/>
      <c r="H2" s="186"/>
      <c r="I2" s="186"/>
      <c r="J2" s="40"/>
    </row>
    <row r="3" spans="1:10" s="64" customFormat="1" ht="9" customHeight="1">
      <c r="A3" s="189" t="s">
        <v>224</v>
      </c>
      <c r="B3" s="189"/>
      <c r="C3" s="189"/>
      <c r="D3" s="189"/>
      <c r="E3" s="189"/>
      <c r="F3" s="189"/>
      <c r="G3" s="189"/>
      <c r="H3" s="189"/>
      <c r="I3" s="189"/>
      <c r="J3" s="40"/>
    </row>
    <row r="4" spans="1:10" s="64" customFormat="1" ht="10.5" customHeight="1">
      <c r="A4" s="187" t="s">
        <v>225</v>
      </c>
      <c r="B4" s="187"/>
      <c r="C4" s="187"/>
      <c r="D4" s="187"/>
      <c r="E4" s="187"/>
      <c r="F4" s="187"/>
      <c r="G4" s="187"/>
      <c r="H4" s="187"/>
      <c r="I4" s="187"/>
      <c r="J4" s="48"/>
    </row>
    <row r="5" s="64" customFormat="1" ht="12.75"/>
    <row r="6" s="64" customFormat="1" ht="12.75">
      <c r="A6" s="112" t="s">
        <v>294</v>
      </c>
    </row>
    <row r="7" spans="1:9" s="64" customFormat="1" ht="12.75">
      <c r="A7" s="113" t="s">
        <v>177</v>
      </c>
      <c r="I7" s="154"/>
    </row>
    <row r="8" s="64" customFormat="1" ht="12.75">
      <c r="A8" s="67"/>
    </row>
    <row r="10" spans="6:8" ht="12.75">
      <c r="F10" s="102" t="s">
        <v>304</v>
      </c>
      <c r="H10" s="102" t="s">
        <v>198</v>
      </c>
    </row>
    <row r="11" spans="6:8" ht="12.75">
      <c r="F11" s="102" t="s">
        <v>166</v>
      </c>
      <c r="H11" s="102" t="s">
        <v>166</v>
      </c>
    </row>
    <row r="12" spans="6:8" ht="12.75">
      <c r="F12" s="122" t="s">
        <v>297</v>
      </c>
      <c r="H12" s="122" t="s">
        <v>211</v>
      </c>
    </row>
    <row r="13" spans="6:8" ht="12.75">
      <c r="F13" s="121" t="s">
        <v>110</v>
      </c>
      <c r="H13" s="122"/>
    </row>
    <row r="14" spans="1:4" ht="12.75">
      <c r="A14" s="125" t="s">
        <v>199</v>
      </c>
      <c r="B14" s="101"/>
      <c r="C14" s="101"/>
      <c r="D14" s="101"/>
    </row>
    <row r="16" spans="1:8" ht="12.75">
      <c r="A16" s="11" t="s">
        <v>74</v>
      </c>
      <c r="F16" s="3">
        <v>7660</v>
      </c>
      <c r="H16" s="3">
        <v>27396</v>
      </c>
    </row>
    <row r="17" ht="12.75">
      <c r="A17" s="11"/>
    </row>
    <row r="18" ht="12.75">
      <c r="A18" s="11" t="s">
        <v>200</v>
      </c>
    </row>
    <row r="19" spans="1:8" ht="12.75">
      <c r="A19" s="11" t="s">
        <v>201</v>
      </c>
      <c r="F19" s="3">
        <f>365+388-2037-162</f>
        <v>-1446</v>
      </c>
      <c r="H19" s="3">
        <v>3543</v>
      </c>
    </row>
    <row r="20" spans="1:8" ht="12.75">
      <c r="A20" s="11" t="s">
        <v>202</v>
      </c>
      <c r="F20" s="1">
        <f>586-542</f>
        <v>44</v>
      </c>
      <c r="H20" s="1">
        <v>-9149</v>
      </c>
    </row>
    <row r="21" ht="12.75">
      <c r="A21" s="11"/>
    </row>
    <row r="22" spans="1:8" ht="12.75">
      <c r="A22" s="11" t="s">
        <v>203</v>
      </c>
      <c r="F22" s="3">
        <f>SUM(F16:F21)</f>
        <v>6258</v>
      </c>
      <c r="H22" s="3">
        <f>SUM(H16:H21)</f>
        <v>21790</v>
      </c>
    </row>
    <row r="23" ht="12.75">
      <c r="A23" s="11"/>
    </row>
    <row r="24" spans="1:8" ht="12.75">
      <c r="A24" s="11" t="s">
        <v>204</v>
      </c>
      <c r="F24" s="1">
        <f>4072+20034-2-20561</f>
        <v>3543</v>
      </c>
      <c r="H24" s="1">
        <v>9540</v>
      </c>
    </row>
    <row r="25" ht="12.75">
      <c r="A25" s="11"/>
    </row>
    <row r="26" spans="1:8" ht="12.75">
      <c r="A26" s="11" t="s">
        <v>205</v>
      </c>
      <c r="F26" s="3">
        <f>SUM(F22:F25)</f>
        <v>9801</v>
      </c>
      <c r="H26" s="3">
        <f>SUM(H22:H25)</f>
        <v>31330</v>
      </c>
    </row>
    <row r="27" spans="1:8" ht="12.75">
      <c r="A27" s="11" t="s">
        <v>262</v>
      </c>
      <c r="F27" s="3">
        <v>-2483</v>
      </c>
      <c r="H27" s="3">
        <v>-2265</v>
      </c>
    </row>
    <row r="28" spans="1:8" ht="12.75">
      <c r="A28" s="11" t="s">
        <v>206</v>
      </c>
      <c r="F28" s="1">
        <v>-586</v>
      </c>
      <c r="H28" s="1">
        <v>-7845</v>
      </c>
    </row>
    <row r="30" spans="1:8" ht="13.5" thickBot="1">
      <c r="A30" s="113" t="s">
        <v>178</v>
      </c>
      <c r="F30" s="141">
        <f>SUM(F25:F29)</f>
        <v>6732</v>
      </c>
      <c r="H30" s="141">
        <f>SUM(H25:H29)</f>
        <v>21220</v>
      </c>
    </row>
    <row r="32" spans="1:4" ht="15">
      <c r="A32" s="125" t="s">
        <v>207</v>
      </c>
      <c r="B32" s="101"/>
      <c r="C32" s="174"/>
      <c r="D32" s="174"/>
    </row>
    <row r="33" spans="6:8" ht="12.75">
      <c r="F33" s="7"/>
      <c r="H33" s="7"/>
    </row>
    <row r="34" spans="1:8" ht="12.75">
      <c r="A34" s="158" t="s">
        <v>208</v>
      </c>
      <c r="F34" s="3">
        <f>221-266-6</f>
        <v>-51</v>
      </c>
      <c r="H34" s="3">
        <v>-18813</v>
      </c>
    </row>
    <row r="35" spans="1:6" ht="12.75">
      <c r="A35" s="158" t="s">
        <v>319</v>
      </c>
      <c r="F35" s="3">
        <v>-28000</v>
      </c>
    </row>
    <row r="36" spans="1:6" ht="12.75">
      <c r="A36" s="158" t="s">
        <v>13</v>
      </c>
      <c r="F36" s="1">
        <v>542</v>
      </c>
    </row>
    <row r="37" spans="1:8" ht="12.75" hidden="1">
      <c r="A37" s="11" t="s">
        <v>208</v>
      </c>
      <c r="F37" s="1">
        <v>0</v>
      </c>
      <c r="H37" s="1">
        <v>-8025</v>
      </c>
    </row>
    <row r="38" ht="12.75">
      <c r="A38" s="11"/>
    </row>
    <row r="39" spans="1:8" ht="13.5" thickBot="1">
      <c r="A39" s="113" t="s">
        <v>263</v>
      </c>
      <c r="F39" s="141">
        <f>SUM(F34:F38)</f>
        <v>-27509</v>
      </c>
      <c r="H39" s="141">
        <f>SUM(H34:H38)</f>
        <v>-26838</v>
      </c>
    </row>
    <row r="40" ht="12.75">
      <c r="A40" s="11"/>
    </row>
    <row r="41" spans="1:4" ht="12.75">
      <c r="A41" s="125" t="s">
        <v>209</v>
      </c>
      <c r="B41" s="7"/>
      <c r="C41" s="7"/>
      <c r="D41" s="7"/>
    </row>
    <row r="42" spans="1:8" ht="12.75">
      <c r="A42" s="158" t="s">
        <v>317</v>
      </c>
      <c r="F42" s="3">
        <v>10428</v>
      </c>
      <c r="H42" s="3">
        <v>1625</v>
      </c>
    </row>
    <row r="43" spans="1:6" ht="12.75">
      <c r="A43" s="158" t="s">
        <v>318</v>
      </c>
      <c r="F43" s="3">
        <v>-3617</v>
      </c>
    </row>
    <row r="44" spans="1:8" ht="12.75">
      <c r="A44" s="11" t="s">
        <v>264</v>
      </c>
      <c r="F44" s="3">
        <v>33179</v>
      </c>
      <c r="H44" s="3">
        <v>18725</v>
      </c>
    </row>
    <row r="45" spans="1:6" ht="12.75">
      <c r="A45" s="158" t="s">
        <v>305</v>
      </c>
      <c r="F45" s="3">
        <v>-47382</v>
      </c>
    </row>
    <row r="46" spans="1:6" ht="12.75">
      <c r="A46" s="158" t="s">
        <v>3</v>
      </c>
      <c r="F46" s="3">
        <v>-1500</v>
      </c>
    </row>
    <row r="47" spans="1:8" ht="12.75">
      <c r="A47" s="11" t="s">
        <v>265</v>
      </c>
      <c r="F47" s="1">
        <v>-104</v>
      </c>
      <c r="H47" s="1">
        <v>581</v>
      </c>
    </row>
    <row r="48" ht="12.75">
      <c r="A48" s="11"/>
    </row>
    <row r="49" spans="1:8" ht="13.5" thickBot="1">
      <c r="A49" s="113" t="s">
        <v>179</v>
      </c>
      <c r="F49" s="141">
        <f>SUM(F42:F48)</f>
        <v>-8996</v>
      </c>
      <c r="H49" s="141">
        <f>SUM(H42:H48)</f>
        <v>20931</v>
      </c>
    </row>
    <row r="50" spans="1:8" ht="12.75">
      <c r="A50" s="94"/>
      <c r="F50" s="7"/>
      <c r="H50" s="7"/>
    </row>
    <row r="51" spans="1:8" ht="12.75">
      <c r="A51" s="94" t="s">
        <v>180</v>
      </c>
      <c r="F51" s="7">
        <f>+F30+F39+F49</f>
        <v>-29773</v>
      </c>
      <c r="H51" s="7">
        <f>+H30+H39+H49</f>
        <v>15313</v>
      </c>
    </row>
    <row r="52" spans="1:8" ht="12.75">
      <c r="A52" s="158" t="s">
        <v>306</v>
      </c>
      <c r="F52" s="3">
        <v>33133</v>
      </c>
      <c r="H52" s="3">
        <v>-32619</v>
      </c>
    </row>
    <row r="53" ht="12.75">
      <c r="F53" s="181"/>
    </row>
    <row r="54" spans="1:8" ht="13.5" thickBot="1">
      <c r="A54" s="113" t="s">
        <v>181</v>
      </c>
      <c r="F54" s="182">
        <f>SUM(F51:F53)</f>
        <v>3360</v>
      </c>
      <c r="H54" s="1">
        <f>SUM(H51:H53)</f>
        <v>-17306</v>
      </c>
    </row>
    <row r="55" ht="13.5" thickTop="1"/>
    <row r="56" ht="12.75">
      <c r="A56" s="11" t="s">
        <v>217</v>
      </c>
    </row>
    <row r="57" spans="1:9" ht="12.75">
      <c r="A57" s="11"/>
      <c r="F57" s="36" t="s">
        <v>222</v>
      </c>
      <c r="I57" s="36" t="s">
        <v>220</v>
      </c>
    </row>
    <row r="58" spans="1:9" ht="12.75">
      <c r="A58" s="11"/>
      <c r="F58" s="36" t="s">
        <v>221</v>
      </c>
      <c r="I58" s="36" t="s">
        <v>221</v>
      </c>
    </row>
    <row r="59" spans="1:9" ht="12.75">
      <c r="A59" s="11"/>
      <c r="F59" s="36" t="s">
        <v>110</v>
      </c>
      <c r="I59" s="36" t="s">
        <v>110</v>
      </c>
    </row>
    <row r="60" spans="1:9" ht="12.75">
      <c r="A60" s="11" t="s">
        <v>218</v>
      </c>
      <c r="F60" s="161">
        <v>3931</v>
      </c>
      <c r="I60" s="3">
        <v>33646</v>
      </c>
    </row>
    <row r="61" spans="1:9" ht="12.75">
      <c r="A61" s="11" t="s">
        <v>266</v>
      </c>
      <c r="F61" s="3">
        <v>664</v>
      </c>
      <c r="I61" s="3">
        <v>657</v>
      </c>
    </row>
    <row r="62" spans="1:9" ht="12.75">
      <c r="A62" s="11" t="s">
        <v>124</v>
      </c>
      <c r="F62" s="1">
        <v>-632</v>
      </c>
      <c r="I62" s="1">
        <v>-573</v>
      </c>
    </row>
    <row r="63" spans="1:9" ht="12.75">
      <c r="A63" s="11"/>
      <c r="F63" s="3">
        <f>SUM(F60:F62)</f>
        <v>3963</v>
      </c>
      <c r="I63" s="3">
        <f>SUM(I60:I62)</f>
        <v>33730</v>
      </c>
    </row>
    <row r="64" spans="1:9" ht="12.75">
      <c r="A64" s="11" t="s">
        <v>219</v>
      </c>
      <c r="F64" s="3">
        <v>-603</v>
      </c>
      <c r="I64" s="3">
        <v>-597</v>
      </c>
    </row>
    <row r="65" spans="6:9" ht="12.75">
      <c r="F65" s="142">
        <f>SUM(F63:F64)</f>
        <v>3360</v>
      </c>
      <c r="I65" s="142">
        <f>SUM(I63:I64)</f>
        <v>33133</v>
      </c>
    </row>
    <row r="66" ht="12.75">
      <c r="F66" s="7"/>
    </row>
    <row r="67" ht="12.75">
      <c r="A67" s="160"/>
    </row>
    <row r="68" spans="1:11" ht="12.75">
      <c r="A68" s="188" t="s">
        <v>4</v>
      </c>
      <c r="B68" s="194"/>
      <c r="C68" s="194"/>
      <c r="D68" s="194"/>
      <c r="E68" s="194"/>
      <c r="F68" s="194"/>
      <c r="G68" s="194"/>
      <c r="H68" s="194"/>
      <c r="I68" s="194"/>
      <c r="J68" s="194"/>
      <c r="K68" s="194"/>
    </row>
    <row r="69" spans="1:11" ht="12.75">
      <c r="A69" s="194"/>
      <c r="B69" s="194"/>
      <c r="C69" s="194"/>
      <c r="D69" s="194"/>
      <c r="E69" s="194"/>
      <c r="F69" s="194"/>
      <c r="G69" s="194"/>
      <c r="H69" s="194"/>
      <c r="I69" s="194"/>
      <c r="J69" s="194"/>
      <c r="K69" s="194"/>
    </row>
  </sheetData>
  <mergeCells count="4">
    <mergeCell ref="A3:I3"/>
    <mergeCell ref="A4:I4"/>
    <mergeCell ref="A2:I2"/>
    <mergeCell ref="A68:K69"/>
  </mergeCells>
  <printOptions/>
  <pageMargins left="1" right="0.5" top="0.52" bottom="0.42" header="0.5" footer="0.42"/>
  <pageSetup horizontalDpi="300" verticalDpi="3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M303"/>
  <sheetViews>
    <sheetView tabSelected="1" zoomScale="75" zoomScaleNormal="75" workbookViewId="0" topLeftCell="A14">
      <selection activeCell="B1" sqref="B1"/>
    </sheetView>
  </sheetViews>
  <sheetFormatPr defaultColWidth="9.140625" defaultRowHeight="12.75"/>
  <cols>
    <col min="1" max="1" width="5.7109375" style="24" customWidth="1"/>
    <col min="2" max="2" width="4.140625" style="0" customWidth="1"/>
    <col min="3" max="3" width="6.00390625" style="0" customWidth="1"/>
    <col min="4" max="4" width="10.00390625" style="0" customWidth="1"/>
    <col min="5" max="5" width="17.7109375" style="0" customWidth="1"/>
    <col min="6" max="6" width="16.00390625" style="0" customWidth="1"/>
    <col min="7" max="7" width="12.00390625" style="0" customWidth="1"/>
    <col min="8" max="8" width="3.140625" style="0" customWidth="1"/>
    <col min="9" max="9" width="12.00390625" style="0" customWidth="1"/>
    <col min="10" max="10" width="4.8515625" style="0" customWidth="1"/>
    <col min="11" max="11" width="12.00390625" style="0" customWidth="1"/>
    <col min="12" max="12" width="3.28125" style="0" customWidth="1"/>
    <col min="13" max="13" width="12.00390625" style="0" customWidth="1"/>
    <col min="14" max="14" width="4.8515625" style="0" customWidth="1"/>
  </cols>
  <sheetData>
    <row r="1" ht="12.75">
      <c r="A1" s="23" t="s">
        <v>223</v>
      </c>
    </row>
    <row r="2" ht="12.75">
      <c r="A2" s="159" t="s">
        <v>226</v>
      </c>
    </row>
    <row r="3" ht="12.75">
      <c r="A3" s="123"/>
    </row>
    <row r="4" ht="12.75">
      <c r="A4" s="164" t="s">
        <v>307</v>
      </c>
    </row>
    <row r="5" ht="12.75">
      <c r="A5" s="164"/>
    </row>
    <row r="7" spans="1:3" ht="12.75">
      <c r="A7" s="124" t="s">
        <v>65</v>
      </c>
      <c r="B7" s="125" t="s">
        <v>167</v>
      </c>
      <c r="C7" s="125"/>
    </row>
    <row r="9" spans="1:3" ht="12.75">
      <c r="A9" s="24">
        <v>1</v>
      </c>
      <c r="B9" s="22" t="s">
        <v>270</v>
      </c>
      <c r="C9" s="22"/>
    </row>
    <row r="10" spans="2:13" ht="26.25" customHeight="1">
      <c r="B10" s="190" t="s">
        <v>271</v>
      </c>
      <c r="C10" s="190"/>
      <c r="D10" s="190"/>
      <c r="E10" s="190"/>
      <c r="F10" s="190"/>
      <c r="G10" s="190"/>
      <c r="H10" s="190"/>
      <c r="I10" s="190"/>
      <c r="J10" s="190"/>
      <c r="K10" s="190"/>
      <c r="L10" s="190"/>
      <c r="M10" s="190"/>
    </row>
    <row r="12" spans="1:3" ht="12.75">
      <c r="A12" s="24">
        <v>2</v>
      </c>
      <c r="B12" s="167" t="s">
        <v>236</v>
      </c>
      <c r="C12" s="91"/>
    </row>
    <row r="13" spans="2:13" ht="12.75" customHeight="1">
      <c r="B13" s="197" t="s">
        <v>322</v>
      </c>
      <c r="C13" s="191"/>
      <c r="D13" s="191"/>
      <c r="E13" s="191"/>
      <c r="F13" s="191"/>
      <c r="G13" s="191"/>
      <c r="H13" s="191"/>
      <c r="I13" s="191"/>
      <c r="J13" s="191"/>
      <c r="K13" s="191"/>
      <c r="L13" s="191"/>
      <c r="M13" s="191"/>
    </row>
    <row r="15" spans="1:3" ht="12.75">
      <c r="A15" s="24">
        <v>3</v>
      </c>
      <c r="B15" s="91" t="s">
        <v>119</v>
      </c>
      <c r="C15" s="91"/>
    </row>
    <row r="16" spans="2:3" ht="12.75">
      <c r="B16" t="s">
        <v>272</v>
      </c>
      <c r="C16" s="92"/>
    </row>
    <row r="18" spans="1:3" ht="12.75">
      <c r="A18" s="24">
        <v>4</v>
      </c>
      <c r="B18" s="22" t="s">
        <v>61</v>
      </c>
      <c r="C18" s="22"/>
    </row>
    <row r="19" spans="2:13" ht="26.25" customHeight="1">
      <c r="B19" s="195" t="s">
        <v>308</v>
      </c>
      <c r="C19" s="191"/>
      <c r="D19" s="191"/>
      <c r="E19" s="191"/>
      <c r="F19" s="191"/>
      <c r="G19" s="191"/>
      <c r="H19" s="191"/>
      <c r="I19" s="191"/>
      <c r="J19" s="191"/>
      <c r="K19" s="191"/>
      <c r="L19" s="191"/>
      <c r="M19" s="191"/>
    </row>
    <row r="20" spans="2:3" ht="12.75">
      <c r="B20" s="163" t="s">
        <v>228</v>
      </c>
      <c r="C20" s="90"/>
    </row>
    <row r="21" spans="1:12" ht="12.75">
      <c r="A21" s="24">
        <v>5</v>
      </c>
      <c r="B21" s="91" t="s">
        <v>62</v>
      </c>
      <c r="C21" s="91"/>
      <c r="K21" s="7"/>
      <c r="L21" s="7"/>
    </row>
    <row r="22" spans="2:13" ht="12.75">
      <c r="B22" s="191" t="s">
        <v>273</v>
      </c>
      <c r="C22" s="191"/>
      <c r="D22" s="191"/>
      <c r="E22" s="191"/>
      <c r="F22" s="191"/>
      <c r="G22" s="191"/>
      <c r="H22" s="191"/>
      <c r="I22" s="191"/>
      <c r="J22" s="191"/>
      <c r="K22" s="191"/>
      <c r="L22" s="191"/>
      <c r="M22" s="191"/>
    </row>
    <row r="23" spans="11:12" ht="12.75">
      <c r="K23" s="7"/>
      <c r="L23" s="7"/>
    </row>
    <row r="24" spans="1:3" ht="15.75" customHeight="1">
      <c r="A24" s="24">
        <v>6</v>
      </c>
      <c r="B24" s="91" t="s">
        <v>58</v>
      </c>
      <c r="C24" s="91"/>
    </row>
    <row r="25" spans="2:13" ht="27.75" customHeight="1">
      <c r="B25" s="191" t="s">
        <v>267</v>
      </c>
      <c r="C25" s="191"/>
      <c r="D25" s="191"/>
      <c r="E25" s="191"/>
      <c r="F25" s="191"/>
      <c r="G25" s="191"/>
      <c r="H25" s="191"/>
      <c r="I25" s="191"/>
      <c r="J25" s="191"/>
      <c r="K25" s="191"/>
      <c r="L25" s="191"/>
      <c r="M25" s="191"/>
    </row>
    <row r="26" s="90" customFormat="1" ht="12.75">
      <c r="A26" s="104"/>
    </row>
    <row r="27" spans="1:3" s="90" customFormat="1" ht="12.75">
      <c r="A27" s="104">
        <v>7</v>
      </c>
      <c r="B27" s="91" t="s">
        <v>63</v>
      </c>
      <c r="C27" s="91"/>
    </row>
    <row r="28" spans="1:13" s="90" customFormat="1" ht="12.75">
      <c r="A28" s="104"/>
      <c r="B28" s="196" t="s">
        <v>274</v>
      </c>
      <c r="C28" s="196"/>
      <c r="D28" s="196"/>
      <c r="E28" s="196"/>
      <c r="F28" s="196"/>
      <c r="G28" s="196"/>
      <c r="H28" s="196"/>
      <c r="I28" s="196"/>
      <c r="J28" s="196"/>
      <c r="K28" s="196"/>
      <c r="L28" s="196"/>
      <c r="M28" s="196"/>
    </row>
    <row r="29" spans="11:12" ht="12.75">
      <c r="K29" s="7"/>
      <c r="L29" s="7"/>
    </row>
    <row r="30" spans="1:3" ht="12.75">
      <c r="A30" s="24">
        <v>8</v>
      </c>
      <c r="B30" s="91" t="s">
        <v>129</v>
      </c>
      <c r="C30" s="91"/>
    </row>
    <row r="31" spans="2:12" ht="12.75">
      <c r="B31" s="22"/>
      <c r="C31" s="22"/>
      <c r="G31" s="15" t="s">
        <v>141</v>
      </c>
      <c r="I31" s="15" t="s">
        <v>143</v>
      </c>
      <c r="J31" s="15"/>
      <c r="K31" s="15"/>
      <c r="L31" s="15"/>
    </row>
    <row r="32" spans="2:12" ht="12.75">
      <c r="B32" s="22"/>
      <c r="C32" s="22"/>
      <c r="G32" s="15" t="s">
        <v>142</v>
      </c>
      <c r="I32" s="15" t="s">
        <v>144</v>
      </c>
      <c r="J32" s="15"/>
      <c r="K32" s="15"/>
      <c r="L32" s="15"/>
    </row>
    <row r="33" spans="2:12" ht="12.75">
      <c r="B33" s="22"/>
      <c r="C33" s="22"/>
      <c r="G33" s="15" t="s">
        <v>138</v>
      </c>
      <c r="I33" s="15" t="s">
        <v>111</v>
      </c>
      <c r="J33" s="15"/>
      <c r="K33" s="15"/>
      <c r="L33" s="15"/>
    </row>
    <row r="34" spans="2:12" ht="12.75">
      <c r="B34" s="22"/>
      <c r="C34" s="22"/>
      <c r="G34" s="15" t="s">
        <v>110</v>
      </c>
      <c r="I34" s="15" t="s">
        <v>110</v>
      </c>
      <c r="J34" s="15"/>
      <c r="K34" s="126"/>
      <c r="L34" s="126"/>
    </row>
    <row r="35" spans="1:12" s="90" customFormat="1" ht="12.75">
      <c r="A35" s="104"/>
      <c r="B35" s="163" t="s">
        <v>233</v>
      </c>
      <c r="G35" s="94">
        <v>28724</v>
      </c>
      <c r="I35" s="94">
        <f>4080+210+200-210</f>
        <v>4280</v>
      </c>
      <c r="J35" s="94"/>
      <c r="K35" s="101"/>
      <c r="L35" s="101"/>
    </row>
    <row r="36" spans="1:12" s="90" customFormat="1" ht="12.75">
      <c r="A36" s="104"/>
      <c r="B36" s="163" t="s">
        <v>232</v>
      </c>
      <c r="G36" s="94">
        <v>11325</v>
      </c>
      <c r="I36" s="94">
        <v>1430</v>
      </c>
      <c r="J36" s="94"/>
      <c r="K36" s="101"/>
      <c r="L36" s="101"/>
    </row>
    <row r="37" spans="1:12" s="90" customFormat="1" ht="12.75">
      <c r="A37" s="104"/>
      <c r="B37" s="163" t="s">
        <v>326</v>
      </c>
      <c r="G37" s="94">
        <v>0</v>
      </c>
      <c r="I37" s="94">
        <f>-210+210</f>
        <v>0</v>
      </c>
      <c r="J37" s="94"/>
      <c r="K37" s="101"/>
      <c r="L37" s="101"/>
    </row>
    <row r="38" spans="1:12" s="90" customFormat="1" ht="12.75">
      <c r="A38" s="104"/>
      <c r="B38" s="90" t="s">
        <v>234</v>
      </c>
      <c r="G38" s="94">
        <v>412</v>
      </c>
      <c r="I38" s="94">
        <v>43</v>
      </c>
      <c r="J38" s="94"/>
      <c r="K38" s="101"/>
      <c r="L38" s="101"/>
    </row>
    <row r="39" spans="1:12" s="90" customFormat="1" ht="12.75">
      <c r="A39" s="104"/>
      <c r="B39" s="90" t="s">
        <v>235</v>
      </c>
      <c r="G39" s="94">
        <v>1256</v>
      </c>
      <c r="I39" s="94">
        <v>-129</v>
      </c>
      <c r="J39" s="94"/>
      <c r="K39" s="101"/>
      <c r="L39" s="101"/>
    </row>
    <row r="40" spans="1:12" s="90" customFormat="1" ht="12.75">
      <c r="A40" s="104"/>
      <c r="B40" s="90" t="s">
        <v>38</v>
      </c>
      <c r="G40" s="95">
        <v>198</v>
      </c>
      <c r="I40" s="95">
        <v>43</v>
      </c>
      <c r="J40" s="101"/>
      <c r="K40" s="101"/>
      <c r="L40" s="101"/>
    </row>
    <row r="41" spans="1:12" s="90" customFormat="1" ht="12.75">
      <c r="A41" s="104"/>
      <c r="G41" s="94">
        <f>SUM(G35:G40)</f>
        <v>41915</v>
      </c>
      <c r="I41" s="94">
        <f>SUM(I35:I40)</f>
        <v>5667</v>
      </c>
      <c r="J41" s="94"/>
      <c r="K41" s="101"/>
      <c r="L41" s="101"/>
    </row>
    <row r="42" spans="1:12" s="90" customFormat="1" ht="14.25" customHeight="1">
      <c r="A42" s="104"/>
      <c r="B42" s="90" t="s">
        <v>168</v>
      </c>
      <c r="G42" s="94">
        <v>-5767</v>
      </c>
      <c r="I42" s="94">
        <v>0</v>
      </c>
      <c r="J42" s="94"/>
      <c r="K42" s="101"/>
      <c r="L42" s="101"/>
    </row>
    <row r="43" spans="1:12" s="90" customFormat="1" ht="12.75">
      <c r="A43" s="104"/>
      <c r="B43" s="90" t="s">
        <v>134</v>
      </c>
      <c r="G43" s="94">
        <v>0</v>
      </c>
      <c r="I43" s="94">
        <f>542-586</f>
        <v>-44</v>
      </c>
      <c r="J43" s="94"/>
      <c r="K43" s="101"/>
      <c r="L43" s="101"/>
    </row>
    <row r="44" spans="1:12" s="90" customFormat="1" ht="12.75">
      <c r="A44" s="104"/>
      <c r="B44" s="166" t="s">
        <v>230</v>
      </c>
      <c r="C44" s="145"/>
      <c r="D44" s="145"/>
      <c r="E44" s="145"/>
      <c r="G44" s="101">
        <v>0</v>
      </c>
      <c r="I44" s="101">
        <v>2037</v>
      </c>
      <c r="J44" s="101"/>
      <c r="K44" s="101"/>
      <c r="L44" s="101"/>
    </row>
    <row r="45" spans="1:12" s="90" customFormat="1" ht="12.75" hidden="1">
      <c r="A45" s="104"/>
      <c r="B45" t="s">
        <v>231</v>
      </c>
      <c r="G45" s="94">
        <v>0</v>
      </c>
      <c r="I45" s="94">
        <v>0</v>
      </c>
      <c r="J45" s="94"/>
      <c r="K45" s="101"/>
      <c r="L45" s="101"/>
    </row>
    <row r="46" spans="1:12" s="90" customFormat="1" ht="12.75" hidden="1">
      <c r="A46" s="104"/>
      <c r="B46" t="s">
        <v>229</v>
      </c>
      <c r="G46" s="94">
        <v>0</v>
      </c>
      <c r="I46" s="94">
        <v>0</v>
      </c>
      <c r="J46" s="94"/>
      <c r="K46" s="101"/>
      <c r="L46" s="101"/>
    </row>
    <row r="47" spans="1:12" s="90" customFormat="1" ht="13.5" customHeight="1">
      <c r="A47" s="104"/>
      <c r="G47" s="96">
        <f>SUM(G41:G46)</f>
        <v>36148</v>
      </c>
      <c r="I47" s="96">
        <f>SUM(I41:I46)</f>
        <v>7660</v>
      </c>
      <c r="J47" s="101"/>
      <c r="K47" s="101"/>
      <c r="L47" s="101"/>
    </row>
    <row r="48" spans="11:12" ht="12.75">
      <c r="K48" s="7"/>
      <c r="L48" s="7"/>
    </row>
    <row r="49" spans="1:13" ht="12.75">
      <c r="A49" s="24">
        <v>9</v>
      </c>
      <c r="B49" s="91" t="s">
        <v>59</v>
      </c>
      <c r="C49" s="91"/>
      <c r="D49" s="90"/>
      <c r="E49" s="90"/>
      <c r="F49" s="90"/>
      <c r="G49" s="90"/>
      <c r="H49" s="90"/>
      <c r="I49" s="90"/>
      <c r="J49" s="90"/>
      <c r="K49" s="90"/>
      <c r="L49" s="90"/>
      <c r="M49" s="90"/>
    </row>
    <row r="50" spans="2:13" ht="12.75" customHeight="1">
      <c r="B50" s="198" t="s">
        <v>268</v>
      </c>
      <c r="C50" s="198"/>
      <c r="D50" s="198"/>
      <c r="E50" s="198"/>
      <c r="F50" s="198"/>
      <c r="G50" s="198"/>
      <c r="H50" s="198"/>
      <c r="I50" s="198"/>
      <c r="J50" s="198"/>
      <c r="K50" s="198"/>
      <c r="L50" s="198"/>
      <c r="M50" s="183"/>
    </row>
    <row r="51" spans="2:13" ht="12.75" customHeight="1">
      <c r="B51" s="183"/>
      <c r="C51" s="183"/>
      <c r="D51" s="183"/>
      <c r="E51" s="183"/>
      <c r="F51" s="183"/>
      <c r="G51" s="183"/>
      <c r="H51" s="183"/>
      <c r="I51" s="183"/>
      <c r="J51" s="183"/>
      <c r="K51" s="183"/>
      <c r="L51" s="183"/>
      <c r="M51" s="183"/>
    </row>
    <row r="52" spans="1:3" ht="12.75">
      <c r="A52" s="24">
        <v>10</v>
      </c>
      <c r="B52" s="91" t="s">
        <v>64</v>
      </c>
      <c r="C52" s="91"/>
    </row>
    <row r="53" spans="2:3" ht="12.75" customHeight="1" hidden="1">
      <c r="B53" t="s">
        <v>213</v>
      </c>
      <c r="C53" s="91"/>
    </row>
    <row r="54" spans="2:3" ht="12.75" customHeight="1" hidden="1">
      <c r="B54" t="s">
        <v>14</v>
      </c>
      <c r="C54" s="91"/>
    </row>
    <row r="55" spans="2:13" ht="38.25" customHeight="1">
      <c r="B55" s="190" t="s">
        <v>327</v>
      </c>
      <c r="C55" s="191"/>
      <c r="D55" s="191"/>
      <c r="E55" s="191"/>
      <c r="F55" s="191"/>
      <c r="G55" s="191"/>
      <c r="H55" s="191"/>
      <c r="I55" s="191"/>
      <c r="J55" s="191"/>
      <c r="K55" s="191"/>
      <c r="L55" s="191"/>
      <c r="M55" s="191"/>
    </row>
    <row r="56" spans="2:3" ht="12.75">
      <c r="B56" s="38"/>
      <c r="C56" s="38"/>
    </row>
    <row r="57" spans="1:3" ht="12.75">
      <c r="A57" s="24">
        <v>11</v>
      </c>
      <c r="B57" s="91" t="s">
        <v>60</v>
      </c>
      <c r="C57" s="91"/>
    </row>
    <row r="58" spans="1:13" s="26" customFormat="1" ht="51" customHeight="1">
      <c r="A58" s="62"/>
      <c r="B58" s="195" t="s">
        <v>328</v>
      </c>
      <c r="C58" s="191"/>
      <c r="D58" s="191"/>
      <c r="E58" s="191"/>
      <c r="F58" s="191"/>
      <c r="G58" s="191"/>
      <c r="H58" s="191"/>
      <c r="I58" s="191"/>
      <c r="J58" s="191"/>
      <c r="K58" s="191"/>
      <c r="L58" s="191"/>
      <c r="M58" s="191"/>
    </row>
    <row r="59" s="26" customFormat="1" ht="12.75">
      <c r="A59" s="62"/>
    </row>
    <row r="60" spans="1:3" ht="12.75">
      <c r="A60" s="24">
        <v>12</v>
      </c>
      <c r="B60" s="91" t="s">
        <v>169</v>
      </c>
      <c r="C60" s="91"/>
    </row>
    <row r="61" spans="2:3" ht="12.75">
      <c r="B61" s="171" t="s">
        <v>5</v>
      </c>
      <c r="C61" s="26"/>
    </row>
    <row r="62" spans="2:3" ht="12.75">
      <c r="B62" s="26"/>
      <c r="C62" s="26"/>
    </row>
    <row r="63" spans="2:9" ht="12.75">
      <c r="B63" s="26"/>
      <c r="C63" s="26"/>
      <c r="I63" s="15" t="s">
        <v>311</v>
      </c>
    </row>
    <row r="64" spans="2:9" ht="12.75">
      <c r="B64" s="26"/>
      <c r="C64" s="26"/>
      <c r="I64" s="15" t="s">
        <v>312</v>
      </c>
    </row>
    <row r="65" spans="2:9" ht="12.75">
      <c r="B65" s="26"/>
      <c r="C65" s="26"/>
      <c r="I65" s="15" t="s">
        <v>110</v>
      </c>
    </row>
    <row r="66" spans="2:3" ht="12.75">
      <c r="B66" s="171" t="s">
        <v>251</v>
      </c>
      <c r="C66" s="26"/>
    </row>
    <row r="67" spans="2:9" ht="12.75">
      <c r="B67" s="171" t="s">
        <v>6</v>
      </c>
      <c r="C67" s="26"/>
      <c r="I67" s="119">
        <v>-1520</v>
      </c>
    </row>
    <row r="68" spans="2:3" ht="12.75">
      <c r="B68" s="171" t="s">
        <v>275</v>
      </c>
      <c r="C68" s="26"/>
    </row>
    <row r="69" spans="2:9" ht="12.75">
      <c r="B69" s="171" t="s">
        <v>276</v>
      </c>
      <c r="C69" s="26"/>
      <c r="I69" s="3">
        <v>3411</v>
      </c>
    </row>
    <row r="70" ht="12.75">
      <c r="I70" s="142">
        <f>SUM(I67:I69)</f>
        <v>1891</v>
      </c>
    </row>
    <row r="71" ht="12.75">
      <c r="K71" s="7"/>
    </row>
    <row r="72" spans="1:11" ht="12.75">
      <c r="A72" s="24">
        <v>13</v>
      </c>
      <c r="B72" s="91" t="s">
        <v>86</v>
      </c>
      <c r="K72" s="7"/>
    </row>
    <row r="73" spans="2:11" ht="12.75">
      <c r="B73" s="90" t="s">
        <v>277</v>
      </c>
      <c r="K73" s="7"/>
    </row>
    <row r="74" spans="9:11" ht="12.75">
      <c r="I74" s="15" t="s">
        <v>110</v>
      </c>
      <c r="K74" s="7"/>
    </row>
    <row r="75" spans="3:11" ht="12.75">
      <c r="C75" t="s">
        <v>279</v>
      </c>
      <c r="I75" s="3">
        <f>120395</f>
        <v>120395</v>
      </c>
      <c r="K75" s="7"/>
    </row>
    <row r="76" spans="3:11" ht="12.75">
      <c r="C76" t="s">
        <v>280</v>
      </c>
      <c r="I76" s="1">
        <v>-3102</v>
      </c>
      <c r="K76" s="7"/>
    </row>
    <row r="77" spans="9:11" ht="12.75">
      <c r="I77" s="3">
        <f>SUM(I75:I76)</f>
        <v>117293</v>
      </c>
      <c r="K77" s="7"/>
    </row>
    <row r="78" spans="3:11" ht="12.75">
      <c r="C78" t="s">
        <v>281</v>
      </c>
      <c r="I78" s="3">
        <v>71316</v>
      </c>
      <c r="K78" s="7"/>
    </row>
    <row r="79" spans="3:11" ht="12.75">
      <c r="C79" t="s">
        <v>282</v>
      </c>
      <c r="I79" s="3">
        <v>3</v>
      </c>
      <c r="K79" s="7"/>
    </row>
    <row r="80" spans="3:11" ht="12.75">
      <c r="C80" t="s">
        <v>283</v>
      </c>
      <c r="I80" s="3">
        <v>4041</v>
      </c>
      <c r="K80" s="7"/>
    </row>
    <row r="81" spans="3:11" ht="12.75">
      <c r="C81" t="s">
        <v>284</v>
      </c>
      <c r="I81" s="3">
        <f>5627+31</f>
        <v>5658</v>
      </c>
      <c r="K81" s="7"/>
    </row>
    <row r="82" spans="9:11" ht="12.75">
      <c r="I82" s="142">
        <f>SUM(I77:I81)</f>
        <v>198311</v>
      </c>
      <c r="K82" s="7"/>
    </row>
    <row r="83" spans="9:11" ht="12.75">
      <c r="I83" s="3"/>
      <c r="K83" s="7"/>
    </row>
    <row r="84" spans="1:11" ht="12.75">
      <c r="A84" s="24">
        <v>14</v>
      </c>
      <c r="B84" s="91" t="s">
        <v>88</v>
      </c>
      <c r="K84" s="7"/>
    </row>
    <row r="85" spans="2:11" ht="12.75">
      <c r="B85" s="90" t="s">
        <v>278</v>
      </c>
      <c r="K85" s="7"/>
    </row>
    <row r="86" spans="9:11" ht="12.75">
      <c r="I86" s="15" t="s">
        <v>110</v>
      </c>
      <c r="K86" s="7"/>
    </row>
    <row r="87" spans="3:11" ht="12.75">
      <c r="C87" t="s">
        <v>285</v>
      </c>
      <c r="I87" s="3">
        <f>92385+329+157</f>
        <v>92871</v>
      </c>
      <c r="K87" s="7"/>
    </row>
    <row r="88" spans="3:11" ht="12.75">
      <c r="C88" t="s">
        <v>286</v>
      </c>
      <c r="I88" s="3">
        <v>19050</v>
      </c>
      <c r="K88" s="7"/>
    </row>
    <row r="89" spans="3:11" ht="12.75">
      <c r="C89" t="s">
        <v>283</v>
      </c>
      <c r="I89" s="3">
        <v>3380</v>
      </c>
      <c r="K89" s="7"/>
    </row>
    <row r="90" spans="3:11" ht="12.75">
      <c r="C90" t="s">
        <v>287</v>
      </c>
      <c r="I90" s="3">
        <v>3226</v>
      </c>
      <c r="K90" s="7"/>
    </row>
    <row r="91" spans="9:11" ht="12.75">
      <c r="I91" s="142">
        <f>SUM(I87:I90)</f>
        <v>118527</v>
      </c>
      <c r="K91" s="7"/>
    </row>
    <row r="92" ht="12.75">
      <c r="K92" s="7"/>
    </row>
    <row r="93" spans="2:3" ht="12.75" customHeight="1" hidden="1">
      <c r="B93" t="s">
        <v>72</v>
      </c>
      <c r="C93" s="90" t="s">
        <v>42</v>
      </c>
    </row>
    <row r="94" ht="12.75" customHeight="1" hidden="1">
      <c r="C94" s="90" t="s">
        <v>43</v>
      </c>
    </row>
    <row r="95" ht="12.75" customHeight="1" hidden="1">
      <c r="C95" s="90" t="s">
        <v>49</v>
      </c>
    </row>
    <row r="96" ht="12.75" customHeight="1" hidden="1">
      <c r="C96" s="90" t="s">
        <v>44</v>
      </c>
    </row>
    <row r="97" ht="12.75" customHeight="1" hidden="1">
      <c r="C97" s="90" t="s">
        <v>45</v>
      </c>
    </row>
    <row r="98" ht="12.75" customHeight="1" hidden="1">
      <c r="C98" s="90" t="s">
        <v>46</v>
      </c>
    </row>
    <row r="99" ht="12.75" customHeight="1" hidden="1">
      <c r="C99" s="90" t="s">
        <v>193</v>
      </c>
    </row>
    <row r="100" ht="12.75" customHeight="1" hidden="1">
      <c r="C100" s="90"/>
    </row>
    <row r="101" ht="12.75" customHeight="1" hidden="1">
      <c r="C101" s="90" t="s">
        <v>47</v>
      </c>
    </row>
    <row r="102" ht="12.75" customHeight="1" hidden="1">
      <c r="C102" s="90" t="s">
        <v>48</v>
      </c>
    </row>
    <row r="103" ht="12.75" customHeight="1" hidden="1">
      <c r="C103" s="90" t="s">
        <v>51</v>
      </c>
    </row>
    <row r="104" ht="12.75" customHeight="1" hidden="1">
      <c r="C104" s="90" t="s">
        <v>50</v>
      </c>
    </row>
    <row r="105" ht="12.75" customHeight="1" hidden="1">
      <c r="C105" s="90"/>
    </row>
    <row r="106" ht="12.75" customHeight="1" hidden="1">
      <c r="C106" s="90" t="s">
        <v>53</v>
      </c>
    </row>
    <row r="107" ht="12.75" customHeight="1" hidden="1">
      <c r="C107" s="90" t="s">
        <v>52</v>
      </c>
    </row>
    <row r="108" spans="1:3" ht="12.75">
      <c r="A108" s="124" t="s">
        <v>66</v>
      </c>
      <c r="B108" s="125" t="s">
        <v>192</v>
      </c>
      <c r="C108" s="125"/>
    </row>
    <row r="109" spans="2:3" ht="12.75">
      <c r="B109" s="125" t="s">
        <v>170</v>
      </c>
      <c r="C109" s="125"/>
    </row>
    <row r="110" spans="2:3" ht="12.75">
      <c r="B110" s="125"/>
      <c r="C110" s="125"/>
    </row>
    <row r="111" spans="1:3" ht="12.75">
      <c r="A111" s="24">
        <v>1</v>
      </c>
      <c r="B111" s="91" t="s">
        <v>111</v>
      </c>
      <c r="C111" s="125"/>
    </row>
    <row r="112" spans="3:10" ht="12.75">
      <c r="C112" s="91"/>
      <c r="G112" s="15" t="s">
        <v>26</v>
      </c>
      <c r="I112" s="15" t="s">
        <v>212</v>
      </c>
      <c r="J112" s="15"/>
    </row>
    <row r="113" spans="2:10" ht="12.75">
      <c r="B113" s="91"/>
      <c r="C113" s="91"/>
      <c r="G113" s="15" t="s">
        <v>109</v>
      </c>
      <c r="I113" s="15" t="s">
        <v>269</v>
      </c>
      <c r="J113" s="15"/>
    </row>
    <row r="114" spans="2:10" ht="12.75">
      <c r="B114" s="22"/>
      <c r="C114" s="22"/>
      <c r="G114" s="15" t="s">
        <v>27</v>
      </c>
      <c r="I114" s="15" t="s">
        <v>157</v>
      </c>
      <c r="J114" s="15"/>
    </row>
    <row r="115" spans="2:10" ht="12.75">
      <c r="B115" s="22"/>
      <c r="C115" s="22"/>
      <c r="G115" s="25" t="s">
        <v>309</v>
      </c>
      <c r="I115" s="25" t="s">
        <v>309</v>
      </c>
      <c r="J115" s="25"/>
    </row>
    <row r="116" spans="7:10" ht="12.75">
      <c r="G116" s="97" t="s">
        <v>110</v>
      </c>
      <c r="I116" s="97" t="s">
        <v>110</v>
      </c>
      <c r="J116" s="97"/>
    </row>
    <row r="117" spans="7:10" ht="12.75">
      <c r="G117" s="90"/>
      <c r="I117" s="90"/>
      <c r="J117" s="90"/>
    </row>
    <row r="118" spans="2:10" ht="12.75">
      <c r="B118" t="s">
        <v>69</v>
      </c>
      <c r="G118" s="94">
        <v>1677</v>
      </c>
      <c r="I118" s="94">
        <f>+G118</f>
        <v>1677</v>
      </c>
      <c r="J118" s="94"/>
    </row>
    <row r="119" spans="2:10" ht="12.75" hidden="1">
      <c r="B119" t="s">
        <v>150</v>
      </c>
      <c r="G119" s="94">
        <v>0</v>
      </c>
      <c r="I119" s="94">
        <f>+G119</f>
        <v>0</v>
      </c>
      <c r="J119" s="94"/>
    </row>
    <row r="120" spans="2:10" ht="13.5" customHeight="1">
      <c r="B120" s="90" t="s">
        <v>215</v>
      </c>
      <c r="G120" s="94">
        <v>0</v>
      </c>
      <c r="I120" s="94">
        <f>+G120</f>
        <v>0</v>
      </c>
      <c r="J120" s="94"/>
    </row>
    <row r="121" spans="7:10" ht="12.75">
      <c r="G121" s="96">
        <f>SUM(G118:G120)</f>
        <v>1677</v>
      </c>
      <c r="I121" s="96">
        <f>SUM(I118:I120)</f>
        <v>1677</v>
      </c>
      <c r="J121" s="101"/>
    </row>
    <row r="122" spans="2:12" ht="12.75" customHeight="1" hidden="1">
      <c r="B122" s="127" t="s">
        <v>73</v>
      </c>
      <c r="H122" s="101"/>
      <c r="I122" s="94"/>
      <c r="J122" s="94"/>
      <c r="K122" s="101"/>
      <c r="L122" s="101"/>
    </row>
    <row r="123" spans="8:12" ht="12.75" customHeight="1" hidden="1">
      <c r="H123" s="101"/>
      <c r="I123" s="94"/>
      <c r="J123" s="94"/>
      <c r="K123" s="101"/>
      <c r="L123" s="101"/>
    </row>
    <row r="124" spans="2:12" ht="12.75" customHeight="1" hidden="1">
      <c r="B124" t="s">
        <v>74</v>
      </c>
      <c r="H124" s="101">
        <v>15259</v>
      </c>
      <c r="I124" s="94"/>
      <c r="J124" s="94"/>
      <c r="K124" s="101"/>
      <c r="L124" s="101"/>
    </row>
    <row r="125" spans="2:12" ht="12.75" customHeight="1" hidden="1">
      <c r="B125" t="s">
        <v>171</v>
      </c>
      <c r="H125" s="101">
        <f>+H124*0.28</f>
        <v>4272.52</v>
      </c>
      <c r="I125" s="94"/>
      <c r="J125" s="94"/>
      <c r="K125" s="101"/>
      <c r="L125" s="101"/>
    </row>
    <row r="126" spans="8:12" ht="12.75" customHeight="1" hidden="1">
      <c r="H126" s="101"/>
      <c r="I126" s="94"/>
      <c r="J126" s="94"/>
      <c r="K126" s="101"/>
      <c r="L126" s="101"/>
    </row>
    <row r="127" spans="2:12" ht="12.75" customHeight="1" hidden="1">
      <c r="B127" s="90" t="s">
        <v>37</v>
      </c>
      <c r="H127" s="101"/>
      <c r="I127" s="94"/>
      <c r="J127" s="94"/>
      <c r="K127" s="101"/>
      <c r="L127" s="101"/>
    </row>
    <row r="128" spans="3:12" ht="12.75" customHeight="1" hidden="1">
      <c r="C128" t="s">
        <v>40</v>
      </c>
      <c r="H128" s="101">
        <v>-2658</v>
      </c>
      <c r="I128" s="94"/>
      <c r="J128" s="94"/>
      <c r="K128" s="101"/>
      <c r="L128" s="101"/>
    </row>
    <row r="129" spans="3:12" ht="12.75" customHeight="1" hidden="1">
      <c r="C129" t="s">
        <v>36</v>
      </c>
      <c r="H129" s="101">
        <f>-482-157</f>
        <v>-639</v>
      </c>
      <c r="I129" s="94"/>
      <c r="J129" s="94"/>
      <c r="K129" s="101"/>
      <c r="L129" s="101"/>
    </row>
    <row r="130" spans="3:12" ht="12.75" customHeight="1" hidden="1">
      <c r="C130" t="s">
        <v>38</v>
      </c>
      <c r="H130" s="101">
        <v>-84</v>
      </c>
      <c r="I130" s="94"/>
      <c r="J130" s="94"/>
      <c r="K130" s="101"/>
      <c r="L130" s="101"/>
    </row>
    <row r="131" spans="8:12" ht="12.75" customHeight="1" hidden="1">
      <c r="H131" s="101"/>
      <c r="I131" s="94"/>
      <c r="J131" s="94"/>
      <c r="K131" s="101"/>
      <c r="L131" s="101"/>
    </row>
    <row r="132" spans="2:12" ht="12.75" customHeight="1" hidden="1">
      <c r="B132" s="90" t="s">
        <v>172</v>
      </c>
      <c r="H132" s="101"/>
      <c r="I132" s="94"/>
      <c r="J132" s="94"/>
      <c r="K132" s="101"/>
      <c r="L132" s="101"/>
    </row>
    <row r="133" spans="3:12" ht="12.75" customHeight="1" hidden="1">
      <c r="C133" t="s">
        <v>34</v>
      </c>
      <c r="H133" s="101">
        <v>936</v>
      </c>
      <c r="I133" s="94"/>
      <c r="J133" s="94"/>
      <c r="K133" s="101"/>
      <c r="L133" s="101"/>
    </row>
    <row r="134" spans="3:12" ht="12.75" customHeight="1" hidden="1">
      <c r="C134" t="s">
        <v>35</v>
      </c>
      <c r="H134" s="101">
        <v>101</v>
      </c>
      <c r="I134" s="94"/>
      <c r="J134" s="94"/>
      <c r="K134" s="101"/>
      <c r="L134" s="101"/>
    </row>
    <row r="135" spans="3:12" ht="12.75" customHeight="1" hidden="1">
      <c r="C135" t="s">
        <v>75</v>
      </c>
      <c r="H135" s="94">
        <v>13</v>
      </c>
      <c r="I135" s="94"/>
      <c r="J135" s="94"/>
      <c r="K135" s="94"/>
      <c r="L135" s="94"/>
    </row>
    <row r="136" spans="8:12" ht="12.75" customHeight="1" hidden="1">
      <c r="H136" s="94"/>
      <c r="I136" s="94"/>
      <c r="J136" s="94"/>
      <c r="K136" s="94"/>
      <c r="L136" s="94"/>
    </row>
    <row r="137" spans="2:12" ht="12.75" customHeight="1" hidden="1">
      <c r="B137" t="s">
        <v>183</v>
      </c>
      <c r="H137" s="94">
        <v>-122</v>
      </c>
      <c r="I137" s="94"/>
      <c r="J137" s="94"/>
      <c r="K137" s="94"/>
      <c r="L137" s="94"/>
    </row>
    <row r="138" spans="8:12" ht="12.75" customHeight="1" hidden="1">
      <c r="H138" s="94"/>
      <c r="I138" s="94"/>
      <c r="J138" s="94"/>
      <c r="K138" s="94"/>
      <c r="L138" s="94"/>
    </row>
    <row r="139" spans="2:12" ht="12.75" customHeight="1" hidden="1">
      <c r="B139" t="s">
        <v>182</v>
      </c>
      <c r="H139" s="94">
        <v>105</v>
      </c>
      <c r="I139" s="94"/>
      <c r="J139" s="94"/>
      <c r="K139" s="94"/>
      <c r="L139" s="94"/>
    </row>
    <row r="140" spans="8:12" ht="12.75" customHeight="1" hidden="1">
      <c r="H140" s="94"/>
      <c r="I140" s="94"/>
      <c r="J140" s="94"/>
      <c r="K140" s="94"/>
      <c r="L140" s="94"/>
    </row>
    <row r="141" spans="2:12" ht="12.75" customHeight="1" hidden="1">
      <c r="B141" t="s">
        <v>39</v>
      </c>
      <c r="H141" s="94">
        <v>40</v>
      </c>
      <c r="I141" s="94"/>
      <c r="J141" s="94"/>
      <c r="K141" s="94"/>
      <c r="L141" s="94"/>
    </row>
    <row r="142" spans="8:12" ht="12.75" customHeight="1" hidden="1">
      <c r="H142" s="95"/>
      <c r="I142" s="94"/>
      <c r="J142" s="94"/>
      <c r="K142" s="94"/>
      <c r="L142" s="94"/>
    </row>
    <row r="143" spans="2:12" ht="12.75" customHeight="1" hidden="1">
      <c r="B143" t="s">
        <v>101</v>
      </c>
      <c r="H143" s="96">
        <f>SUM(H125:H142)</f>
        <v>1964.5200000000004</v>
      </c>
      <c r="I143" s="94"/>
      <c r="J143" s="94"/>
      <c r="K143" s="94"/>
      <c r="L143" s="94"/>
    </row>
    <row r="144" spans="3:13" ht="12.75">
      <c r="C144" s="92"/>
      <c r="D144" s="90"/>
      <c r="E144" s="92"/>
      <c r="F144" s="92"/>
      <c r="G144" s="92"/>
      <c r="H144" s="93"/>
      <c r="I144" s="92"/>
      <c r="J144" s="92"/>
      <c r="K144" s="92"/>
      <c r="L144" s="92"/>
      <c r="M144" s="92"/>
    </row>
    <row r="145" spans="2:13" ht="25.5" customHeight="1">
      <c r="B145" s="190" t="s">
        <v>313</v>
      </c>
      <c r="C145" s="191"/>
      <c r="D145" s="191"/>
      <c r="E145" s="191"/>
      <c r="F145" s="191"/>
      <c r="G145" s="191"/>
      <c r="H145" s="191"/>
      <c r="I145" s="191"/>
      <c r="J145" s="191"/>
      <c r="K145" s="191"/>
      <c r="L145" s="191"/>
      <c r="M145" s="191"/>
    </row>
    <row r="146" spans="2:13" ht="12.75">
      <c r="B146" s="90"/>
      <c r="C146" s="92"/>
      <c r="D146" s="90"/>
      <c r="E146" s="92"/>
      <c r="F146" s="92"/>
      <c r="G146" s="92"/>
      <c r="H146" s="93"/>
      <c r="I146" s="92"/>
      <c r="J146" s="92"/>
      <c r="K146" s="92"/>
      <c r="L146" s="92"/>
      <c r="M146" s="92"/>
    </row>
    <row r="147" spans="1:10" ht="12.75">
      <c r="A147" s="24">
        <v>2</v>
      </c>
      <c r="B147" s="22" t="s">
        <v>173</v>
      </c>
      <c r="C147" s="22"/>
      <c r="G147" s="15"/>
      <c r="I147" s="15"/>
      <c r="J147" s="15"/>
    </row>
    <row r="148" spans="2:8" ht="12.75" customHeight="1" hidden="1">
      <c r="B148" s="2" t="s">
        <v>176</v>
      </c>
      <c r="C148" s="2"/>
      <c r="D148" s="2"/>
      <c r="E148" s="2"/>
      <c r="F148" s="2"/>
      <c r="G148" s="27"/>
      <c r="H148" s="2"/>
    </row>
    <row r="149" spans="2:8" ht="12.75" customHeight="1" hidden="1">
      <c r="B149" s="105" t="s">
        <v>174</v>
      </c>
      <c r="C149" s="105"/>
      <c r="D149" s="2"/>
      <c r="E149" s="2"/>
      <c r="F149" s="2"/>
      <c r="G149" s="2"/>
      <c r="H149" s="2"/>
    </row>
    <row r="150" spans="2:8" ht="12.75" customHeight="1" hidden="1">
      <c r="B150" s="105"/>
      <c r="C150" s="105"/>
      <c r="D150" s="2"/>
      <c r="E150" s="2"/>
      <c r="F150" s="2"/>
      <c r="G150" s="2"/>
      <c r="H150" s="2"/>
    </row>
    <row r="151" spans="2:8" ht="12.75">
      <c r="B151" s="105" t="s">
        <v>210</v>
      </c>
      <c r="C151" s="105"/>
      <c r="D151" s="2"/>
      <c r="E151" s="2"/>
      <c r="F151" s="2"/>
      <c r="G151" s="2"/>
      <c r="H151" s="2"/>
    </row>
    <row r="153" spans="1:3" ht="12.75">
      <c r="A153" s="24">
        <v>3</v>
      </c>
      <c r="B153" s="22" t="s">
        <v>175</v>
      </c>
      <c r="C153" s="22"/>
    </row>
    <row r="154" spans="2:3" ht="12.75">
      <c r="B154" s="24" t="s">
        <v>151</v>
      </c>
      <c r="C154" s="168" t="s">
        <v>237</v>
      </c>
    </row>
    <row r="155" spans="3:10" ht="12.75" customHeight="1" hidden="1">
      <c r="C155" s="90" t="s">
        <v>30</v>
      </c>
      <c r="H155" s="7"/>
      <c r="I155" s="2"/>
      <c r="J155" s="2"/>
    </row>
    <row r="156" spans="2:10" ht="12.75">
      <c r="B156" s="24"/>
      <c r="C156" s="90"/>
      <c r="H156" s="7"/>
      <c r="I156" s="2"/>
      <c r="J156" s="2"/>
    </row>
    <row r="157" spans="2:3" ht="14.25" customHeight="1">
      <c r="B157" s="24" t="s">
        <v>151</v>
      </c>
      <c r="C157" s="162" t="s">
        <v>310</v>
      </c>
    </row>
    <row r="158" ht="12.75">
      <c r="G158" s="15" t="s">
        <v>110</v>
      </c>
    </row>
    <row r="159" spans="3:7" ht="16.5" customHeight="1">
      <c r="C159" s="25" t="s">
        <v>112</v>
      </c>
      <c r="D159" t="s">
        <v>113</v>
      </c>
      <c r="G159" s="94">
        <v>175</v>
      </c>
    </row>
    <row r="160" spans="3:7" ht="12.75">
      <c r="C160" s="25" t="s">
        <v>114</v>
      </c>
      <c r="D160" t="s">
        <v>115</v>
      </c>
      <c r="G160" s="94">
        <v>175</v>
      </c>
    </row>
    <row r="161" spans="3:7" ht="15" customHeight="1">
      <c r="C161" s="25" t="s">
        <v>116</v>
      </c>
      <c r="D161" t="s">
        <v>117</v>
      </c>
      <c r="G161" s="94">
        <v>47</v>
      </c>
    </row>
    <row r="162" spans="2:3" ht="12.75">
      <c r="B162" s="25"/>
      <c r="C162" s="25"/>
    </row>
    <row r="163" spans="1:3" ht="12.75">
      <c r="A163" s="24">
        <v>4</v>
      </c>
      <c r="B163" s="22" t="s">
        <v>118</v>
      </c>
      <c r="C163" s="22"/>
    </row>
    <row r="164" spans="2:13" ht="64.5" customHeight="1">
      <c r="B164" s="195" t="s">
        <v>321</v>
      </c>
      <c r="C164" s="191"/>
      <c r="D164" s="191"/>
      <c r="E164" s="191"/>
      <c r="F164" s="191"/>
      <c r="G164" s="191"/>
      <c r="H164" s="191"/>
      <c r="I164" s="191"/>
      <c r="J164" s="191"/>
      <c r="K164" s="191"/>
      <c r="L164" s="191"/>
      <c r="M164" s="191"/>
    </row>
    <row r="165" spans="2:3" ht="12.75">
      <c r="B165" s="22"/>
      <c r="C165" s="22"/>
    </row>
    <row r="166" spans="1:3" s="26" customFormat="1" ht="12.75" customHeight="1" hidden="1">
      <c r="A166" s="62"/>
      <c r="B166" s="26" t="s">
        <v>41</v>
      </c>
      <c r="C166" s="26" t="s">
        <v>16</v>
      </c>
    </row>
    <row r="167" spans="1:3" s="26" customFormat="1" ht="12.75" customHeight="1" hidden="1">
      <c r="A167" s="62"/>
      <c r="C167" s="26" t="s">
        <v>15</v>
      </c>
    </row>
    <row r="168" spans="1:4" s="26" customFormat="1" ht="12.75" customHeight="1" hidden="1">
      <c r="A168" s="62"/>
      <c r="C168" s="26" t="s">
        <v>54</v>
      </c>
      <c r="D168" s="26" t="s">
        <v>17</v>
      </c>
    </row>
    <row r="169" spans="1:4" s="26" customFormat="1" ht="12.75" customHeight="1" hidden="1">
      <c r="A169" s="62"/>
      <c r="D169" s="26" t="s">
        <v>18</v>
      </c>
    </row>
    <row r="170" spans="1:4" s="26" customFormat="1" ht="12.75" customHeight="1" hidden="1">
      <c r="A170" s="62"/>
      <c r="C170" s="26" t="s">
        <v>56</v>
      </c>
      <c r="D170" s="26" t="s">
        <v>19</v>
      </c>
    </row>
    <row r="171" spans="1:4" s="26" customFormat="1" ht="12.75" customHeight="1" hidden="1">
      <c r="A171" s="62"/>
      <c r="D171" s="26" t="s">
        <v>20</v>
      </c>
    </row>
    <row r="172" spans="1:4" s="26" customFormat="1" ht="12.75" customHeight="1" hidden="1">
      <c r="A172" s="62"/>
      <c r="D172" s="26" t="s">
        <v>55</v>
      </c>
    </row>
    <row r="173" spans="1:4" s="26" customFormat="1" ht="12.75" customHeight="1" hidden="1">
      <c r="A173" s="62"/>
      <c r="C173" s="26" t="s">
        <v>57</v>
      </c>
      <c r="D173" s="26" t="s">
        <v>21</v>
      </c>
    </row>
    <row r="174" spans="1:4" s="26" customFormat="1" ht="12.75" customHeight="1" hidden="1">
      <c r="A174" s="62"/>
      <c r="D174" s="26" t="s">
        <v>22</v>
      </c>
    </row>
    <row r="175" spans="1:4" s="26" customFormat="1" ht="12.75" customHeight="1" hidden="1">
      <c r="A175" s="62"/>
      <c r="D175" s="26" t="s">
        <v>23</v>
      </c>
    </row>
    <row r="176" spans="1:4" s="26" customFormat="1" ht="12.75" customHeight="1" hidden="1">
      <c r="A176" s="62"/>
      <c r="D176" s="26" t="s">
        <v>24</v>
      </c>
    </row>
    <row r="177" s="26" customFormat="1" ht="12.75" customHeight="1" hidden="1">
      <c r="A177" s="62"/>
    </row>
    <row r="178" spans="1:3" s="26" customFormat="1" ht="12.75" customHeight="1" hidden="1">
      <c r="A178" s="62"/>
      <c r="C178" s="26" t="s">
        <v>25</v>
      </c>
    </row>
    <row r="179" spans="1:3" s="26" customFormat="1" ht="12.75" customHeight="1" hidden="1">
      <c r="A179" s="62"/>
      <c r="B179" s="26" t="s">
        <v>70</v>
      </c>
      <c r="C179" s="26" t="s">
        <v>186</v>
      </c>
    </row>
    <row r="180" spans="1:3" ht="12.75">
      <c r="A180" s="24">
        <v>5</v>
      </c>
      <c r="B180" s="91" t="s">
        <v>120</v>
      </c>
      <c r="C180" s="91"/>
    </row>
    <row r="181" ht="12.75">
      <c r="B181" s="162" t="s">
        <v>314</v>
      </c>
    </row>
    <row r="182" spans="7:12" ht="12.75" customHeight="1">
      <c r="G182" s="74" t="s">
        <v>121</v>
      </c>
      <c r="I182" s="15" t="s">
        <v>122</v>
      </c>
      <c r="J182" s="15"/>
      <c r="K182" s="15" t="s">
        <v>123</v>
      </c>
      <c r="L182" s="15"/>
    </row>
    <row r="183" spans="7:12" ht="12.75" customHeight="1">
      <c r="G183" s="15" t="s">
        <v>110</v>
      </c>
      <c r="I183" s="15" t="s">
        <v>110</v>
      </c>
      <c r="K183" s="15" t="s">
        <v>110</v>
      </c>
      <c r="L183" s="15"/>
    </row>
    <row r="184" spans="2:12" ht="12.75" customHeight="1">
      <c r="B184" s="172" t="s">
        <v>133</v>
      </c>
      <c r="C184" s="145"/>
      <c r="D184" s="145"/>
      <c r="E184" s="145"/>
      <c r="F184" s="2"/>
      <c r="G184" s="90"/>
      <c r="I184" s="136"/>
      <c r="K184" s="90"/>
      <c r="L184" s="90"/>
    </row>
    <row r="185" spans="1:12" s="92" customFormat="1" ht="12.75" customHeight="1" hidden="1">
      <c r="A185" s="106"/>
      <c r="B185" s="166" t="s">
        <v>10</v>
      </c>
      <c r="C185" s="145"/>
      <c r="D185" s="145"/>
      <c r="E185" s="145"/>
      <c r="F185" s="173"/>
      <c r="G185" s="94">
        <v>0</v>
      </c>
      <c r="I185" s="101">
        <v>0</v>
      </c>
      <c r="J185"/>
      <c r="K185" s="94">
        <f>SUM(G185:I185)</f>
        <v>0</v>
      </c>
      <c r="L185" s="94"/>
    </row>
    <row r="186" spans="1:12" s="92" customFormat="1" ht="12.75" customHeight="1">
      <c r="A186" s="106"/>
      <c r="B186" s="90" t="s">
        <v>146</v>
      </c>
      <c r="C186" s="90"/>
      <c r="D186" s="90"/>
      <c r="E186" s="90"/>
      <c r="G186" s="94">
        <v>791</v>
      </c>
      <c r="I186" s="101">
        <v>0</v>
      </c>
      <c r="J186"/>
      <c r="K186" s="94">
        <f>SUM(G186:I186)</f>
        <v>791</v>
      </c>
      <c r="L186" s="94"/>
    </row>
    <row r="187" spans="1:12" s="92" customFormat="1" ht="12.75" customHeight="1">
      <c r="A187" s="106"/>
      <c r="B187" s="90"/>
      <c r="C187" s="90"/>
      <c r="D187" s="90"/>
      <c r="E187" s="90"/>
      <c r="G187" s="96">
        <f>SUM(G185:G186)</f>
        <v>791</v>
      </c>
      <c r="I187" s="96">
        <f>SUM(I185:I186)</f>
        <v>0</v>
      </c>
      <c r="J187"/>
      <c r="K187" s="96">
        <f>SUM(K185:K186)</f>
        <v>791</v>
      </c>
      <c r="L187" s="101"/>
    </row>
    <row r="188" spans="1:12" s="92" customFormat="1" ht="12.75" customHeight="1">
      <c r="A188" s="106"/>
      <c r="B188" s="90"/>
      <c r="C188" s="90"/>
      <c r="D188" s="90"/>
      <c r="E188" s="90"/>
      <c r="G188" s="101"/>
      <c r="I188" s="101"/>
      <c r="J188"/>
      <c r="K188" s="101"/>
      <c r="L188" s="101"/>
    </row>
    <row r="189" spans="1:12" s="92" customFormat="1" ht="12.75" customHeight="1">
      <c r="A189" s="106"/>
      <c r="B189" s="90"/>
      <c r="C189" s="90"/>
      <c r="D189" s="90"/>
      <c r="E189" s="90"/>
      <c r="G189" s="137" t="s">
        <v>121</v>
      </c>
      <c r="I189" s="97" t="s">
        <v>122</v>
      </c>
      <c r="J189"/>
      <c r="K189" s="97" t="s">
        <v>123</v>
      </c>
      <c r="L189" s="97"/>
    </row>
    <row r="190" spans="1:12" s="92" customFormat="1" ht="12.75" customHeight="1">
      <c r="A190" s="106"/>
      <c r="B190" s="90"/>
      <c r="C190" s="90"/>
      <c r="D190" s="90"/>
      <c r="E190" s="90"/>
      <c r="G190" s="97" t="s">
        <v>110</v>
      </c>
      <c r="I190" s="97" t="s">
        <v>110</v>
      </c>
      <c r="J190"/>
      <c r="K190" s="97" t="s">
        <v>110</v>
      </c>
      <c r="L190" s="97"/>
    </row>
    <row r="191" spans="1:12" s="92" customFormat="1" ht="12.75" customHeight="1">
      <c r="A191" s="106"/>
      <c r="B191" s="172" t="s">
        <v>145</v>
      </c>
      <c r="C191" s="145"/>
      <c r="D191" s="145"/>
      <c r="E191" s="145"/>
      <c r="G191" s="94"/>
      <c r="I191" s="101"/>
      <c r="J191"/>
      <c r="K191" s="94"/>
      <c r="L191" s="94"/>
    </row>
    <row r="192" spans="1:12" s="92" customFormat="1" ht="12.75" customHeight="1">
      <c r="A192" s="106"/>
      <c r="B192" s="90" t="s">
        <v>124</v>
      </c>
      <c r="C192" s="90"/>
      <c r="D192" s="90"/>
      <c r="E192" s="90"/>
      <c r="G192" s="94">
        <v>0</v>
      </c>
      <c r="I192" s="101">
        <v>632</v>
      </c>
      <c r="J192"/>
      <c r="K192" s="94">
        <f>SUM(G192:I192)</f>
        <v>632</v>
      </c>
      <c r="L192" s="94"/>
    </row>
    <row r="193" spans="1:12" s="92" customFormat="1" ht="12.75" customHeight="1">
      <c r="A193" s="106"/>
      <c r="B193" s="90" t="s">
        <v>125</v>
      </c>
      <c r="C193" s="90"/>
      <c r="D193" s="90"/>
      <c r="E193" s="90"/>
      <c r="G193" s="94">
        <v>0</v>
      </c>
      <c r="I193" s="101">
        <v>13410</v>
      </c>
      <c r="J193"/>
      <c r="K193" s="94">
        <f>SUM(G193:I193)</f>
        <v>13410</v>
      </c>
      <c r="L193" s="94"/>
    </row>
    <row r="194" spans="1:12" s="92" customFormat="1" ht="12.75" customHeight="1">
      <c r="A194" s="106"/>
      <c r="B194" s="90" t="s">
        <v>126</v>
      </c>
      <c r="C194" s="90"/>
      <c r="D194" s="90"/>
      <c r="E194" s="90"/>
      <c r="G194" s="94">
        <v>0</v>
      </c>
      <c r="I194" s="101">
        <v>28145</v>
      </c>
      <c r="J194"/>
      <c r="K194" s="94">
        <f>SUM(G194:I194)</f>
        <v>28145</v>
      </c>
      <c r="L194" s="94"/>
    </row>
    <row r="195" spans="1:12" s="92" customFormat="1" ht="12.75" customHeight="1" hidden="1">
      <c r="A195" s="106"/>
      <c r="B195" s="163" t="s">
        <v>11</v>
      </c>
      <c r="C195" s="90"/>
      <c r="D195" s="90"/>
      <c r="E195" s="90"/>
      <c r="G195" s="94"/>
      <c r="I195" s="101"/>
      <c r="J195"/>
      <c r="K195" s="94">
        <f>SUM(G195:I195)</f>
        <v>0</v>
      </c>
      <c r="L195" s="94"/>
    </row>
    <row r="196" spans="1:12" s="92" customFormat="1" ht="12.75" customHeight="1">
      <c r="A196" s="106"/>
      <c r="B196" s="90" t="s">
        <v>146</v>
      </c>
      <c r="C196" s="90"/>
      <c r="D196" s="90"/>
      <c r="E196" s="90"/>
      <c r="G196" s="94">
        <v>429</v>
      </c>
      <c r="I196" s="101">
        <v>0</v>
      </c>
      <c r="J196"/>
      <c r="K196" s="94">
        <f>SUM(G196:I196)</f>
        <v>429</v>
      </c>
      <c r="L196" s="94"/>
    </row>
    <row r="197" spans="1:12" s="92" customFormat="1" ht="12.75" customHeight="1">
      <c r="A197" s="106"/>
      <c r="B197" s="90"/>
      <c r="C197" s="90"/>
      <c r="D197" s="90"/>
      <c r="E197" s="90"/>
      <c r="G197" s="96">
        <f>SUM(G192:G196)</f>
        <v>429</v>
      </c>
      <c r="I197" s="96">
        <f>SUM(I192:I196)</f>
        <v>42187</v>
      </c>
      <c r="J197"/>
      <c r="K197" s="96">
        <f>SUM(K192:K196)</f>
        <v>42616</v>
      </c>
      <c r="L197" s="101"/>
    </row>
    <row r="198" spans="1:12" s="92" customFormat="1" ht="18" customHeight="1" thickBot="1">
      <c r="A198" s="106"/>
      <c r="B198" s="90" t="s">
        <v>127</v>
      </c>
      <c r="C198" s="90"/>
      <c r="D198" s="90"/>
      <c r="E198" s="90"/>
      <c r="G198" s="138">
        <f>+G187+G197</f>
        <v>1220</v>
      </c>
      <c r="I198" s="138">
        <f>+I187+I197</f>
        <v>42187</v>
      </c>
      <c r="J198"/>
      <c r="K198" s="138">
        <f>+K187+K197</f>
        <v>43407</v>
      </c>
      <c r="L198" s="101"/>
    </row>
    <row r="199" ht="12.75" customHeight="1">
      <c r="H199" s="27"/>
    </row>
    <row r="200" spans="2:8" ht="12.75" customHeight="1">
      <c r="B200" s="162" t="s">
        <v>12</v>
      </c>
      <c r="H200" s="27"/>
    </row>
    <row r="201" spans="7:13" ht="12.75" customHeight="1">
      <c r="G201" s="8"/>
      <c r="H201" s="3"/>
      <c r="K201" s="7"/>
      <c r="L201" s="7"/>
      <c r="M201" s="3"/>
    </row>
    <row r="202" spans="1:3" ht="12.75">
      <c r="A202" s="24">
        <v>6</v>
      </c>
      <c r="B202" s="22" t="s">
        <v>128</v>
      </c>
      <c r="C202" s="22"/>
    </row>
    <row r="203" spans="2:13" ht="27" customHeight="1">
      <c r="B203" s="190" t="s">
        <v>329</v>
      </c>
      <c r="C203" s="191"/>
      <c r="D203" s="191"/>
      <c r="E203" s="191"/>
      <c r="F203" s="191"/>
      <c r="G203" s="191"/>
      <c r="H203" s="191"/>
      <c r="I203" s="191"/>
      <c r="J203" s="191"/>
      <c r="K203" s="191"/>
      <c r="L203" s="191"/>
      <c r="M203" s="191"/>
    </row>
    <row r="205" ht="12.75" customHeight="1" hidden="1">
      <c r="B205" t="s">
        <v>153</v>
      </c>
    </row>
    <row r="206" ht="12.75" customHeight="1" hidden="1">
      <c r="B206" t="s">
        <v>136</v>
      </c>
    </row>
    <row r="207" ht="13.5" customHeight="1" hidden="1">
      <c r="B207" t="s">
        <v>135</v>
      </c>
    </row>
    <row r="208" ht="13.5" customHeight="1" hidden="1"/>
    <row r="209" spans="1:3" ht="13.5" customHeight="1">
      <c r="A209" s="24">
        <v>7</v>
      </c>
      <c r="B209" s="22" t="s">
        <v>71</v>
      </c>
      <c r="C209" s="22"/>
    </row>
    <row r="210" spans="2:13" ht="25.5" customHeight="1">
      <c r="B210" s="190" t="s">
        <v>330</v>
      </c>
      <c r="C210" s="191"/>
      <c r="D210" s="191"/>
      <c r="E210" s="191"/>
      <c r="F210" s="191"/>
      <c r="G210" s="191"/>
      <c r="H210" s="191"/>
      <c r="I210" s="191"/>
      <c r="J210" s="191"/>
      <c r="K210" s="191"/>
      <c r="L210" s="191"/>
      <c r="M210" s="191"/>
    </row>
    <row r="211" ht="12.75">
      <c r="B211" s="162" t="s">
        <v>228</v>
      </c>
    </row>
    <row r="212" spans="2:13" ht="39" customHeight="1">
      <c r="B212" s="169" t="s">
        <v>72</v>
      </c>
      <c r="C212" s="191" t="s">
        <v>238</v>
      </c>
      <c r="D212" s="191"/>
      <c r="E212" s="191"/>
      <c r="F212" s="191"/>
      <c r="G212" s="191"/>
      <c r="H212" s="191"/>
      <c r="I212" s="191"/>
      <c r="J212" s="191"/>
      <c r="K212" s="191"/>
      <c r="L212" s="191"/>
      <c r="M212" s="191"/>
    </row>
    <row r="213" spans="2:13" ht="13.5" customHeight="1">
      <c r="B213" s="169"/>
      <c r="C213" s="165"/>
      <c r="D213" s="165"/>
      <c r="E213" s="165"/>
      <c r="F213" s="165"/>
      <c r="G213" s="165"/>
      <c r="H213" s="165"/>
      <c r="I213" s="165"/>
      <c r="J213" s="165"/>
      <c r="K213" s="165"/>
      <c r="L213" s="165"/>
      <c r="M213" s="165"/>
    </row>
    <row r="214" spans="3:13" ht="39" customHeight="1">
      <c r="C214" s="190" t="s">
        <v>239</v>
      </c>
      <c r="D214" s="191"/>
      <c r="E214" s="191"/>
      <c r="F214" s="191"/>
      <c r="G214" s="191"/>
      <c r="H214" s="191"/>
      <c r="I214" s="191"/>
      <c r="J214" s="191"/>
      <c r="K214" s="191"/>
      <c r="L214" s="191"/>
      <c r="M214" s="191"/>
    </row>
    <row r="216" ht="12.75">
      <c r="C216" t="s">
        <v>8</v>
      </c>
    </row>
    <row r="217" ht="13.5" customHeight="1"/>
    <row r="218" spans="2:13" ht="24.75" customHeight="1">
      <c r="B218" s="170" t="s">
        <v>147</v>
      </c>
      <c r="C218" s="190" t="s">
        <v>291</v>
      </c>
      <c r="D218" s="191"/>
      <c r="E218" s="191"/>
      <c r="F218" s="191"/>
      <c r="G218" s="191"/>
      <c r="H218" s="191"/>
      <c r="I218" s="191"/>
      <c r="J218" s="191"/>
      <c r="K218" s="191"/>
      <c r="L218" s="191"/>
      <c r="M218" s="191"/>
    </row>
    <row r="219" ht="13.5" customHeight="1"/>
    <row r="220" spans="3:13" ht="13.5" customHeight="1">
      <c r="C220" s="191" t="s">
        <v>9</v>
      </c>
      <c r="D220" s="191"/>
      <c r="E220" s="191"/>
      <c r="F220" s="191"/>
      <c r="G220" s="191"/>
      <c r="H220" s="191"/>
      <c r="I220" s="191"/>
      <c r="J220" s="191"/>
      <c r="K220" s="191"/>
      <c r="L220" s="191"/>
      <c r="M220" s="191"/>
    </row>
    <row r="221" ht="11.25" customHeight="1"/>
    <row r="222" spans="2:13" ht="25.5" customHeight="1">
      <c r="B222" s="170" t="s">
        <v>290</v>
      </c>
      <c r="C222" s="190" t="s">
        <v>292</v>
      </c>
      <c r="D222" s="191"/>
      <c r="E222" s="191"/>
      <c r="F222" s="191"/>
      <c r="G222" s="191"/>
      <c r="H222" s="191"/>
      <c r="I222" s="191"/>
      <c r="J222" s="191"/>
      <c r="K222" s="191"/>
      <c r="L222" s="191"/>
      <c r="M222" s="191"/>
    </row>
    <row r="223" ht="12.75" customHeight="1"/>
    <row r="224" ht="12.75" customHeight="1">
      <c r="C224" s="162" t="s">
        <v>320</v>
      </c>
    </row>
    <row r="225" ht="12.75" customHeight="1"/>
    <row r="226" spans="1:3" ht="12.75">
      <c r="A226" s="24">
        <v>8</v>
      </c>
      <c r="B226" s="91" t="s">
        <v>137</v>
      </c>
      <c r="C226" s="91"/>
    </row>
    <row r="227" spans="1:13" s="90" customFormat="1" ht="12.75">
      <c r="A227" s="104"/>
      <c r="B227" s="197" t="s">
        <v>322</v>
      </c>
      <c r="C227" s="191"/>
      <c r="D227" s="191"/>
      <c r="E227" s="191"/>
      <c r="F227" s="191"/>
      <c r="G227" s="191"/>
      <c r="H227" s="191"/>
      <c r="I227" s="191"/>
      <c r="J227" s="191"/>
      <c r="K227" s="191"/>
      <c r="L227" s="191"/>
      <c r="M227" s="191"/>
    </row>
    <row r="228" s="90" customFormat="1" ht="12.75">
      <c r="A228" s="104"/>
    </row>
    <row r="229" spans="1:2" s="90" customFormat="1" ht="12.75">
      <c r="A229" s="104">
        <v>9</v>
      </c>
      <c r="B229" s="91" t="s">
        <v>130</v>
      </c>
    </row>
    <row r="230" spans="1:2" s="90" customFormat="1" ht="12.75" customHeight="1" hidden="1">
      <c r="A230" s="104"/>
      <c r="B230" s="90" t="s">
        <v>188</v>
      </c>
    </row>
    <row r="231" spans="1:2" s="90" customFormat="1" ht="12.75" customHeight="1" hidden="1">
      <c r="A231" s="104"/>
      <c r="B231" s="90" t="s">
        <v>189</v>
      </c>
    </row>
    <row r="232" spans="1:2" s="90" customFormat="1" ht="12.75" customHeight="1" hidden="1">
      <c r="A232" s="104"/>
      <c r="B232" s="90" t="s">
        <v>190</v>
      </c>
    </row>
    <row r="233" spans="1:3" s="90" customFormat="1" ht="12.75" customHeight="1" hidden="1">
      <c r="A233" s="104"/>
      <c r="B233" s="103" t="s">
        <v>191</v>
      </c>
      <c r="C233" s="103"/>
    </row>
    <row r="234" spans="1:2" s="90" customFormat="1" ht="12.75" customHeight="1" hidden="1">
      <c r="A234" s="104"/>
      <c r="B234" s="90" t="s">
        <v>184</v>
      </c>
    </row>
    <row r="235" spans="1:2" s="90" customFormat="1" ht="12.75" customHeight="1" hidden="1">
      <c r="A235" s="104"/>
      <c r="B235" s="90" t="s">
        <v>31</v>
      </c>
    </row>
    <row r="236" spans="2:3" ht="12.75" customHeight="1" hidden="1">
      <c r="B236" s="92"/>
      <c r="C236" s="92"/>
    </row>
    <row r="237" spans="1:2" s="90" customFormat="1" ht="12.75" customHeight="1" hidden="1">
      <c r="A237" s="104"/>
      <c r="B237" s="90" t="s">
        <v>194</v>
      </c>
    </row>
    <row r="238" spans="1:2" s="90" customFormat="1" ht="12.75" customHeight="1" hidden="1">
      <c r="A238" s="104"/>
      <c r="B238" s="90" t="s">
        <v>185</v>
      </c>
    </row>
    <row r="239" spans="2:3" ht="12.75" customHeight="1" hidden="1">
      <c r="B239" s="92"/>
      <c r="C239" s="92"/>
    </row>
    <row r="240" spans="2:3" ht="12.75" customHeight="1" hidden="1">
      <c r="B240" s="90" t="s">
        <v>187</v>
      </c>
      <c r="C240" s="92"/>
    </row>
    <row r="241" spans="2:3" ht="12.75" customHeight="1" hidden="1">
      <c r="B241" s="90" t="s">
        <v>148</v>
      </c>
      <c r="C241" s="90"/>
    </row>
    <row r="242" spans="2:3" ht="12.75" customHeight="1" hidden="1">
      <c r="B242" s="90" t="s">
        <v>152</v>
      </c>
      <c r="C242" s="90"/>
    </row>
    <row r="243" spans="2:3" ht="12.75" customHeight="1" hidden="1">
      <c r="B243" s="92"/>
      <c r="C243" s="92"/>
    </row>
    <row r="244" spans="1:2" s="90" customFormat="1" ht="12.75" customHeight="1" hidden="1">
      <c r="A244" s="104"/>
      <c r="B244" s="90" t="s">
        <v>32</v>
      </c>
    </row>
    <row r="245" spans="1:2" s="90" customFormat="1" ht="12.75" customHeight="1" hidden="1">
      <c r="A245" s="104"/>
      <c r="B245" s="90" t="s">
        <v>33</v>
      </c>
    </row>
    <row r="246" spans="1:13" s="90" customFormat="1" ht="39.75" customHeight="1">
      <c r="A246" s="104"/>
      <c r="B246" s="195" t="s">
        <v>325</v>
      </c>
      <c r="C246" s="195"/>
      <c r="D246" s="195"/>
      <c r="E246" s="195"/>
      <c r="F246" s="195"/>
      <c r="G246" s="195"/>
      <c r="H246" s="195"/>
      <c r="I246" s="195"/>
      <c r="J246" s="195"/>
      <c r="K246" s="195"/>
      <c r="L246" s="195"/>
      <c r="M246" s="195"/>
    </row>
    <row r="247" s="90" customFormat="1" ht="12.75" customHeight="1">
      <c r="A247" s="104"/>
    </row>
    <row r="248" spans="1:13" s="90" customFormat="1" ht="39" customHeight="1">
      <c r="A248" s="104"/>
      <c r="B248" s="195" t="s">
        <v>323</v>
      </c>
      <c r="C248" s="196"/>
      <c r="D248" s="196"/>
      <c r="E248" s="196"/>
      <c r="F248" s="196"/>
      <c r="G248" s="196"/>
      <c r="H248" s="196"/>
      <c r="I248" s="196"/>
      <c r="J248" s="196"/>
      <c r="K248" s="196"/>
      <c r="L248" s="196"/>
      <c r="M248" s="196"/>
    </row>
    <row r="249" s="90" customFormat="1" ht="12.75" customHeight="1">
      <c r="A249" s="104"/>
    </row>
    <row r="250" spans="1:13" s="90" customFormat="1" ht="24.75" customHeight="1">
      <c r="A250" s="104"/>
      <c r="B250" s="195" t="s">
        <v>331</v>
      </c>
      <c r="C250" s="196"/>
      <c r="D250" s="196"/>
      <c r="E250" s="196"/>
      <c r="F250" s="196"/>
      <c r="G250" s="196"/>
      <c r="H250" s="196"/>
      <c r="I250" s="196"/>
      <c r="J250" s="196"/>
      <c r="K250" s="196"/>
      <c r="L250" s="196"/>
      <c r="M250" s="196"/>
    </row>
    <row r="251" s="90" customFormat="1" ht="12.75" customHeight="1">
      <c r="A251" s="104"/>
    </row>
    <row r="252" spans="1:13" s="90" customFormat="1" ht="38.25" customHeight="1">
      <c r="A252" s="104"/>
      <c r="B252" s="195" t="s">
        <v>7</v>
      </c>
      <c r="C252" s="196"/>
      <c r="D252" s="196"/>
      <c r="E252" s="196"/>
      <c r="F252" s="196"/>
      <c r="G252" s="196"/>
      <c r="H252" s="196"/>
      <c r="I252" s="196"/>
      <c r="J252" s="196"/>
      <c r="K252" s="196"/>
      <c r="L252" s="196"/>
      <c r="M252" s="196"/>
    </row>
    <row r="253" s="90" customFormat="1" ht="12.75" customHeight="1">
      <c r="A253" s="104"/>
    </row>
    <row r="254" spans="1:13" s="90" customFormat="1" ht="25.5" customHeight="1">
      <c r="A254" s="104"/>
      <c r="B254" s="195" t="s">
        <v>324</v>
      </c>
      <c r="C254" s="196"/>
      <c r="D254" s="196"/>
      <c r="E254" s="196"/>
      <c r="F254" s="196"/>
      <c r="G254" s="196"/>
      <c r="H254" s="196"/>
      <c r="I254" s="196"/>
      <c r="J254" s="196"/>
      <c r="K254" s="196"/>
      <c r="L254" s="196"/>
      <c r="M254" s="196"/>
    </row>
    <row r="255" s="90" customFormat="1" ht="12.75" customHeight="1">
      <c r="A255" s="104"/>
    </row>
    <row r="256" spans="1:3" ht="12.75">
      <c r="A256" s="24">
        <v>10</v>
      </c>
      <c r="B256" s="91" t="s">
        <v>67</v>
      </c>
      <c r="C256" s="91"/>
    </row>
    <row r="257" spans="2:13" ht="24.75" customHeight="1">
      <c r="B257" s="190" t="s">
        <v>289</v>
      </c>
      <c r="C257" s="191"/>
      <c r="D257" s="191"/>
      <c r="E257" s="191"/>
      <c r="F257" s="191"/>
      <c r="G257" s="191"/>
      <c r="H257" s="191"/>
      <c r="I257" s="191"/>
      <c r="J257" s="191"/>
      <c r="K257" s="191"/>
      <c r="L257" s="191"/>
      <c r="M257" s="191"/>
    </row>
    <row r="258" ht="12.75">
      <c r="B258" s="162" t="s">
        <v>228</v>
      </c>
    </row>
    <row r="259" spans="1:3" ht="12.75">
      <c r="A259" s="24">
        <v>11</v>
      </c>
      <c r="B259" s="91" t="s">
        <v>68</v>
      </c>
      <c r="C259" s="91"/>
    </row>
    <row r="260" spans="2:13" ht="27.75" customHeight="1">
      <c r="B260" s="195" t="s">
        <v>332</v>
      </c>
      <c r="C260" s="191"/>
      <c r="D260" s="191"/>
      <c r="E260" s="191"/>
      <c r="F260" s="191"/>
      <c r="G260" s="191"/>
      <c r="H260" s="191"/>
      <c r="I260" s="191"/>
      <c r="J260" s="191"/>
      <c r="K260" s="191"/>
      <c r="L260" s="191"/>
      <c r="M260" s="191"/>
    </row>
    <row r="261" spans="2:3" ht="12.75">
      <c r="B261" s="90"/>
      <c r="C261" s="90"/>
    </row>
    <row r="262" spans="1:3" ht="12.75">
      <c r="A262" s="24">
        <v>12</v>
      </c>
      <c r="B262" s="22" t="s">
        <v>131</v>
      </c>
      <c r="C262" s="22"/>
    </row>
    <row r="263" ht="12.75">
      <c r="B263" s="162" t="s">
        <v>288</v>
      </c>
    </row>
    <row r="265" spans="1:2" ht="12.75">
      <c r="A265" s="24">
        <v>13</v>
      </c>
      <c r="B265" s="91" t="s">
        <v>76</v>
      </c>
    </row>
    <row r="266" spans="2:13" ht="27" customHeight="1">
      <c r="B266" s="190" t="s">
        <v>240</v>
      </c>
      <c r="C266" s="191"/>
      <c r="D266" s="191"/>
      <c r="E266" s="191"/>
      <c r="F266" s="191"/>
      <c r="G266" s="191"/>
      <c r="H266" s="191"/>
      <c r="I266" s="191"/>
      <c r="J266" s="191"/>
      <c r="K266" s="191"/>
      <c r="L266" s="191"/>
      <c r="M266" s="191"/>
    </row>
    <row r="267" ht="12.75">
      <c r="B267" s="162" t="s">
        <v>228</v>
      </c>
    </row>
    <row r="268" spans="2:10" ht="12.75">
      <c r="B268" s="128" t="s">
        <v>79</v>
      </c>
      <c r="H268" s="129"/>
      <c r="I268" s="129"/>
      <c r="J268" s="129"/>
    </row>
    <row r="269" spans="2:13" ht="12.75">
      <c r="B269" s="128"/>
      <c r="G269" s="131" t="s">
        <v>26</v>
      </c>
      <c r="I269" s="131" t="s">
        <v>28</v>
      </c>
      <c r="J269" s="131"/>
      <c r="M269" s="129"/>
    </row>
    <row r="270" spans="2:13" ht="12.75">
      <c r="B270" s="128"/>
      <c r="G270" s="143" t="s">
        <v>109</v>
      </c>
      <c r="I270" s="143" t="s">
        <v>109</v>
      </c>
      <c r="J270" s="143"/>
      <c r="K270" s="201" t="s">
        <v>304</v>
      </c>
      <c r="L270" s="199"/>
      <c r="M270" s="199"/>
    </row>
    <row r="271" spans="2:13" ht="12.75">
      <c r="B271" s="128"/>
      <c r="G271" s="143" t="s">
        <v>27</v>
      </c>
      <c r="I271" s="143" t="s">
        <v>27</v>
      </c>
      <c r="J271" s="143"/>
      <c r="K271" s="200" t="s">
        <v>29</v>
      </c>
      <c r="L271" s="200"/>
      <c r="M271" s="200"/>
    </row>
    <row r="272" spans="2:13" ht="12.75">
      <c r="B272" s="128"/>
      <c r="G272" s="130" t="s">
        <v>309</v>
      </c>
      <c r="I272" s="130" t="s">
        <v>315</v>
      </c>
      <c r="J272" s="130"/>
      <c r="K272" s="130" t="s">
        <v>309</v>
      </c>
      <c r="M272" s="130" t="s">
        <v>315</v>
      </c>
    </row>
    <row r="273" spans="2:13" ht="12.75">
      <c r="B273" s="127" t="s">
        <v>77</v>
      </c>
      <c r="G273" s="129"/>
      <c r="I273" s="129"/>
      <c r="J273" s="129"/>
      <c r="K273" s="140"/>
      <c r="L273" s="140"/>
      <c r="M273" s="140"/>
    </row>
    <row r="274" spans="2:13" ht="12.75">
      <c r="B274" s="162" t="s">
        <v>242</v>
      </c>
      <c r="G274" s="132">
        <v>5402</v>
      </c>
      <c r="I274" s="132">
        <v>0</v>
      </c>
      <c r="J274" s="132"/>
      <c r="K274" s="135">
        <v>5402</v>
      </c>
      <c r="L274" s="135"/>
      <c r="M274" s="135">
        <v>0</v>
      </c>
    </row>
    <row r="275" spans="7:13" ht="12.75">
      <c r="G275" s="132"/>
      <c r="I275" s="129"/>
      <c r="J275" s="129"/>
      <c r="K275" s="135"/>
      <c r="L275" s="135"/>
      <c r="M275" s="140"/>
    </row>
    <row r="276" spans="2:13" ht="12.75">
      <c r="B276" s="127" t="s">
        <v>78</v>
      </c>
      <c r="G276" s="132"/>
      <c r="I276" s="129"/>
      <c r="J276" s="129"/>
      <c r="K276" s="132"/>
      <c r="L276" s="132"/>
      <c r="M276" s="129"/>
    </row>
    <row r="277" spans="2:13" ht="12.75">
      <c r="B277" s="162" t="s">
        <v>241</v>
      </c>
      <c r="G277" s="176">
        <v>162062</v>
      </c>
      <c r="I277" s="132">
        <v>0</v>
      </c>
      <c r="J277" s="132"/>
      <c r="K277" s="176">
        <v>162062</v>
      </c>
      <c r="L277" s="132"/>
      <c r="M277" s="132">
        <v>0</v>
      </c>
    </row>
    <row r="278" spans="2:13" ht="12.75">
      <c r="B278" s="162" t="s">
        <v>244</v>
      </c>
      <c r="G278" s="132">
        <v>5375</v>
      </c>
      <c r="I278" s="144">
        <v>0</v>
      </c>
      <c r="K278" s="132">
        <v>5375</v>
      </c>
      <c r="M278" s="144">
        <v>0</v>
      </c>
    </row>
    <row r="279" spans="2:13" ht="12.75">
      <c r="B279" s="163" t="s">
        <v>245</v>
      </c>
      <c r="G279" s="133">
        <f>SUM(G277:G278)</f>
        <v>167437</v>
      </c>
      <c r="I279" s="133">
        <f>SUM(I277:I278)</f>
        <v>0</v>
      </c>
      <c r="K279" s="133">
        <f>SUM(K277:K278)</f>
        <v>167437</v>
      </c>
      <c r="M279" s="133">
        <f>SUM(M277:M278)</f>
        <v>0</v>
      </c>
    </row>
    <row r="280" spans="7:13" ht="12.75">
      <c r="G280" s="129"/>
      <c r="I280" s="129"/>
      <c r="K280" s="129"/>
      <c r="M280" s="129"/>
    </row>
    <row r="281" spans="2:13" ht="12.75">
      <c r="B281" s="160"/>
      <c r="G281" s="129"/>
      <c r="I281" s="129"/>
      <c r="J281" s="129"/>
      <c r="K281" s="129"/>
      <c r="L281" s="129"/>
      <c r="M281" s="129"/>
    </row>
    <row r="282" spans="2:13" ht="12.75">
      <c r="B282" s="128" t="s">
        <v>80</v>
      </c>
      <c r="G282" s="129"/>
      <c r="I282" s="129"/>
      <c r="J282" s="129"/>
      <c r="K282" s="140"/>
      <c r="L282" s="140"/>
      <c r="M282" s="140"/>
    </row>
    <row r="283" spans="2:13" ht="12.75">
      <c r="B283" s="128"/>
      <c r="G283" s="131" t="s">
        <v>26</v>
      </c>
      <c r="I283" s="131" t="s">
        <v>28</v>
      </c>
      <c r="J283" s="131"/>
      <c r="M283" s="129"/>
    </row>
    <row r="284" spans="2:13" ht="12.75">
      <c r="B284" s="128"/>
      <c r="G284" s="143" t="s">
        <v>109</v>
      </c>
      <c r="I284" s="143" t="s">
        <v>109</v>
      </c>
      <c r="J284" s="143"/>
      <c r="K284" s="199" t="str">
        <f>+K270</f>
        <v>3 months</v>
      </c>
      <c r="L284" s="199"/>
      <c r="M284" s="199"/>
    </row>
    <row r="285" spans="2:13" ht="12.75">
      <c r="B285" s="128"/>
      <c r="G285" s="143" t="s">
        <v>27</v>
      </c>
      <c r="I285" s="143" t="s">
        <v>27</v>
      </c>
      <c r="J285" s="143"/>
      <c r="K285" s="200" t="s">
        <v>29</v>
      </c>
      <c r="L285" s="200"/>
      <c r="M285" s="200"/>
    </row>
    <row r="286" spans="2:13" ht="12.75">
      <c r="B286" s="128"/>
      <c r="G286" s="130" t="str">
        <f>+G272</f>
        <v>31/10/03</v>
      </c>
      <c r="I286" s="130" t="str">
        <f>+I272</f>
        <v>31/10/02</v>
      </c>
      <c r="J286" s="130"/>
      <c r="K286" s="130" t="str">
        <f>+K272</f>
        <v>31/10/03</v>
      </c>
      <c r="L286" s="130"/>
      <c r="M286" s="130" t="str">
        <f>+M272</f>
        <v>31/10/02</v>
      </c>
    </row>
    <row r="287" spans="2:13" ht="12.75">
      <c r="B287" s="127" t="s">
        <v>81</v>
      </c>
      <c r="G287" s="129"/>
      <c r="I287" s="129"/>
      <c r="K287" s="129"/>
      <c r="L287" s="129"/>
      <c r="M287" s="129"/>
    </row>
    <row r="288" spans="2:13" ht="12.75">
      <c r="B288" s="162" t="s">
        <v>242</v>
      </c>
      <c r="G288" s="132">
        <f>+G274</f>
        <v>5402</v>
      </c>
      <c r="I288" s="132">
        <f>+I274</f>
        <v>0</v>
      </c>
      <c r="K288" s="132">
        <f>+K274</f>
        <v>5402</v>
      </c>
      <c r="L288" s="132"/>
      <c r="M288" s="132">
        <f>+M274</f>
        <v>0</v>
      </c>
    </row>
    <row r="289" spans="2:13" ht="12.75">
      <c r="B289" s="162" t="s">
        <v>246</v>
      </c>
      <c r="G289" s="134">
        <f>884-248</f>
        <v>636</v>
      </c>
      <c r="I289" s="134">
        <v>0</v>
      </c>
      <c r="K289" s="134">
        <f>+G289</f>
        <v>636</v>
      </c>
      <c r="M289" s="134">
        <v>0</v>
      </c>
    </row>
    <row r="290" spans="2:13" ht="12.75">
      <c r="B290" s="162" t="s">
        <v>247</v>
      </c>
      <c r="G290" s="134">
        <f>+G289+G288</f>
        <v>6038</v>
      </c>
      <c r="I290" s="134">
        <f>SUM(I288:I289)</f>
        <v>0</v>
      </c>
      <c r="K290" s="134">
        <f>+K289+K288</f>
        <v>6038</v>
      </c>
      <c r="M290" s="134">
        <f>SUM(M288:M289)</f>
        <v>0</v>
      </c>
    </row>
    <row r="291" ht="12.75">
      <c r="C291" s="162" t="s">
        <v>243</v>
      </c>
    </row>
    <row r="292" spans="2:13" ht="12.75">
      <c r="B292" s="127" t="s">
        <v>82</v>
      </c>
      <c r="G292" s="132"/>
      <c r="I292" s="129"/>
      <c r="K292" s="132"/>
      <c r="M292" s="129"/>
    </row>
    <row r="293" spans="2:13" ht="12.75">
      <c r="B293" s="163" t="s">
        <v>248</v>
      </c>
      <c r="G293" s="132">
        <f>+G279</f>
        <v>167437</v>
      </c>
      <c r="I293" s="132">
        <f>+I279</f>
        <v>0</v>
      </c>
      <c r="K293" s="132">
        <f>+K279</f>
        <v>167437</v>
      </c>
      <c r="M293" s="132">
        <f>+M279</f>
        <v>0</v>
      </c>
    </row>
    <row r="294" spans="2:13" ht="12.75">
      <c r="B294" t="s">
        <v>249</v>
      </c>
      <c r="G294" s="132">
        <v>19126</v>
      </c>
      <c r="I294" s="132">
        <v>0</v>
      </c>
      <c r="K294" s="132">
        <f>+G294</f>
        <v>19126</v>
      </c>
      <c r="M294" s="132">
        <v>0</v>
      </c>
    </row>
    <row r="295" spans="2:13" ht="12.75">
      <c r="B295" s="163" t="s">
        <v>82</v>
      </c>
      <c r="G295" s="177">
        <f>SUM(G293:G294)</f>
        <v>186563</v>
      </c>
      <c r="I295" s="177">
        <f>SUM(I293:I294)</f>
        <v>0</v>
      </c>
      <c r="K295" s="177">
        <f>SUM(K293:K294)</f>
        <v>186563</v>
      </c>
      <c r="M295" s="177">
        <f>SUM(M293:M294)</f>
        <v>0</v>
      </c>
    </row>
    <row r="296" ht="12.75">
      <c r="B296" s="163" t="s">
        <v>243</v>
      </c>
    </row>
    <row r="297" spans="2:13" ht="13.5" thickBot="1">
      <c r="B297" t="s">
        <v>250</v>
      </c>
      <c r="G297" s="178">
        <f>+G290/G295*100</f>
        <v>3.236440237346098</v>
      </c>
      <c r="I297" s="179"/>
      <c r="K297" s="178">
        <f>+K290/K295*100</f>
        <v>3.236440237346098</v>
      </c>
      <c r="M297" s="179"/>
    </row>
    <row r="298" ht="13.5" thickTop="1"/>
    <row r="299" ht="15">
      <c r="B299" s="175" t="s">
        <v>316</v>
      </c>
    </row>
    <row r="303" ht="12.75">
      <c r="B303" s="91"/>
    </row>
  </sheetData>
  <mergeCells count="31">
    <mergeCell ref="C220:M220"/>
    <mergeCell ref="C212:M212"/>
    <mergeCell ref="B58:M58"/>
    <mergeCell ref="B145:M145"/>
    <mergeCell ref="K284:M284"/>
    <mergeCell ref="K285:M285"/>
    <mergeCell ref="B266:M266"/>
    <mergeCell ref="B246:M246"/>
    <mergeCell ref="B260:M260"/>
    <mergeCell ref="K271:M271"/>
    <mergeCell ref="K270:M270"/>
    <mergeCell ref="B257:M257"/>
    <mergeCell ref="B248:M248"/>
    <mergeCell ref="B50:L50"/>
    <mergeCell ref="B55:M55"/>
    <mergeCell ref="B10:M10"/>
    <mergeCell ref="B28:M28"/>
    <mergeCell ref="B13:M13"/>
    <mergeCell ref="B19:M19"/>
    <mergeCell ref="B22:M22"/>
    <mergeCell ref="B25:M25"/>
    <mergeCell ref="B252:M252"/>
    <mergeCell ref="B254:M254"/>
    <mergeCell ref="B164:M164"/>
    <mergeCell ref="B227:M227"/>
    <mergeCell ref="C222:M222"/>
    <mergeCell ref="B210:M210"/>
    <mergeCell ref="C218:M218"/>
    <mergeCell ref="B203:M203"/>
    <mergeCell ref="B250:M250"/>
    <mergeCell ref="C214:M214"/>
  </mergeCells>
  <printOptions/>
  <pageMargins left="0.75" right="0.4" top="0.68" bottom="0.5" header="0.68" footer="0.5"/>
  <pageSetup fitToHeight="6" horizontalDpi="180" verticalDpi="180" orientation="portrait" paperSize="9" scale="74" r:id="rId1"/>
  <rowBreaks count="3" manualBreakCount="3">
    <brk id="70" max="255" man="1"/>
    <brk id="165" max="255" man="1"/>
    <brk id="2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EMAS PACIFIC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KEB</dc:creator>
  <cp:keywords/>
  <dc:description/>
  <cp:lastModifiedBy>keb</cp:lastModifiedBy>
  <cp:lastPrinted>2003-12-01T08:01:05Z</cp:lastPrinted>
  <dcterms:created xsi:type="dcterms:W3CDTF">1999-09-22T03:04:54Z</dcterms:created>
  <dcterms:modified xsi:type="dcterms:W3CDTF">2003-09-17T13:43:42Z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