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6795" activeTab="0"/>
  </bookViews>
  <sheets>
    <sheet name="Sheet1" sheetId="1" r:id="rId1"/>
    <sheet name="Sheet3" sheetId="2" r:id="rId2"/>
  </sheets>
  <definedNames>
    <definedName name="_xlnm.Print_Area" localSheetId="0">'Sheet1'!$A$1:$H$195</definedName>
  </definedNames>
  <calcPr fullCalcOnLoad="1"/>
</workbook>
</file>

<file path=xl/sharedStrings.xml><?xml version="1.0" encoding="utf-8"?>
<sst xmlns="http://schemas.openxmlformats.org/spreadsheetml/2006/main" count="156" uniqueCount="109">
  <si>
    <t>JOHN MASTER INDUSTRIES BERHAD - CO . NO. 114842-H</t>
  </si>
  <si>
    <t>QUARTERLY REPORT</t>
  </si>
  <si>
    <t>The figures have not been audited.</t>
  </si>
  <si>
    <t>CURRENT YEAR</t>
  </si>
  <si>
    <t>PRECEDING YEAR</t>
  </si>
  <si>
    <t>QUARTER</t>
  </si>
  <si>
    <t>CORRESPONDING</t>
  </si>
  <si>
    <t>TO DATE</t>
  </si>
  <si>
    <t xml:space="preserve"> ENDED</t>
  </si>
  <si>
    <t>RM'000</t>
  </si>
  <si>
    <t>Revenue</t>
  </si>
  <si>
    <t>N/A</t>
  </si>
  <si>
    <t>Operating Expenses</t>
  </si>
  <si>
    <t>Finance Costs</t>
  </si>
  <si>
    <t>Taxation</t>
  </si>
  <si>
    <t>Minority interest</t>
  </si>
  <si>
    <t>AS AT</t>
  </si>
  <si>
    <t>FINANCIAL</t>
  </si>
  <si>
    <t>Property, Plant and Equipment</t>
  </si>
  <si>
    <t>Current Assets</t>
  </si>
  <si>
    <t>Cash &amp; short term deposits</t>
  </si>
  <si>
    <t>Current Liabilities</t>
  </si>
  <si>
    <t>Short Term Borrowings</t>
  </si>
  <si>
    <t>Shareholder's Funds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</si>
  <si>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</si>
  <si>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</si>
  <si>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</si>
  <si>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</si>
  <si>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</si>
  <si>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</si>
  <si>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Non-cash items</t>
  </si>
  <si>
    <t>Interest income</t>
  </si>
  <si>
    <t>Unappropriated</t>
  </si>
  <si>
    <t>Total</t>
  </si>
  <si>
    <t>Profits</t>
  </si>
  <si>
    <t>RM '000</t>
  </si>
  <si>
    <t>AS AT PRECEDING</t>
  </si>
  <si>
    <t>Changes in working capital</t>
  </si>
  <si>
    <t>Cash used in operations</t>
  </si>
  <si>
    <t>INVESTING ACTIVITIES</t>
  </si>
  <si>
    <t>Net cash generated from investing activities</t>
  </si>
  <si>
    <t>FINANCING ACTIVITIES</t>
  </si>
  <si>
    <t>Net increase in cash and cash equivalents</t>
  </si>
  <si>
    <t>Cash and cash equivalents at beginning of the period</t>
  </si>
  <si>
    <t>Cash and cash equivalents at end of the period</t>
  </si>
  <si>
    <t>Note :</t>
  </si>
  <si>
    <t>OPERATING ACTIVITIES</t>
  </si>
  <si>
    <t>Net cash used in financing activities</t>
  </si>
  <si>
    <t>UNAUDITED</t>
  </si>
  <si>
    <t>AUDITED</t>
  </si>
  <si>
    <t>&lt; ------------ Non distributable ----------- &gt;</t>
  </si>
  <si>
    <t>Interest paid</t>
  </si>
  <si>
    <t>Tax paid</t>
  </si>
  <si>
    <t>Non-operating items - interest expenses</t>
  </si>
  <si>
    <t xml:space="preserve">                                     - interest income</t>
  </si>
  <si>
    <t>CONDENSED CONSOLIDATED BALANCE SHEET</t>
  </si>
  <si>
    <t>(Unaudited)</t>
  </si>
  <si>
    <t>This statement should be read in conjunction with the notes to this report and the Company's Annual Report</t>
  </si>
  <si>
    <t>Receivables</t>
  </si>
  <si>
    <t>Payables</t>
  </si>
  <si>
    <t>(      ) Denotes cash outflow</t>
  </si>
  <si>
    <t xml:space="preserve">             INDIVIDUAL QUARTER</t>
  </si>
  <si>
    <t xml:space="preserve">            CUMULATIVE QUARTER</t>
  </si>
  <si>
    <t>&lt; --- Distributable ---- &gt;</t>
  </si>
  <si>
    <t>Hire Purchase  financing (Net)</t>
  </si>
  <si>
    <t>Tax recoverable</t>
  </si>
  <si>
    <t>Inventories</t>
  </si>
  <si>
    <t>Repayment of bank borrowings</t>
  </si>
  <si>
    <t xml:space="preserve">Other Operating Income                                   </t>
  </si>
  <si>
    <t xml:space="preserve">Goodwill on Consolidation </t>
  </si>
  <si>
    <t>Balance at 1/4/04</t>
  </si>
  <si>
    <t>PERIOD ENDED</t>
  </si>
  <si>
    <t>UNAUDITED CONDENSED CONSOLIDATED STATEMENTS OF CHANGES IN EQUITY</t>
  </si>
  <si>
    <t>YEAR ENDED</t>
  </si>
  <si>
    <t>Long  term borrowings obtained</t>
  </si>
  <si>
    <t>Reclassified from hire purchase financing (net)</t>
  </si>
  <si>
    <t xml:space="preserve">Land held for property Development </t>
  </si>
  <si>
    <t>Property development costs</t>
  </si>
  <si>
    <t>Note 1 : Change in comparative figure</t>
  </si>
  <si>
    <t>Proceed from disposal of property, plant and equipment</t>
  </si>
  <si>
    <t>Profit before tax before minority interest</t>
  </si>
  <si>
    <t>31/3/05</t>
  </si>
  <si>
    <t>Balance at 1/4/05</t>
  </si>
  <si>
    <t>Balance as at 30/6/2004 as previously reported</t>
  </si>
  <si>
    <t xml:space="preserve">                                - Diluted</t>
  </si>
  <si>
    <t>Balance as at 30/6/2004 as currently reported</t>
  </si>
  <si>
    <t xml:space="preserve">Capital expenditure </t>
  </si>
  <si>
    <t>Unaudited Condensed consolidated income statements for the financial period ended 31 December 2005</t>
  </si>
  <si>
    <t>UNAUDITED CONDENSED CONSOLIDATED CASH FLOW STATEMENTS FOR THE PERIOD ENDED 31/12/2005</t>
  </si>
  <si>
    <t>31/12/2005</t>
  </si>
  <si>
    <t>31/12/2004</t>
  </si>
  <si>
    <t>Balance at 31/12/05</t>
  </si>
  <si>
    <t>Balance at 31/12/04</t>
  </si>
  <si>
    <t>Profit for the period</t>
  </si>
  <si>
    <t>ICULS</t>
  </si>
  <si>
    <t>Profit  from operations</t>
  </si>
  <si>
    <t>Profit before taxation</t>
  </si>
  <si>
    <t>Profit after tax</t>
  </si>
  <si>
    <t xml:space="preserve">Profit  per share - Basic   (sen)      </t>
  </si>
  <si>
    <t>Net cash generated used in operating activities</t>
  </si>
  <si>
    <t>for the year ended 31st March 2005</t>
  </si>
  <si>
    <t>Equity</t>
  </si>
  <si>
    <t>Cash maintain in H.D.A.</t>
  </si>
  <si>
    <t>Net Profit for the period</t>
  </si>
  <si>
    <t>Net Current Assets/ (Liabilities)</t>
  </si>
  <si>
    <t>FOR THE PERIOD ENDED 31 DECEMBER 2005</t>
  </si>
  <si>
    <t>Issued for the period</t>
  </si>
  <si>
    <t>&lt;-Non Distributable - &gt;</t>
  </si>
  <si>
    <t>Net assets per share (RM)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</si>
</sst>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_);_(* \(#,##0.0\);_(* &quot;-&quot;??_);_(@_)"/>
    <numFmt numFmtId="170" formatCode="_(* #,##0.000_);_(* \(#,##0.000\);_(* &quot;-&quot;???_);_(@_)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1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164" fontId="2" fillId="0" borderId="3" xfId="15" applyNumberFormat="1" applyFont="1" applyBorder="1" applyAlignment="1">
      <alignment horizontal="right"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4" fontId="2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7" xfId="15" applyNumberFormat="1" applyFont="1" applyBorder="1" applyAlignment="1">
      <alignment/>
    </xf>
    <xf numFmtId="164" fontId="1" fillId="0" borderId="8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164" fontId="1" fillId="0" borderId="10" xfId="15" applyNumberFormat="1" applyFont="1" applyBorder="1" applyAlignment="1">
      <alignment/>
    </xf>
    <xf numFmtId="164" fontId="1" fillId="0" borderId="11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4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13" xfId="0" applyFont="1" applyBorder="1" applyAlignment="1" quotePrefix="1">
      <alignment/>
    </xf>
    <xf numFmtId="0" fontId="3" fillId="0" borderId="0" xfId="0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5" xfId="0" applyNumberFormat="1" applyFont="1" applyBorder="1" applyAlignment="1">
      <alignment/>
    </xf>
    <xf numFmtId="165" fontId="1" fillId="0" borderId="18" xfId="15" applyNumberFormat="1" applyFont="1" applyBorder="1" applyAlignment="1">
      <alignment/>
    </xf>
    <xf numFmtId="164" fontId="1" fillId="0" borderId="0" xfId="15" applyNumberFormat="1" applyFont="1" applyAlignment="1">
      <alignment horizontal="left"/>
    </xf>
    <xf numFmtId="0" fontId="1" fillId="0" borderId="16" xfId="0" applyFont="1" applyBorder="1" applyAlignment="1">
      <alignment horizontal="center"/>
    </xf>
    <xf numFmtId="164" fontId="1" fillId="0" borderId="7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64" fontId="1" fillId="0" borderId="3" xfId="15" applyNumberFormat="1" applyFont="1" applyBorder="1" applyAlignment="1" quotePrefix="1">
      <alignment horizontal="center"/>
    </xf>
    <xf numFmtId="164" fontId="1" fillId="0" borderId="8" xfId="15" applyNumberFormat="1" applyFont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1" fillId="0" borderId="0" xfId="15" applyNumberFormat="1" applyFont="1" applyAlignment="1" quotePrefix="1">
      <alignment horizontal="center"/>
    </xf>
    <xf numFmtId="164" fontId="2" fillId="0" borderId="17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="75" zoomScaleNormal="75" workbookViewId="0" topLeftCell="A1">
      <selection activeCell="C9" sqref="C9"/>
    </sheetView>
  </sheetViews>
  <sheetFormatPr defaultColWidth="9.140625" defaultRowHeight="12.75"/>
  <cols>
    <col min="1" max="1" width="2.7109375" style="13" customWidth="1"/>
    <col min="2" max="2" width="3.140625" style="13" customWidth="1"/>
    <col min="3" max="3" width="11.00390625" style="13" bestFit="1" customWidth="1"/>
    <col min="4" max="4" width="16.7109375" style="13" customWidth="1"/>
    <col min="5" max="5" width="18.421875" style="13" customWidth="1"/>
    <col min="6" max="6" width="19.140625" style="8" customWidth="1"/>
    <col min="7" max="7" width="16.7109375" style="13" customWidth="1"/>
    <col min="8" max="8" width="19.7109375" style="13" customWidth="1"/>
    <col min="9" max="9" width="20.7109375" style="13" customWidth="1"/>
    <col min="10" max="10" width="19.7109375" style="13" customWidth="1"/>
    <col min="11" max="16384" width="9.140625" style="13" customWidth="1"/>
  </cols>
  <sheetData>
    <row r="1" spans="1:7" ht="12.75">
      <c r="A1" s="12" t="s">
        <v>0</v>
      </c>
      <c r="G1" s="1"/>
    </row>
    <row r="2" spans="1:7" ht="12.75">
      <c r="A2" s="12" t="s">
        <v>1</v>
      </c>
      <c r="B2" s="12"/>
      <c r="C2" s="1"/>
      <c r="D2" s="1"/>
      <c r="E2" s="1"/>
      <c r="F2" s="1"/>
      <c r="G2" s="1"/>
    </row>
    <row r="3" spans="1:7" ht="12.75">
      <c r="A3" s="12"/>
      <c r="B3" s="12"/>
      <c r="C3" s="1"/>
      <c r="D3" s="1"/>
      <c r="E3" s="1"/>
      <c r="F3" s="1"/>
      <c r="G3" s="1"/>
    </row>
    <row r="4" spans="1:7" ht="12.75">
      <c r="A4" s="12" t="s">
        <v>87</v>
      </c>
      <c r="B4" s="12"/>
      <c r="C4" s="1"/>
      <c r="D4" s="1"/>
      <c r="E4" s="1"/>
      <c r="F4" s="1"/>
      <c r="G4" s="1"/>
    </row>
    <row r="5" spans="1:7" ht="12.75">
      <c r="A5" s="12" t="s">
        <v>2</v>
      </c>
      <c r="B5" s="12"/>
      <c r="C5" s="1"/>
      <c r="D5" s="1"/>
      <c r="E5" s="1"/>
      <c r="F5" s="1"/>
      <c r="G5" s="1"/>
    </row>
    <row r="6" spans="1:7" ht="13.5" thickBot="1">
      <c r="A6" s="12"/>
      <c r="B6" s="12"/>
      <c r="C6" s="1"/>
      <c r="D6" s="1"/>
      <c r="E6" s="1"/>
      <c r="F6" s="1"/>
      <c r="G6" s="1"/>
    </row>
    <row r="7" spans="1:8" ht="13.5" thickBot="1">
      <c r="A7" s="12"/>
      <c r="B7" s="22"/>
      <c r="C7" s="23"/>
      <c r="D7" s="24"/>
      <c r="E7" s="18" t="s">
        <v>61</v>
      </c>
      <c r="F7" s="2"/>
      <c r="G7" s="51" t="s">
        <v>62</v>
      </c>
      <c r="H7" s="25"/>
    </row>
    <row r="8" spans="1:8" ht="12.75">
      <c r="A8" s="37"/>
      <c r="B8" s="45"/>
      <c r="C8" s="20"/>
      <c r="D8" s="20"/>
      <c r="E8" s="46" t="s">
        <v>3</v>
      </c>
      <c r="F8" s="47" t="s">
        <v>4</v>
      </c>
      <c r="G8" s="46" t="s">
        <v>3</v>
      </c>
      <c r="H8" s="46" t="s">
        <v>4</v>
      </c>
    </row>
    <row r="9" spans="1:8" ht="12.75">
      <c r="A9" s="37"/>
      <c r="B9" s="45"/>
      <c r="C9" s="20"/>
      <c r="D9" s="20"/>
      <c r="E9" s="48" t="s">
        <v>5</v>
      </c>
      <c r="F9" s="47" t="s">
        <v>6</v>
      </c>
      <c r="G9" s="48" t="s">
        <v>7</v>
      </c>
      <c r="H9" s="48" t="s">
        <v>7</v>
      </c>
    </row>
    <row r="10" spans="1:8" ht="12.75">
      <c r="A10" s="37"/>
      <c r="B10" s="45"/>
      <c r="C10" s="20"/>
      <c r="D10" s="20"/>
      <c r="E10" s="48" t="s">
        <v>8</v>
      </c>
      <c r="F10" s="47" t="s">
        <v>5</v>
      </c>
      <c r="G10" s="19"/>
      <c r="H10" s="48"/>
    </row>
    <row r="11" spans="1:8" ht="12.75">
      <c r="A11" s="37"/>
      <c r="B11" s="45"/>
      <c r="C11" s="20"/>
      <c r="D11" s="20"/>
      <c r="E11" s="50" t="s">
        <v>89</v>
      </c>
      <c r="F11" s="47" t="str">
        <f>+H11</f>
        <v>31/12/2004</v>
      </c>
      <c r="G11" s="48" t="str">
        <f>E11</f>
        <v>31/12/2005</v>
      </c>
      <c r="H11" s="50" t="s">
        <v>90</v>
      </c>
    </row>
    <row r="12" spans="1:8" ht="12.75">
      <c r="A12" s="12"/>
      <c r="B12" s="49"/>
      <c r="C12" s="20"/>
      <c r="D12" s="20"/>
      <c r="E12" s="48" t="s">
        <v>9</v>
      </c>
      <c r="F12" s="47" t="s">
        <v>9</v>
      </c>
      <c r="G12" s="48" t="s">
        <v>9</v>
      </c>
      <c r="H12" s="48" t="s">
        <v>9</v>
      </c>
    </row>
    <row r="13" spans="1:8" ht="12.75">
      <c r="A13" s="12"/>
      <c r="B13" s="49"/>
      <c r="C13" s="20"/>
      <c r="D13" s="20"/>
      <c r="E13" s="50" t="s">
        <v>56</v>
      </c>
      <c r="F13" s="50" t="s">
        <v>56</v>
      </c>
      <c r="G13" s="50" t="s">
        <v>56</v>
      </c>
      <c r="H13" s="50" t="s">
        <v>56</v>
      </c>
    </row>
    <row r="14" spans="2:9" ht="13.5" thickBot="1">
      <c r="B14" s="27"/>
      <c r="C14" s="28"/>
      <c r="D14" s="28"/>
      <c r="E14" s="3"/>
      <c r="F14" s="30"/>
      <c r="G14" s="3"/>
      <c r="H14" s="3"/>
      <c r="I14" s="20"/>
    </row>
    <row r="15" spans="1:12" ht="12.75">
      <c r="A15" s="31"/>
      <c r="B15" s="35" t="s">
        <v>10</v>
      </c>
      <c r="C15" s="32"/>
      <c r="D15" s="33"/>
      <c r="E15" s="17">
        <v>19822</v>
      </c>
      <c r="F15" s="17">
        <v>18842</v>
      </c>
      <c r="G15" s="17">
        <v>42951</v>
      </c>
      <c r="H15" s="17">
        <v>41284</v>
      </c>
      <c r="I15" s="52"/>
      <c r="J15" s="16"/>
      <c r="K15" s="16"/>
      <c r="L15" s="16"/>
    </row>
    <row r="16" spans="2:12" ht="12.75">
      <c r="B16" s="34"/>
      <c r="C16" s="20"/>
      <c r="D16" s="26"/>
      <c r="E16" s="4"/>
      <c r="F16" s="4"/>
      <c r="G16" s="4"/>
      <c r="H16" s="4"/>
      <c r="I16" s="20"/>
      <c r="L16" s="16"/>
    </row>
    <row r="17" spans="2:12" ht="12.75">
      <c r="B17" s="34" t="s">
        <v>12</v>
      </c>
      <c r="C17" s="20"/>
      <c r="D17" s="26"/>
      <c r="E17" s="4">
        <v>7108</v>
      </c>
      <c r="F17" s="4">
        <v>8159</v>
      </c>
      <c r="G17" s="4">
        <v>17913</v>
      </c>
      <c r="H17" s="4">
        <v>18930</v>
      </c>
      <c r="I17" s="52"/>
      <c r="J17" s="16"/>
      <c r="K17" s="16"/>
      <c r="L17" s="16"/>
    </row>
    <row r="18" spans="2:12" ht="12.75">
      <c r="B18" s="34"/>
      <c r="C18" s="20"/>
      <c r="D18" s="26"/>
      <c r="E18" s="4"/>
      <c r="F18" s="4"/>
      <c r="G18" s="4"/>
      <c r="H18" s="4"/>
      <c r="I18" s="20"/>
      <c r="K18" s="16"/>
      <c r="L18" s="16"/>
    </row>
    <row r="19" spans="2:12" ht="12.75">
      <c r="B19" s="34" t="s">
        <v>68</v>
      </c>
      <c r="C19" s="20"/>
      <c r="D19" s="26"/>
      <c r="E19" s="4">
        <f>118+6</f>
        <v>124</v>
      </c>
      <c r="F19" s="4">
        <v>517</v>
      </c>
      <c r="G19" s="4">
        <f>352+101</f>
        <v>453</v>
      </c>
      <c r="H19" s="4">
        <v>2565</v>
      </c>
      <c r="I19" s="52"/>
      <c r="J19" s="16"/>
      <c r="K19" s="16"/>
      <c r="L19" s="16"/>
    </row>
    <row r="20" spans="2:12" ht="12.75">
      <c r="B20" s="34"/>
      <c r="C20" s="20"/>
      <c r="D20" s="26"/>
      <c r="E20" s="5"/>
      <c r="F20" s="5"/>
      <c r="G20" s="5"/>
      <c r="H20" s="5"/>
      <c r="I20" s="20"/>
      <c r="K20" s="16"/>
      <c r="L20" s="16"/>
    </row>
    <row r="21" spans="1:12" ht="12.75">
      <c r="A21" s="31"/>
      <c r="B21" s="34" t="s">
        <v>95</v>
      </c>
      <c r="C21" s="20"/>
      <c r="D21" s="26"/>
      <c r="E21" s="4">
        <v>1682</v>
      </c>
      <c r="F21" s="4">
        <v>967</v>
      </c>
      <c r="G21" s="4">
        <v>569</v>
      </c>
      <c r="H21" s="4">
        <v>1466</v>
      </c>
      <c r="I21" s="20"/>
      <c r="J21" s="16"/>
      <c r="K21" s="16"/>
      <c r="L21" s="16"/>
    </row>
    <row r="22" spans="2:12" ht="12.75">
      <c r="B22" s="34"/>
      <c r="C22" s="20"/>
      <c r="D22" s="26"/>
      <c r="E22" s="4"/>
      <c r="F22" s="4"/>
      <c r="G22" s="4"/>
      <c r="H22" s="4"/>
      <c r="I22" s="20"/>
      <c r="K22" s="16"/>
      <c r="L22" s="16"/>
    </row>
    <row r="23" spans="2:12" ht="12.75">
      <c r="B23" s="34" t="s">
        <v>13</v>
      </c>
      <c r="C23" s="20"/>
      <c r="D23" s="26"/>
      <c r="E23" s="4">
        <v>11</v>
      </c>
      <c r="F23" s="4">
        <v>11</v>
      </c>
      <c r="G23" s="4">
        <v>76</v>
      </c>
      <c r="H23" s="4">
        <v>93</v>
      </c>
      <c r="I23" s="52"/>
      <c r="J23" s="16"/>
      <c r="K23" s="16"/>
      <c r="L23" s="16"/>
    </row>
    <row r="24" spans="2:12" ht="12.75">
      <c r="B24" s="34"/>
      <c r="C24" s="20"/>
      <c r="D24" s="26"/>
      <c r="E24" s="5"/>
      <c r="F24" s="5"/>
      <c r="G24" s="5"/>
      <c r="H24" s="5"/>
      <c r="I24" s="20"/>
      <c r="K24" s="16"/>
      <c r="L24" s="16"/>
    </row>
    <row r="25" spans="2:12" ht="12.75">
      <c r="B25" s="34" t="s">
        <v>96</v>
      </c>
      <c r="C25" s="20"/>
      <c r="D25" s="26"/>
      <c r="E25" s="4">
        <f>+E21-E23</f>
        <v>1671</v>
      </c>
      <c r="F25" s="4">
        <f>+F21-F23</f>
        <v>956</v>
      </c>
      <c r="G25" s="4">
        <f>+G21-G23</f>
        <v>493</v>
      </c>
      <c r="H25" s="4">
        <f>+H21-H23</f>
        <v>1373</v>
      </c>
      <c r="I25" s="20"/>
      <c r="J25" s="16"/>
      <c r="K25" s="16"/>
      <c r="L25" s="16"/>
    </row>
    <row r="26" spans="2:12" ht="12.75">
      <c r="B26" s="34"/>
      <c r="C26" s="20"/>
      <c r="D26" s="26"/>
      <c r="E26" s="4"/>
      <c r="F26" s="4"/>
      <c r="G26" s="4"/>
      <c r="H26" s="4"/>
      <c r="I26" s="20"/>
      <c r="K26" s="16"/>
      <c r="L26" s="16"/>
    </row>
    <row r="27" spans="2:12" ht="12.75">
      <c r="B27" s="34" t="s">
        <v>14</v>
      </c>
      <c r="C27" s="20"/>
      <c r="D27" s="26"/>
      <c r="E27" s="4">
        <f>106-300</f>
        <v>-194</v>
      </c>
      <c r="F27" s="4">
        <v>636</v>
      </c>
      <c r="G27" s="4">
        <f>129-300</f>
        <v>-171</v>
      </c>
      <c r="H27" s="4">
        <v>691</v>
      </c>
      <c r="I27" s="52"/>
      <c r="J27" s="16"/>
      <c r="K27" s="16"/>
      <c r="L27" s="16"/>
    </row>
    <row r="28" spans="2:12" ht="12.75">
      <c r="B28" s="34"/>
      <c r="C28" s="20"/>
      <c r="D28" s="26"/>
      <c r="E28" s="5"/>
      <c r="F28" s="5"/>
      <c r="G28" s="5"/>
      <c r="H28" s="5"/>
      <c r="I28" s="20"/>
      <c r="K28" s="16"/>
      <c r="L28" s="16"/>
    </row>
    <row r="29" spans="2:12" ht="12.75">
      <c r="B29" s="34" t="s">
        <v>97</v>
      </c>
      <c r="C29" s="20"/>
      <c r="D29" s="26"/>
      <c r="E29" s="4">
        <f>+E25-E27</f>
        <v>1865</v>
      </c>
      <c r="F29" s="4">
        <f>+F25-F27</f>
        <v>320</v>
      </c>
      <c r="G29" s="4">
        <f>+G25-G27</f>
        <v>664</v>
      </c>
      <c r="H29" s="4">
        <f>+H25-H27</f>
        <v>682</v>
      </c>
      <c r="I29" s="20"/>
      <c r="J29" s="16"/>
      <c r="K29" s="16"/>
      <c r="L29" s="16"/>
    </row>
    <row r="30" spans="2:12" ht="12.75">
      <c r="B30" s="34"/>
      <c r="C30" s="20"/>
      <c r="D30" s="26"/>
      <c r="E30" s="4"/>
      <c r="F30" s="4"/>
      <c r="G30" s="4"/>
      <c r="H30" s="4"/>
      <c r="I30" s="20"/>
      <c r="K30" s="16"/>
      <c r="L30" s="16"/>
    </row>
    <row r="31" spans="2:12" ht="12.75">
      <c r="B31" s="34" t="s">
        <v>15</v>
      </c>
      <c r="C31" s="20"/>
      <c r="D31" s="26"/>
      <c r="E31" s="4">
        <v>14</v>
      </c>
      <c r="F31" s="4">
        <v>-12</v>
      </c>
      <c r="G31" s="4">
        <v>7</v>
      </c>
      <c r="H31" s="4">
        <v>-28</v>
      </c>
      <c r="I31" s="52"/>
      <c r="J31" s="16"/>
      <c r="K31" s="16"/>
      <c r="L31" s="16"/>
    </row>
    <row r="32" spans="2:12" ht="12.75">
      <c r="B32" s="34"/>
      <c r="C32" s="20"/>
      <c r="D32" s="26"/>
      <c r="E32" s="5"/>
      <c r="F32" s="5"/>
      <c r="G32" s="5"/>
      <c r="H32" s="5"/>
      <c r="I32" s="20"/>
      <c r="K32" s="16"/>
      <c r="L32" s="16"/>
    </row>
    <row r="33" spans="2:12" ht="13.5" thickBot="1">
      <c r="B33" s="34" t="s">
        <v>103</v>
      </c>
      <c r="C33" s="20"/>
      <c r="D33" s="26"/>
      <c r="E33" s="3">
        <f>+E29-E31</f>
        <v>1851</v>
      </c>
      <c r="F33" s="3">
        <f>+F29-F31</f>
        <v>332</v>
      </c>
      <c r="G33" s="3">
        <f>+G29-G31</f>
        <v>657</v>
      </c>
      <c r="H33" s="3">
        <f>+H29-H31</f>
        <v>710</v>
      </c>
      <c r="I33" s="20"/>
      <c r="J33" s="16"/>
      <c r="K33" s="16"/>
      <c r="L33" s="16"/>
    </row>
    <row r="34" spans="2:9" ht="12.75">
      <c r="B34" s="34"/>
      <c r="C34" s="20"/>
      <c r="D34" s="26"/>
      <c r="E34" s="4"/>
      <c r="F34" s="4"/>
      <c r="G34" s="4"/>
      <c r="H34" s="4"/>
      <c r="I34" s="20"/>
    </row>
    <row r="35" spans="2:8" ht="12.75">
      <c r="B35" s="34" t="s">
        <v>98</v>
      </c>
      <c r="C35" s="20"/>
      <c r="D35" s="26"/>
      <c r="E35" s="6">
        <f>+E33/72933*100</f>
        <v>2.5379457858582537</v>
      </c>
      <c r="F35" s="6">
        <v>0.46</v>
      </c>
      <c r="G35" s="6">
        <f>+G33/72933*100</f>
        <v>0.9008267862284561</v>
      </c>
      <c r="H35" s="6">
        <v>0.97</v>
      </c>
    </row>
    <row r="36" spans="2:8" ht="12.75">
      <c r="B36" s="34" t="s">
        <v>84</v>
      </c>
      <c r="C36" s="20"/>
      <c r="D36" s="26"/>
      <c r="E36" s="7" t="s">
        <v>11</v>
      </c>
      <c r="F36" s="7" t="s">
        <v>11</v>
      </c>
      <c r="G36" s="7" t="s">
        <v>11</v>
      </c>
      <c r="H36" s="7" t="s">
        <v>11</v>
      </c>
    </row>
    <row r="37" spans="2:8" ht="13.5" thickBot="1">
      <c r="B37" s="39"/>
      <c r="C37" s="28"/>
      <c r="D37" s="29"/>
      <c r="E37" s="3"/>
      <c r="F37" s="3"/>
      <c r="G37" s="3"/>
      <c r="H37" s="3"/>
    </row>
    <row r="38" spans="5:8" ht="12.75">
      <c r="E38" s="8"/>
      <c r="G38" s="8"/>
      <c r="H38" s="8"/>
    </row>
    <row r="39" spans="5:8" ht="12.75">
      <c r="E39" s="8"/>
      <c r="G39" s="8"/>
      <c r="H39" s="8"/>
    </row>
    <row r="40" spans="1:8" ht="12.75">
      <c r="A40" s="12" t="s">
        <v>57</v>
      </c>
      <c r="E40" s="8"/>
      <c r="G40" s="8"/>
      <c r="H40" s="8"/>
    </row>
    <row r="41" spans="1:8" ht="12.75">
      <c r="A41" s="12" t="s">
        <v>100</v>
      </c>
      <c r="E41" s="8"/>
      <c r="G41" s="8"/>
      <c r="H41" s="8"/>
    </row>
    <row r="42" spans="5:8" ht="12.75">
      <c r="E42" s="8"/>
      <c r="G42" s="8"/>
      <c r="H42" s="8"/>
    </row>
    <row r="43" spans="5:8" ht="12.75">
      <c r="E43" s="8"/>
      <c r="G43" s="8"/>
      <c r="H43" s="8"/>
    </row>
    <row r="44" spans="5:8" ht="12.75">
      <c r="E44" s="8"/>
      <c r="G44" s="8"/>
      <c r="H44" s="8"/>
    </row>
    <row r="45" spans="5:8" ht="12.75">
      <c r="E45" s="8"/>
      <c r="G45" s="8"/>
      <c r="H45" s="8"/>
    </row>
    <row r="46" spans="5:8" ht="12.75">
      <c r="E46" s="8"/>
      <c r="G46" s="8"/>
      <c r="H46" s="8"/>
    </row>
    <row r="47" spans="5:8" ht="12.75">
      <c r="E47" s="8"/>
      <c r="G47" s="8"/>
      <c r="H47" s="8"/>
    </row>
    <row r="48" spans="5:8" ht="12.75">
      <c r="E48" s="8"/>
      <c r="G48" s="8"/>
      <c r="H48" s="8"/>
    </row>
    <row r="49" spans="5:8" ht="12.75">
      <c r="E49" s="8"/>
      <c r="G49" s="8"/>
      <c r="H49" s="8"/>
    </row>
    <row r="50" spans="5:8" ht="12.75">
      <c r="E50" s="8"/>
      <c r="G50" s="8"/>
      <c r="H50" s="8"/>
    </row>
    <row r="51" spans="5:8" ht="12.75">
      <c r="E51" s="8"/>
      <c r="G51" s="8"/>
      <c r="H51" s="8"/>
    </row>
    <row r="53" spans="1:5" ht="12.75">
      <c r="A53" s="12" t="s">
        <v>0</v>
      </c>
      <c r="D53" s="8"/>
      <c r="E53" s="8"/>
    </row>
    <row r="54" spans="1:5" ht="12.75">
      <c r="A54" s="12" t="s">
        <v>55</v>
      </c>
      <c r="D54" s="8"/>
      <c r="E54" s="8"/>
    </row>
    <row r="55" spans="1:5" ht="12.75">
      <c r="A55" s="12"/>
      <c r="D55" s="8"/>
      <c r="E55" s="8"/>
    </row>
    <row r="56" spans="4:7" ht="12.75">
      <c r="D56" s="8"/>
      <c r="F56" s="9" t="s">
        <v>16</v>
      </c>
      <c r="G56" s="44" t="s">
        <v>36</v>
      </c>
    </row>
    <row r="57" spans="4:7" ht="12.75">
      <c r="D57" s="8"/>
      <c r="F57" s="9" t="s">
        <v>17</v>
      </c>
      <c r="G57" s="9" t="s">
        <v>17</v>
      </c>
    </row>
    <row r="58" spans="4:7" ht="12.75">
      <c r="D58" s="8"/>
      <c r="F58" s="9" t="s">
        <v>71</v>
      </c>
      <c r="G58" s="9" t="s">
        <v>73</v>
      </c>
    </row>
    <row r="59" spans="4:7" ht="12.75">
      <c r="D59" s="8"/>
      <c r="F59" s="9" t="str">
        <f>+E11</f>
        <v>31/12/2005</v>
      </c>
      <c r="G59" s="53" t="s">
        <v>81</v>
      </c>
    </row>
    <row r="60" spans="4:7" ht="12.75">
      <c r="D60" s="8"/>
      <c r="F60" s="9" t="s">
        <v>9</v>
      </c>
      <c r="G60" s="9" t="s">
        <v>9</v>
      </c>
    </row>
    <row r="61" spans="4:7" ht="12.75">
      <c r="D61" s="8"/>
      <c r="F61" s="9" t="s">
        <v>48</v>
      </c>
      <c r="G61" s="9" t="s">
        <v>49</v>
      </c>
    </row>
    <row r="62" spans="4:7" ht="12.75">
      <c r="D62" s="8"/>
      <c r="G62" s="8"/>
    </row>
    <row r="63" spans="1:8" ht="12.75">
      <c r="A63" s="31"/>
      <c r="B63" s="13" t="s">
        <v>18</v>
      </c>
      <c r="D63" s="8"/>
      <c r="F63" s="8">
        <f>(3016866/1000)+1</f>
        <v>3017.866</v>
      </c>
      <c r="G63" s="8">
        <v>3027</v>
      </c>
      <c r="H63" s="16"/>
    </row>
    <row r="64" spans="1:8" ht="12.75">
      <c r="A64" s="31"/>
      <c r="B64" s="13" t="s">
        <v>69</v>
      </c>
      <c r="D64" s="8"/>
      <c r="F64" s="8">
        <v>7659</v>
      </c>
      <c r="G64" s="8">
        <v>7659</v>
      </c>
      <c r="H64" s="16"/>
    </row>
    <row r="65" spans="1:8" ht="12.75">
      <c r="A65" s="31"/>
      <c r="B65" s="13" t="s">
        <v>76</v>
      </c>
      <c r="D65" s="8"/>
      <c r="F65" s="8">
        <f>160483290/1000</f>
        <v>160483.29</v>
      </c>
      <c r="G65" s="8">
        <v>154298</v>
      </c>
      <c r="H65" s="16"/>
    </row>
    <row r="66" spans="1:8" ht="12.75">
      <c r="A66" s="31"/>
      <c r="D66" s="8"/>
      <c r="G66" s="8"/>
      <c r="H66" s="16"/>
    </row>
    <row r="67" spans="1:8" ht="12.75">
      <c r="A67" s="31"/>
      <c r="B67" s="40" t="s">
        <v>19</v>
      </c>
      <c r="D67" s="8"/>
      <c r="G67" s="8"/>
      <c r="H67" s="16"/>
    </row>
    <row r="68" spans="3:8" ht="12.75">
      <c r="C68" s="13" t="s">
        <v>66</v>
      </c>
      <c r="D68" s="8"/>
      <c r="E68" s="16"/>
      <c r="F68" s="8">
        <f>40260792/1000</f>
        <v>40260.792</v>
      </c>
      <c r="G68" s="8">
        <v>35258</v>
      </c>
      <c r="H68" s="16"/>
    </row>
    <row r="69" spans="3:8" ht="12.75">
      <c r="C69" s="13" t="s">
        <v>58</v>
      </c>
      <c r="D69" s="8"/>
      <c r="E69" s="16"/>
      <c r="F69" s="8">
        <f>(14050103+1587673)/1000+1</f>
        <v>15638.776</v>
      </c>
      <c r="G69" s="8">
        <f>10967+1398</f>
        <v>12365</v>
      </c>
      <c r="H69" s="16"/>
    </row>
    <row r="70" spans="3:8" ht="12.75">
      <c r="C70" s="13" t="s">
        <v>65</v>
      </c>
      <c r="D70" s="8"/>
      <c r="E70" s="16"/>
      <c r="F70" s="8">
        <f>565582/1000</f>
        <v>565.582</v>
      </c>
      <c r="G70" s="8">
        <v>158</v>
      </c>
      <c r="H70" s="16"/>
    </row>
    <row r="71" spans="3:8" ht="12.75">
      <c r="C71" s="13" t="s">
        <v>20</v>
      </c>
      <c r="D71" s="8"/>
      <c r="E71" s="16"/>
      <c r="F71" s="8">
        <f>(725930+143268)/1000</f>
        <v>869.198</v>
      </c>
      <c r="G71" s="8">
        <v>439</v>
      </c>
      <c r="H71" s="16"/>
    </row>
    <row r="72" spans="3:8" ht="12.75">
      <c r="C72" s="13" t="s">
        <v>77</v>
      </c>
      <c r="D72" s="8"/>
      <c r="E72" s="16"/>
      <c r="F72" s="8">
        <v>19916</v>
      </c>
      <c r="G72" s="8">
        <v>13739</v>
      </c>
      <c r="H72" s="16"/>
    </row>
    <row r="73" spans="4:8" ht="12.75">
      <c r="D73" s="8"/>
      <c r="G73" s="8"/>
      <c r="H73" s="16"/>
    </row>
    <row r="74" spans="4:8" ht="12.75">
      <c r="D74" s="8"/>
      <c r="E74" s="16"/>
      <c r="F74" s="10">
        <f>SUM(F68:F73)+1</f>
        <v>77251.348</v>
      </c>
      <c r="G74" s="10">
        <f>SUM(G68:G73)</f>
        <v>61959</v>
      </c>
      <c r="H74" s="16"/>
    </row>
    <row r="75" spans="4:8" ht="12.75">
      <c r="D75" s="8"/>
      <c r="G75" s="8"/>
      <c r="H75" s="16"/>
    </row>
    <row r="76" spans="1:8" ht="12.75">
      <c r="A76" s="31"/>
      <c r="B76" s="14" t="s">
        <v>21</v>
      </c>
      <c r="D76" s="8"/>
      <c r="G76" s="8"/>
      <c r="H76" s="16"/>
    </row>
    <row r="77" spans="3:8" ht="12.75">
      <c r="C77" s="13" t="s">
        <v>22</v>
      </c>
      <c r="D77" s="8"/>
      <c r="F77" s="8">
        <f>(178857+4588708+17913634)/1000</f>
        <v>22681.199</v>
      </c>
      <c r="G77" s="8">
        <f>23941+40000+165</f>
        <v>64106</v>
      </c>
      <c r="H77" s="16"/>
    </row>
    <row r="78" spans="3:8" ht="12.75">
      <c r="C78" s="13" t="s">
        <v>59</v>
      </c>
      <c r="D78" s="8"/>
      <c r="F78" s="8">
        <f>(20917718+7318828)/1000-1</f>
        <v>28235.546</v>
      </c>
      <c r="G78" s="8">
        <f>11515+9518-165</f>
        <v>20868</v>
      </c>
      <c r="H78" s="16"/>
    </row>
    <row r="79" spans="3:8" ht="12.75">
      <c r="C79" s="13" t="s">
        <v>14</v>
      </c>
      <c r="D79" s="8"/>
      <c r="F79" s="8">
        <f>(675576-300000)/1000</f>
        <v>375.576</v>
      </c>
      <c r="G79" s="8">
        <v>799</v>
      </c>
      <c r="H79" s="16"/>
    </row>
    <row r="80" spans="4:8" ht="12.75">
      <c r="D80" s="8"/>
      <c r="G80" s="8"/>
      <c r="H80" s="16"/>
    </row>
    <row r="81" spans="4:8" ht="12.75">
      <c r="D81" s="8"/>
      <c r="F81" s="10">
        <f>SUM(F77:F80)</f>
        <v>51292.320999999996</v>
      </c>
      <c r="G81" s="10">
        <f>SUM(G77:G80)</f>
        <v>85773</v>
      </c>
      <c r="H81" s="16"/>
    </row>
    <row r="82" spans="4:8" ht="12.75">
      <c r="D82" s="8"/>
      <c r="G82" s="8"/>
      <c r="H82" s="16"/>
    </row>
    <row r="83" spans="1:8" ht="12.75">
      <c r="A83" s="31"/>
      <c r="B83" s="13" t="s">
        <v>104</v>
      </c>
      <c r="D83" s="8"/>
      <c r="F83" s="8">
        <f>+F74-F81</f>
        <v>25959.027000000002</v>
      </c>
      <c r="G83" s="8">
        <f>+G74-G81</f>
        <v>-23814</v>
      </c>
      <c r="H83" s="16"/>
    </row>
    <row r="84" spans="4:8" ht="12.75">
      <c r="D84" s="8"/>
      <c r="G84" s="8"/>
      <c r="H84" s="16"/>
    </row>
    <row r="85" spans="1:8" ht="13.5" thickBot="1">
      <c r="A85" s="12"/>
      <c r="B85" s="12"/>
      <c r="C85" s="12"/>
      <c r="D85" s="1"/>
      <c r="F85" s="11">
        <f>SUM(F63:F66)+F83</f>
        <v>197119.18300000002</v>
      </c>
      <c r="G85" s="11">
        <f>SUM(G63:G66)+G83</f>
        <v>141170</v>
      </c>
      <c r="H85" s="16"/>
    </row>
    <row r="86" spans="4:8" ht="13.5" thickTop="1">
      <c r="D86" s="8"/>
      <c r="G86" s="8"/>
      <c r="H86" s="16"/>
    </row>
    <row r="87" spans="1:8" ht="12.75">
      <c r="A87" s="31"/>
      <c r="D87" s="8"/>
      <c r="G87" s="8"/>
      <c r="H87" s="16"/>
    </row>
    <row r="88" spans="2:8" ht="12.75">
      <c r="B88" s="13" t="s">
        <v>24</v>
      </c>
      <c r="D88" s="8"/>
      <c r="F88" s="8">
        <v>72933</v>
      </c>
      <c r="G88" s="8">
        <v>72933</v>
      </c>
      <c r="H88" s="16"/>
    </row>
    <row r="89" spans="2:8" ht="12.75">
      <c r="B89" s="13" t="s">
        <v>25</v>
      </c>
      <c r="D89" s="8"/>
      <c r="F89" s="8">
        <f>(41002855+2654741+300000)/1000+1</f>
        <v>43958.596</v>
      </c>
      <c r="G89" s="8">
        <v>43302</v>
      </c>
      <c r="H89" s="16"/>
    </row>
    <row r="90" spans="4:8" ht="12.75">
      <c r="D90" s="8"/>
      <c r="F90" s="54"/>
      <c r="G90" s="54"/>
      <c r="H90" s="16"/>
    </row>
    <row r="91" spans="2:8" ht="12.75">
      <c r="B91" s="13" t="s">
        <v>23</v>
      </c>
      <c r="D91" s="8"/>
      <c r="F91" s="15">
        <f>SUM(F88:F90)</f>
        <v>116891.59599999999</v>
      </c>
      <c r="G91" s="15">
        <f>SUM(G88:G90)</f>
        <v>116235</v>
      </c>
      <c r="H91" s="16"/>
    </row>
    <row r="92" spans="2:8" ht="12.75">
      <c r="B92" s="13" t="s">
        <v>94</v>
      </c>
      <c r="D92" s="8"/>
      <c r="F92" s="15">
        <f>45381548/1000</f>
        <v>45381.548</v>
      </c>
      <c r="G92" s="15">
        <v>0</v>
      </c>
      <c r="H92" s="16"/>
    </row>
    <row r="93" spans="1:8" ht="12.75">
      <c r="A93" s="31"/>
      <c r="B93" s="13" t="s">
        <v>27</v>
      </c>
      <c r="D93" s="8"/>
      <c r="F93" s="8">
        <f>135897/1000</f>
        <v>135.897</v>
      </c>
      <c r="G93" s="8">
        <v>128</v>
      </c>
      <c r="H93" s="16"/>
    </row>
    <row r="94" spans="2:8" ht="12.75">
      <c r="B94" s="13" t="s">
        <v>101</v>
      </c>
      <c r="D94" s="8"/>
      <c r="F94" s="10">
        <f>SUM(F91:F93)+1</f>
        <v>162410.041</v>
      </c>
      <c r="G94" s="10">
        <f>SUM(G91:G93)</f>
        <v>116363</v>
      </c>
      <c r="H94" s="16"/>
    </row>
    <row r="95" spans="4:8" ht="12.75">
      <c r="D95" s="8"/>
      <c r="F95" s="15"/>
      <c r="G95" s="15"/>
      <c r="H95" s="16"/>
    </row>
    <row r="96" spans="1:8" ht="12.75">
      <c r="A96" s="31"/>
      <c r="B96" s="13" t="s">
        <v>28</v>
      </c>
      <c r="D96" s="8"/>
      <c r="F96" s="8">
        <f>(33842500+275271)/1000</f>
        <v>34117.771</v>
      </c>
      <c r="G96" s="8">
        <f>326+2414+21476</f>
        <v>24216</v>
      </c>
      <c r="H96" s="16"/>
    </row>
    <row r="97" spans="4:8" ht="12.75">
      <c r="D97" s="8"/>
      <c r="G97" s="8"/>
      <c r="H97" s="16"/>
    </row>
    <row r="98" spans="1:8" ht="12.75">
      <c r="A98" s="31"/>
      <c r="B98" s="13" t="s">
        <v>29</v>
      </c>
      <c r="D98" s="8"/>
      <c r="F98" s="8">
        <f>590982/1000</f>
        <v>590.982</v>
      </c>
      <c r="G98" s="8">
        <v>591</v>
      </c>
      <c r="H98" s="16"/>
    </row>
    <row r="99" spans="4:8" ht="12.75">
      <c r="D99" s="8"/>
      <c r="G99" s="8"/>
      <c r="H99" s="16"/>
    </row>
    <row r="100" spans="1:8" ht="13.5" thickBot="1">
      <c r="A100" s="12"/>
      <c r="B100" s="12"/>
      <c r="C100" s="12"/>
      <c r="D100" s="1"/>
      <c r="F100" s="11">
        <f>SUM(F94:F99)</f>
        <v>197118.794</v>
      </c>
      <c r="G100" s="11">
        <f>SUM(G94:G99)</f>
        <v>141170</v>
      </c>
      <c r="H100" s="16"/>
    </row>
    <row r="101" spans="4:8" ht="13.5" thickTop="1">
      <c r="D101" s="8"/>
      <c r="F101" s="8">
        <f>+F100-F85</f>
        <v>-0.38900000002468005</v>
      </c>
      <c r="G101" s="8">
        <f>+G100-G85</f>
        <v>0</v>
      </c>
      <c r="H101" s="16"/>
    </row>
    <row r="102" spans="1:8" ht="13.5" thickBot="1">
      <c r="A102" s="38"/>
      <c r="B102" s="12" t="s">
        <v>108</v>
      </c>
      <c r="C102" s="12"/>
      <c r="D102" s="1"/>
      <c r="F102" s="43">
        <v>2.2268</v>
      </c>
      <c r="G102" s="43">
        <v>1.5955</v>
      </c>
      <c r="H102" s="16"/>
    </row>
    <row r="103" spans="4:8" ht="13.5" thickTop="1">
      <c r="D103" s="8"/>
      <c r="G103" s="8"/>
      <c r="H103" s="16"/>
    </row>
    <row r="104" spans="4:8" ht="12.75">
      <c r="D104" s="8"/>
      <c r="G104" s="8"/>
      <c r="H104" s="16"/>
    </row>
    <row r="105" spans="1:8" ht="12.75">
      <c r="A105" s="12" t="s">
        <v>57</v>
      </c>
      <c r="D105" s="8"/>
      <c r="G105" s="8"/>
      <c r="H105" s="16"/>
    </row>
    <row r="106" spans="1:8" ht="12.75">
      <c r="A106" s="12" t="s">
        <v>100</v>
      </c>
      <c r="D106" s="8"/>
      <c r="G106" s="8"/>
      <c r="H106" s="16"/>
    </row>
    <row r="107" spans="1:8" ht="12.75">
      <c r="A107" s="12"/>
      <c r="D107" s="8"/>
      <c r="G107" s="8"/>
      <c r="H107" s="16"/>
    </row>
    <row r="108" spans="1:8" ht="12.75">
      <c r="A108" s="12"/>
      <c r="D108" s="8"/>
      <c r="G108" s="8"/>
      <c r="H108" s="16"/>
    </row>
    <row r="109" spans="1:8" ht="12.75">
      <c r="A109" s="12"/>
      <c r="D109" s="8"/>
      <c r="G109" s="8"/>
      <c r="H109" s="16"/>
    </row>
    <row r="110" ht="12.75">
      <c r="H110" s="16"/>
    </row>
    <row r="111" spans="1:8" ht="12.75">
      <c r="A111" s="12" t="str">
        <f>+A1</f>
        <v>JOHN MASTER INDUSTRIES BERHAD - CO . NO. 114842-H</v>
      </c>
      <c r="H111" s="16"/>
    </row>
    <row r="112" spans="1:8" ht="12.75">
      <c r="A112" s="12" t="s">
        <v>88</v>
      </c>
      <c r="H112" s="16"/>
    </row>
    <row r="113" ht="12.75">
      <c r="A113" s="12" t="s">
        <v>2</v>
      </c>
    </row>
    <row r="114" ht="12.75">
      <c r="A114" s="12"/>
    </row>
    <row r="115" spans="6:7" ht="12.75">
      <c r="F115" s="9" t="s">
        <v>16</v>
      </c>
      <c r="G115" s="9" t="s">
        <v>16</v>
      </c>
    </row>
    <row r="116" spans="6:7" ht="12.75">
      <c r="F116" s="9" t="s">
        <v>17</v>
      </c>
      <c r="G116" s="9" t="s">
        <v>17</v>
      </c>
    </row>
    <row r="117" spans="6:7" ht="12.75">
      <c r="F117" s="9" t="s">
        <v>71</v>
      </c>
      <c r="G117" s="9" t="s">
        <v>71</v>
      </c>
    </row>
    <row r="118" spans="6:7" ht="12.75">
      <c r="F118" s="9" t="str">
        <f>+E11</f>
        <v>31/12/2005</v>
      </c>
      <c r="G118" s="9" t="str">
        <f>+F11</f>
        <v>31/12/2004</v>
      </c>
    </row>
    <row r="119" spans="6:7" ht="12.75">
      <c r="F119" s="9" t="s">
        <v>9</v>
      </c>
      <c r="G119" s="9" t="s">
        <v>9</v>
      </c>
    </row>
    <row r="120" spans="6:7" ht="12.75">
      <c r="F120" s="9" t="s">
        <v>48</v>
      </c>
      <c r="G120" s="9" t="s">
        <v>48</v>
      </c>
    </row>
    <row r="122" ht="12.75">
      <c r="A122" s="12" t="s">
        <v>46</v>
      </c>
    </row>
    <row r="123" spans="2:7" ht="12.75">
      <c r="B123" s="13" t="s">
        <v>80</v>
      </c>
      <c r="F123" s="16">
        <f>+G25</f>
        <v>493</v>
      </c>
      <c r="G123" s="16">
        <v>1373</v>
      </c>
    </row>
    <row r="124" spans="2:7" ht="12.75">
      <c r="B124" s="13" t="s">
        <v>30</v>
      </c>
      <c r="F124" s="16">
        <f>837-101+5</f>
        <v>741</v>
      </c>
      <c r="G124" s="16">
        <v>-490</v>
      </c>
    </row>
    <row r="125" spans="2:7" ht="12.75">
      <c r="B125" s="13" t="s">
        <v>53</v>
      </c>
      <c r="F125" s="16">
        <v>-76</v>
      </c>
      <c r="G125" s="16">
        <v>93</v>
      </c>
    </row>
    <row r="126" spans="2:8" ht="12.75">
      <c r="B126" s="13" t="s">
        <v>54</v>
      </c>
      <c r="F126" s="16">
        <v>0</v>
      </c>
      <c r="G126" s="16">
        <v>-2</v>
      </c>
      <c r="H126" s="16"/>
    </row>
    <row r="127" spans="2:7" ht="12.75">
      <c r="B127" s="13" t="s">
        <v>37</v>
      </c>
      <c r="D127" s="20"/>
      <c r="E127" s="36"/>
      <c r="F127" s="36">
        <f>-5003-12362-3083-190+9403-2035+1111</f>
        <v>-12159</v>
      </c>
      <c r="G127" s="36">
        <v>-18733</v>
      </c>
    </row>
    <row r="128" spans="2:7" ht="12.75">
      <c r="B128" s="13" t="s">
        <v>38</v>
      </c>
      <c r="D128" s="20"/>
      <c r="E128" s="20"/>
      <c r="F128" s="42">
        <f>SUM(F123:F127)</f>
        <v>-11001</v>
      </c>
      <c r="G128" s="42">
        <f>SUM(G123:G127)</f>
        <v>-17759</v>
      </c>
    </row>
    <row r="129" spans="4:6" ht="12.75">
      <c r="D129" s="20"/>
      <c r="E129" s="20"/>
      <c r="F129" s="13"/>
    </row>
    <row r="130" spans="3:7" ht="12.75">
      <c r="C130" s="13" t="s">
        <v>51</v>
      </c>
      <c r="D130" s="20"/>
      <c r="E130" s="20"/>
      <c r="F130" s="16">
        <f>-F125</f>
        <v>76</v>
      </c>
      <c r="G130" s="16">
        <v>-93</v>
      </c>
    </row>
    <row r="131" spans="3:7" ht="12.75">
      <c r="C131" s="13" t="s">
        <v>52</v>
      </c>
      <c r="D131" s="20"/>
      <c r="E131" s="20"/>
      <c r="F131" s="16">
        <v>-661</v>
      </c>
      <c r="G131" s="16">
        <v>-1297</v>
      </c>
    </row>
    <row r="132" spans="4:7" ht="12.75">
      <c r="D132" s="20"/>
      <c r="E132" s="20"/>
      <c r="F132" s="41"/>
      <c r="G132" s="41"/>
    </row>
    <row r="133" spans="2:8" ht="12.75">
      <c r="B133" s="13" t="s">
        <v>99</v>
      </c>
      <c r="D133" s="20"/>
      <c r="E133" s="20"/>
      <c r="F133" s="42">
        <f>SUM(F128:F132)</f>
        <v>-11586</v>
      </c>
      <c r="G133" s="42">
        <f>SUM(G128:G132)</f>
        <v>-19149</v>
      </c>
      <c r="H133" s="12"/>
    </row>
    <row r="134" spans="4:6" ht="12.75">
      <c r="D134" s="20"/>
      <c r="E134" s="20"/>
      <c r="F134" s="13"/>
    </row>
    <row r="135" spans="1:6" ht="12.75">
      <c r="A135" s="12" t="s">
        <v>39</v>
      </c>
      <c r="B135" s="14"/>
      <c r="D135" s="20"/>
      <c r="E135" s="20"/>
      <c r="F135" s="13"/>
    </row>
    <row r="136" spans="2:7" ht="12.75">
      <c r="B136" s="13" t="s">
        <v>86</v>
      </c>
      <c r="D136" s="20"/>
      <c r="E136" s="20"/>
      <c r="F136" s="16">
        <v>-998</v>
      </c>
      <c r="G136" s="16">
        <v>-1180</v>
      </c>
    </row>
    <row r="137" spans="2:7" ht="12.75">
      <c r="B137" s="13" t="s">
        <v>79</v>
      </c>
      <c r="D137" s="20"/>
      <c r="E137" s="20"/>
      <c r="F137" s="16">
        <v>268</v>
      </c>
      <c r="G137" s="16">
        <v>4171</v>
      </c>
    </row>
    <row r="138" spans="2:8" ht="12.75">
      <c r="B138" s="13" t="s">
        <v>31</v>
      </c>
      <c r="C138" s="12"/>
      <c r="D138" s="21"/>
      <c r="E138" s="21"/>
      <c r="F138" s="16">
        <v>0</v>
      </c>
      <c r="G138" s="16">
        <v>2</v>
      </c>
      <c r="H138" s="12"/>
    </row>
    <row r="139" spans="2:7" ht="12.75">
      <c r="B139" s="13" t="s">
        <v>40</v>
      </c>
      <c r="D139" s="20"/>
      <c r="E139" s="20"/>
      <c r="F139" s="42">
        <f>SUM(F136:F138)</f>
        <v>-730</v>
      </c>
      <c r="G139" s="42">
        <f>SUM(G136:G138)</f>
        <v>2993</v>
      </c>
    </row>
    <row r="140" spans="4:6" ht="12.75">
      <c r="D140" s="20"/>
      <c r="E140" s="20"/>
      <c r="F140" s="13"/>
    </row>
    <row r="141" spans="1:6" ht="12.75">
      <c r="A141" s="12" t="s">
        <v>41</v>
      </c>
      <c r="B141" s="14"/>
      <c r="D141" s="20"/>
      <c r="E141" s="20"/>
      <c r="F141" s="13"/>
    </row>
    <row r="142" spans="2:8" ht="12.75">
      <c r="B142" s="13" t="s">
        <v>64</v>
      </c>
      <c r="C142" s="12"/>
      <c r="D142" s="21"/>
      <c r="E142" s="21"/>
      <c r="F142" s="16">
        <f>179-216</f>
        <v>-37</v>
      </c>
      <c r="G142" s="8">
        <v>148</v>
      </c>
      <c r="H142" s="12"/>
    </row>
    <row r="143" spans="2:8" ht="12.75">
      <c r="B143" s="13" t="s">
        <v>74</v>
      </c>
      <c r="C143" s="12"/>
      <c r="D143" s="21"/>
      <c r="E143" s="21"/>
      <c r="F143" s="16">
        <v>17747</v>
      </c>
      <c r="G143" s="8">
        <v>18810</v>
      </c>
      <c r="H143" s="12"/>
    </row>
    <row r="144" spans="2:7" ht="12.75">
      <c r="B144" s="13" t="s">
        <v>67</v>
      </c>
      <c r="D144" s="20"/>
      <c r="E144" s="20"/>
      <c r="F144" s="16">
        <f>-3817</f>
        <v>-3817</v>
      </c>
      <c r="G144" s="16">
        <v>-6293</v>
      </c>
    </row>
    <row r="145" spans="2:7" ht="12.75">
      <c r="B145" s="13" t="s">
        <v>102</v>
      </c>
      <c r="D145" s="20"/>
      <c r="E145" s="20"/>
      <c r="F145" s="16">
        <v>-17</v>
      </c>
      <c r="G145" s="16"/>
    </row>
    <row r="146" spans="4:7" ht="12.75">
      <c r="D146" s="20"/>
      <c r="E146" s="20"/>
      <c r="F146" s="16"/>
      <c r="G146" s="16"/>
    </row>
    <row r="147" spans="2:7" ht="12.75">
      <c r="B147" s="13" t="s">
        <v>47</v>
      </c>
      <c r="D147" s="20"/>
      <c r="E147" s="20"/>
      <c r="F147" s="42">
        <f>SUM(F142:F146)</f>
        <v>13876</v>
      </c>
      <c r="G147" s="42">
        <f>SUM(G142:G146)</f>
        <v>12665</v>
      </c>
    </row>
    <row r="148" spans="4:6" ht="12.75">
      <c r="D148" s="20"/>
      <c r="E148" s="20"/>
      <c r="F148" s="13"/>
    </row>
    <row r="149" spans="1:7" ht="12.75">
      <c r="A149" s="13" t="s">
        <v>42</v>
      </c>
      <c r="D149" s="20"/>
      <c r="E149" s="20"/>
      <c r="F149" s="16">
        <f>+F147+F139+F133</f>
        <v>1560</v>
      </c>
      <c r="G149" s="16">
        <f>+G147+G139+G133</f>
        <v>-3491</v>
      </c>
    </row>
    <row r="150" spans="4:6" ht="12.75">
      <c r="D150" s="20"/>
      <c r="E150" s="20"/>
      <c r="F150" s="13"/>
    </row>
    <row r="151" spans="1:7" ht="12.75">
      <c r="A151" s="13" t="s">
        <v>43</v>
      </c>
      <c r="D151" s="20"/>
      <c r="E151" s="20"/>
      <c r="F151" s="8">
        <v>-5422</v>
      </c>
      <c r="G151" s="8">
        <v>-1595</v>
      </c>
    </row>
    <row r="152" spans="4:6" ht="12.75">
      <c r="D152" s="20"/>
      <c r="E152" s="20"/>
      <c r="F152" s="13"/>
    </row>
    <row r="153" spans="1:7" ht="12.75">
      <c r="A153" s="13" t="s">
        <v>44</v>
      </c>
      <c r="D153" s="20"/>
      <c r="E153" s="20"/>
      <c r="F153" s="10">
        <f>SUM(F148:F152)</f>
        <v>-3862</v>
      </c>
      <c r="G153" s="10">
        <f>SUM(G148:G152)</f>
        <v>-5086</v>
      </c>
    </row>
    <row r="154" spans="4:7" ht="12.75">
      <c r="D154" s="20"/>
      <c r="E154" s="20"/>
      <c r="F154" s="15">
        <f>-3862-F153</f>
        <v>0</v>
      </c>
      <c r="G154" s="15">
        <f>-5086-G153</f>
        <v>0</v>
      </c>
    </row>
    <row r="155" spans="4:7" ht="12.75">
      <c r="D155" s="20"/>
      <c r="E155" s="20"/>
      <c r="F155" s="15"/>
      <c r="G155" s="16"/>
    </row>
    <row r="156" spans="2:7" ht="12.75" hidden="1">
      <c r="B156" s="13" t="s">
        <v>78</v>
      </c>
      <c r="D156" s="8"/>
      <c r="G156" s="8"/>
    </row>
    <row r="157" spans="4:7" ht="12.75" hidden="1">
      <c r="D157" s="8"/>
      <c r="G157" s="8"/>
    </row>
    <row r="158" spans="3:7" ht="12.75" hidden="1">
      <c r="C158" s="13" t="s">
        <v>83</v>
      </c>
      <c r="D158" s="8"/>
      <c r="F158" s="13"/>
      <c r="G158" s="8">
        <v>-472</v>
      </c>
    </row>
    <row r="159" spans="3:7" ht="12.75" hidden="1">
      <c r="C159" s="13" t="s">
        <v>75</v>
      </c>
      <c r="D159" s="8"/>
      <c r="F159" s="13"/>
      <c r="G159" s="8">
        <v>210</v>
      </c>
    </row>
    <row r="160" spans="4:7" ht="12.75" hidden="1">
      <c r="D160" s="8"/>
      <c r="F160" s="13"/>
      <c r="G160" s="8"/>
    </row>
    <row r="161" spans="3:7" ht="12.75" hidden="1">
      <c r="C161" s="13" t="s">
        <v>85</v>
      </c>
      <c r="D161" s="8"/>
      <c r="F161" s="13"/>
      <c r="G161" s="10">
        <f>SUM(G158:G160)</f>
        <v>-262</v>
      </c>
    </row>
    <row r="162" spans="4:7" ht="12.75" hidden="1">
      <c r="D162" s="8"/>
      <c r="G162" s="8"/>
    </row>
    <row r="163" spans="1:7" ht="12.75">
      <c r="A163" s="12" t="s">
        <v>45</v>
      </c>
      <c r="B163" s="12"/>
      <c r="D163" s="20"/>
      <c r="E163" s="20"/>
      <c r="F163" s="15"/>
      <c r="G163" s="20"/>
    </row>
    <row r="164" spans="1:7" ht="12.75">
      <c r="A164" s="38" t="s">
        <v>60</v>
      </c>
      <c r="B164" s="12"/>
      <c r="D164" s="20"/>
      <c r="E164" s="20"/>
      <c r="F164" s="15"/>
      <c r="G164" s="20"/>
    </row>
    <row r="165" spans="4:7" ht="12.75">
      <c r="D165" s="20"/>
      <c r="E165" s="20"/>
      <c r="F165" s="15"/>
      <c r="G165" s="20"/>
    </row>
    <row r="166" spans="1:7" ht="12.75">
      <c r="A166" s="12" t="s">
        <v>57</v>
      </c>
      <c r="D166" s="20"/>
      <c r="E166" s="20"/>
      <c r="F166" s="15"/>
      <c r="G166" s="20"/>
    </row>
    <row r="167" spans="1:7" ht="12.75">
      <c r="A167" s="12" t="s">
        <v>100</v>
      </c>
      <c r="D167" s="20"/>
      <c r="E167" s="20"/>
      <c r="F167" s="13"/>
      <c r="G167" s="20"/>
    </row>
    <row r="169" ht="12.75">
      <c r="A169" s="12" t="str">
        <f>+A1</f>
        <v>JOHN MASTER INDUSTRIES BERHAD - CO . NO. 114842-H</v>
      </c>
    </row>
    <row r="170" ht="12.75">
      <c r="A170" s="12"/>
    </row>
    <row r="171" ht="12.75">
      <c r="A171" s="12" t="s">
        <v>72</v>
      </c>
    </row>
    <row r="172" ht="12.75">
      <c r="A172" s="12" t="s">
        <v>105</v>
      </c>
    </row>
    <row r="173" ht="12.75">
      <c r="A173" s="12" t="s">
        <v>2</v>
      </c>
    </row>
    <row r="174" ht="12.75">
      <c r="A174" s="12"/>
    </row>
    <row r="175" spans="5:10" ht="12.75">
      <c r="E175" s="38" t="s">
        <v>50</v>
      </c>
      <c r="F175" s="1"/>
      <c r="G175" s="38" t="s">
        <v>63</v>
      </c>
      <c r="I175" s="38" t="s">
        <v>107</v>
      </c>
      <c r="J175" s="1"/>
    </row>
    <row r="176" spans="5:10" ht="12.75">
      <c r="E176" s="37" t="s">
        <v>24</v>
      </c>
      <c r="F176" s="9" t="s">
        <v>26</v>
      </c>
      <c r="G176" s="37" t="s">
        <v>32</v>
      </c>
      <c r="H176" s="37" t="s">
        <v>33</v>
      </c>
      <c r="I176" s="37" t="s">
        <v>94</v>
      </c>
      <c r="J176" s="37" t="s">
        <v>33</v>
      </c>
    </row>
    <row r="177" spans="5:10" ht="12.75">
      <c r="E177" s="37"/>
      <c r="F177" s="9"/>
      <c r="G177" s="37" t="s">
        <v>34</v>
      </c>
      <c r="H177" s="37" t="s">
        <v>23</v>
      </c>
      <c r="J177" s="37" t="s">
        <v>101</v>
      </c>
    </row>
    <row r="178" spans="5:10" ht="12.75">
      <c r="E178" s="37" t="s">
        <v>35</v>
      </c>
      <c r="F178" s="37" t="s">
        <v>35</v>
      </c>
      <c r="G178" s="37" t="s">
        <v>35</v>
      </c>
      <c r="H178" s="37" t="s">
        <v>35</v>
      </c>
      <c r="I178" s="37" t="s">
        <v>35</v>
      </c>
      <c r="J178" s="37" t="s">
        <v>35</v>
      </c>
    </row>
    <row r="180" spans="2:10" ht="12.75">
      <c r="B180" s="13" t="s">
        <v>82</v>
      </c>
      <c r="E180" s="8">
        <v>72933</v>
      </c>
      <c r="F180" s="8">
        <v>2656</v>
      </c>
      <c r="G180" s="8">
        <v>40646</v>
      </c>
      <c r="H180" s="8">
        <v>116235</v>
      </c>
      <c r="I180" s="8">
        <v>0</v>
      </c>
      <c r="J180" s="16">
        <f>SUM(H180:I180)</f>
        <v>116235</v>
      </c>
    </row>
    <row r="181" spans="2:10" ht="12.75">
      <c r="B181" s="13" t="s">
        <v>93</v>
      </c>
      <c r="E181" s="8">
        <v>0</v>
      </c>
      <c r="F181" s="8">
        <v>0</v>
      </c>
      <c r="G181" s="8">
        <f>+G33</f>
        <v>657</v>
      </c>
      <c r="H181" s="8">
        <f>SUM(E181:G181)</f>
        <v>657</v>
      </c>
      <c r="I181" s="8">
        <v>0</v>
      </c>
      <c r="J181" s="16">
        <f>SUM(H181:I181)</f>
        <v>657</v>
      </c>
    </row>
    <row r="182" spans="2:10" ht="12.75">
      <c r="B182" s="13" t="s">
        <v>106</v>
      </c>
      <c r="E182" s="8"/>
      <c r="G182" s="8"/>
      <c r="H182" s="8"/>
      <c r="I182" s="8">
        <v>45381</v>
      </c>
      <c r="J182" s="16">
        <f>SUM(H182:I182)</f>
        <v>45381</v>
      </c>
    </row>
    <row r="183" spans="5:8" ht="12.75">
      <c r="E183" s="8"/>
      <c r="G183" s="8"/>
      <c r="H183" s="8"/>
    </row>
    <row r="184" spans="2:10" ht="12.75">
      <c r="B184" s="13" t="s">
        <v>91</v>
      </c>
      <c r="E184" s="10">
        <f aca="true" t="shared" si="0" ref="E184:J184">SUM(E180:E183)</f>
        <v>72933</v>
      </c>
      <c r="F184" s="10">
        <f t="shared" si="0"/>
        <v>2656</v>
      </c>
      <c r="G184" s="10">
        <f t="shared" si="0"/>
        <v>41303</v>
      </c>
      <c r="H184" s="10">
        <f t="shared" si="0"/>
        <v>116892</v>
      </c>
      <c r="I184" s="10">
        <f t="shared" si="0"/>
        <v>45381</v>
      </c>
      <c r="J184" s="10">
        <f t="shared" si="0"/>
        <v>162273</v>
      </c>
    </row>
    <row r="185" spans="7:10" ht="12.75">
      <c r="G185" s="16"/>
      <c r="H185" s="16"/>
      <c r="J185" s="16"/>
    </row>
    <row r="186" spans="7:8" ht="12.75">
      <c r="G186" s="16"/>
      <c r="H186" s="16"/>
    </row>
    <row r="187" spans="2:10" ht="12.75">
      <c r="B187" s="13" t="s">
        <v>70</v>
      </c>
      <c r="E187" s="8">
        <v>72933</v>
      </c>
      <c r="F187" s="8">
        <v>2656</v>
      </c>
      <c r="G187" s="8">
        <v>39144</v>
      </c>
      <c r="H187" s="8">
        <f>SUM(E187:G187)</f>
        <v>114733</v>
      </c>
      <c r="I187" s="8">
        <v>0</v>
      </c>
      <c r="J187" s="16">
        <f>SUM(H187:I187)</f>
        <v>114733</v>
      </c>
    </row>
    <row r="188" spans="2:10" ht="12.75">
      <c r="B188" s="13" t="s">
        <v>93</v>
      </c>
      <c r="E188" s="8">
        <v>0</v>
      </c>
      <c r="F188" s="8">
        <v>0</v>
      </c>
      <c r="G188" s="8">
        <f>+H33</f>
        <v>710</v>
      </c>
      <c r="H188" s="8">
        <f>SUM(E188:G188)</f>
        <v>710</v>
      </c>
      <c r="I188" s="8">
        <v>0</v>
      </c>
      <c r="J188" s="16">
        <f>SUM(H188:I188)</f>
        <v>710</v>
      </c>
    </row>
    <row r="189" spans="5:8" ht="12.75">
      <c r="E189" s="8"/>
      <c r="G189" s="8"/>
      <c r="H189" s="8"/>
    </row>
    <row r="190" spans="2:10" ht="12.75">
      <c r="B190" s="13" t="s">
        <v>92</v>
      </c>
      <c r="E190" s="10">
        <f aca="true" t="shared" si="1" ref="E190:J190">SUM(E187:E189)</f>
        <v>72933</v>
      </c>
      <c r="F190" s="10">
        <f t="shared" si="1"/>
        <v>2656</v>
      </c>
      <c r="G190" s="10">
        <f t="shared" si="1"/>
        <v>39854</v>
      </c>
      <c r="H190" s="10">
        <f t="shared" si="1"/>
        <v>115443</v>
      </c>
      <c r="I190" s="10">
        <f t="shared" si="1"/>
        <v>0</v>
      </c>
      <c r="J190" s="10">
        <f t="shared" si="1"/>
        <v>115443</v>
      </c>
    </row>
    <row r="191" spans="5:8" ht="12.75">
      <c r="E191" s="8"/>
      <c r="G191" s="8"/>
      <c r="H191" s="8"/>
    </row>
    <row r="192" spans="7:8" ht="12.75">
      <c r="G192" s="16"/>
      <c r="H192" s="16"/>
    </row>
    <row r="193" ht="12.75">
      <c r="A193" s="12" t="s">
        <v>57</v>
      </c>
    </row>
    <row r="194" ht="12.75">
      <c r="A194" s="12" t="s">
        <v>100</v>
      </c>
    </row>
  </sheetData>
  <printOptions/>
  <pageMargins left="0.47" right="0.25" top="0.61" bottom="0.55" header="0.5" footer="0.25"/>
  <pageSetup horizontalDpi="600" verticalDpi="600" orientation="portrait" paperSize="9" scale="85" r:id="rId1"/>
  <headerFooter alignWithMargins="0">
    <oddFooter>&amp;C&amp;F</oddFooter>
  </headerFooter>
  <rowBreaks count="3" manualBreakCount="3">
    <brk id="52" max="255" man="1"/>
    <brk id="110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John Master Sdn Bhd</cp:lastModifiedBy>
  <cp:lastPrinted>2006-02-24T09:26:10Z</cp:lastPrinted>
  <dcterms:created xsi:type="dcterms:W3CDTF">2002-11-07T06:45:55Z</dcterms:created>
  <dcterms:modified xsi:type="dcterms:W3CDTF">2006-02-24T09:27:06Z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741725951</vt:i4>
  </property>
  <property fmtid="{D5CDD505-2E9C-101B-9397-08002B2CF9AE}" pid="3" name="_EmailSubject">
    <vt:lpwstr>accounts</vt:lpwstr>
  </property>
  <property fmtid="{D5CDD505-2E9C-101B-9397-08002B2CF9AE}" pid="4" name="_AuthorEmail">
    <vt:lpwstr>yap@jmib.com</vt:lpwstr>
  </property>
  <property fmtid="{D5CDD505-2E9C-101B-9397-08002B2CF9AE}" pid="5" name="_AuthorEmailDisplayName">
    <vt:lpwstr>SC Yap</vt:lpwstr>
  </property>
</Properties>
</file>