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795" activeTab="0"/>
  </bookViews>
  <sheets>
    <sheet name="Sheet1" sheetId="1" r:id="rId1"/>
    <sheet name="Sheet3" sheetId="2" r:id="rId2"/>
  </sheets>
  <definedNames>
    <definedName name="_xlnm.Print_Area" localSheetId="0">'Sheet1'!$A$1:$H$189</definedName>
  </definedNames>
  <calcPr fullCalcOnLoad="1"/>
</workbook>
</file>

<file path=xl/sharedStrings.xml><?xml version="1.0" encoding="utf-8"?>
<sst xmlns="http://schemas.openxmlformats.org/spreadsheetml/2006/main" count="149" uniqueCount="116">
  <si>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</si>
  <si>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</si>
  <si>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</si>
  <si>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</si>
  <si>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</si>
  <si>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</si>
  <si>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</si>
  <si>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</si>
  <si>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</si>
  <si>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PERIOD</t>
  </si>
  <si>
    <t>RM'000</t>
  </si>
  <si>
    <t>Revenue</t>
  </si>
  <si>
    <t>N/A</t>
  </si>
  <si>
    <t>Operating Expenses</t>
  </si>
  <si>
    <t>Other Operating Income</t>
  </si>
  <si>
    <t>Profit from operations</t>
  </si>
  <si>
    <t>Finance Costs</t>
  </si>
  <si>
    <t>Investing Results :</t>
  </si>
  <si>
    <t>- share of profit in associate co</t>
  </si>
  <si>
    <t xml:space="preserve"> - gain on disposal of subsidiary</t>
  </si>
  <si>
    <t>Profit before taxation</t>
  </si>
  <si>
    <t>Taxation</t>
  </si>
  <si>
    <t>Profit after tax</t>
  </si>
  <si>
    <t>Minority interest</t>
  </si>
  <si>
    <t>Net profit for the period</t>
  </si>
  <si>
    <t>EPS - Basic    (sen)</t>
  </si>
  <si>
    <t>AS AT</t>
  </si>
  <si>
    <t>FINANCIAL</t>
  </si>
  <si>
    <t>31/03/2002</t>
  </si>
  <si>
    <t>Property, Plant and Equipment</t>
  </si>
  <si>
    <t>Intangible Assets</t>
  </si>
  <si>
    <t>Goodwill on Consolidation</t>
  </si>
  <si>
    <t>Associate Companies</t>
  </si>
  <si>
    <t>Land &amp; Development Expenditure</t>
  </si>
  <si>
    <t>Loan to a joint venture partner</t>
  </si>
  <si>
    <t>Current Assets</t>
  </si>
  <si>
    <t>Stocks</t>
  </si>
  <si>
    <t>Cash &amp; short term deposits</t>
  </si>
  <si>
    <t>Current Liabilities</t>
  </si>
  <si>
    <t>Short Term Borrowings</t>
  </si>
  <si>
    <t>Provision for taxation</t>
  </si>
  <si>
    <t>Net Current Assets / (Liabilities)</t>
  </si>
  <si>
    <t>Shareholder's Funds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</si>
  <si>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</si>
  <si>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</si>
  <si>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</si>
  <si>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</si>
  <si>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</si>
  <si>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</si>
  <si>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</si>
  <si>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Interest income</t>
  </si>
  <si>
    <t>Repayment of bank borrowing</t>
  </si>
  <si>
    <t>CONDENSED CONSOLIDATED STATEMENTS OF CHANGES IN EQUITY</t>
  </si>
  <si>
    <t>Unappropriated</t>
  </si>
  <si>
    <t>Total</t>
  </si>
  <si>
    <t>Profits</t>
  </si>
  <si>
    <t>RM '000</t>
  </si>
  <si>
    <t>Balance at 1/4/02</t>
  </si>
  <si>
    <t>Profit for the year</t>
  </si>
  <si>
    <t>Net tangible assets per share (RM)</t>
  </si>
  <si>
    <t>AS AT PRECEDING</t>
  </si>
  <si>
    <t>Changes in working capital</t>
  </si>
  <si>
    <t>Cash used in operations</t>
  </si>
  <si>
    <t>Net cash used in operating activities</t>
  </si>
  <si>
    <t>INVESTING ACTIVITIES</t>
  </si>
  <si>
    <t>Capital Expenditure</t>
  </si>
  <si>
    <t>Net cash generated from 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</si>
  <si>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</si>
  <si>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</si>
  <si>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</si>
  <si>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</si>
  <si>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</si>
  <si>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 xml:space="preserve">Hire Purchase  financing </t>
  </si>
  <si>
    <t>OPERATING ACTIVITIES</t>
  </si>
  <si>
    <t>Net cash used in financing activities</t>
  </si>
  <si>
    <t>UNAUDITED</t>
  </si>
  <si>
    <t>AUDITED</t>
  </si>
  <si>
    <t>&lt; ------------ Non distributable ----------- &gt;</t>
  </si>
  <si>
    <t>Interest paid</t>
  </si>
  <si>
    <t>Tax paid</t>
  </si>
  <si>
    <t>Non-operating items - interest expenses</t>
  </si>
  <si>
    <t xml:space="preserve">                                     - interest income</t>
  </si>
  <si>
    <t>Land &amp; development expenditure</t>
  </si>
  <si>
    <t>CONDENSED CONSOLIDATED BALANCE SHEET</t>
  </si>
  <si>
    <t>(Unaudited)</t>
  </si>
  <si>
    <t xml:space="preserve">        - Diluted</t>
  </si>
  <si>
    <t>This statement should be read in conjunction with the notes to this report and the Company's Annual Report</t>
  </si>
  <si>
    <t>for the year ended 31st March 2002</t>
  </si>
  <si>
    <t>Receivables</t>
  </si>
  <si>
    <t>Payables</t>
  </si>
  <si>
    <t>Proceed from sales of subsidiary</t>
  </si>
  <si>
    <t>(      ) Denotes cash outflow</t>
  </si>
  <si>
    <t>31/12/2002</t>
  </si>
  <si>
    <t>31/12/2001</t>
  </si>
  <si>
    <t>Condensed consolidated income statements for the period ended 31st December 2002</t>
  </si>
  <si>
    <t>CONDENSED CONSOLIDATED CASH FLOW STATEMENTS FOR THE PERIOD ENDED 31/12/2002</t>
  </si>
  <si>
    <t>FOR THE PERIOD ENDED 31ST DECEMBER 2002</t>
  </si>
  <si>
    <t xml:space="preserve">             INDIVIDUAL QUARTER</t>
  </si>
  <si>
    <t xml:space="preserve">            CUMULATIVE QUARTER</t>
  </si>
  <si>
    <t>Amount due to associated company</t>
  </si>
  <si>
    <t>Bonus issue during the year</t>
  </si>
  <si>
    <t xml:space="preserve">Share issue expenses </t>
  </si>
  <si>
    <t>YEAR ENDED</t>
  </si>
  <si>
    <t>Profit before tax before minority interest</t>
  </si>
  <si>
    <t>Unaudited</t>
  </si>
  <si>
    <t>&lt; --- Distributable ---- &gt;</t>
  </si>
  <si>
    <t>PERIOD ENDED</t>
  </si>
  <si>
    <t>Note 1</t>
  </si>
  <si>
    <t>Summary of effect of the disposal of subdidiary company</t>
  </si>
  <si>
    <t>Net assets disposed</t>
  </si>
  <si>
    <t>Goodwill on acquisation</t>
  </si>
  <si>
    <t>60% carrying value</t>
  </si>
  <si>
    <t xml:space="preserve">Gain on disposal </t>
  </si>
  <si>
    <t>Less : cash &amp; bank of subidiary company disposed</t>
  </si>
  <si>
    <t xml:space="preserve">           OD of subidiary company disposed</t>
  </si>
  <si>
    <t>sales consideration satisfied by receipt of cash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</si>
</sst>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0" fontId="0" fillId="0" borderId="0" xfId="0" applyBorder="1" applyAlignment="1">
      <alignment/>
    </xf>
    <xf numFmtId="164" fontId="3" fillId="0" borderId="0" xfId="15" applyNumberFormat="1" applyFont="1" applyBorder="1" applyAlignment="1">
      <alignment horizontal="center"/>
    </xf>
    <xf numFmtId="164" fontId="4" fillId="0" borderId="2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6" fillId="0" borderId="2" xfId="15" applyNumberFormat="1" applyFont="1" applyBorder="1" applyAlignment="1">
      <alignment horizontal="center"/>
    </xf>
    <xf numFmtId="164" fontId="7" fillId="0" borderId="3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43" fontId="7" fillId="0" borderId="2" xfId="15" applyNumberFormat="1" applyFont="1" applyBorder="1" applyAlignment="1">
      <alignment/>
    </xf>
    <xf numFmtId="164" fontId="7" fillId="0" borderId="2" xfId="15" applyNumberFormat="1" applyFont="1" applyBorder="1" applyAlignment="1">
      <alignment horizontal="right"/>
    </xf>
    <xf numFmtId="164" fontId="0" fillId="0" borderId="0" xfId="15" applyNumberFormat="1" applyAlignment="1">
      <alignment/>
    </xf>
    <xf numFmtId="164" fontId="7" fillId="0" borderId="0" xfId="15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4" fontId="0" fillId="0" borderId="0" xfId="0" applyNumberFormat="1" applyAlignment="1">
      <alignment/>
    </xf>
    <xf numFmtId="164" fontId="7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4" fillId="0" borderId="7" xfId="15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64" fontId="7" fillId="0" borderId="14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7" fillId="0" borderId="12" xfId="0" applyFont="1" applyBorder="1" applyAlignment="1">
      <alignment/>
    </xf>
    <xf numFmtId="164" fontId="7" fillId="0" borderId="15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43" fontId="0" fillId="0" borderId="0" xfId="15" applyNumberFormat="1" applyBorder="1" applyAlignment="1">
      <alignment/>
    </xf>
    <xf numFmtId="164" fontId="0" fillId="0" borderId="0" xfId="15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0" fillId="0" borderId="0" xfId="15" applyNumberFormat="1" applyFill="1" applyBorder="1" applyAlignment="1">
      <alignment/>
    </xf>
    <xf numFmtId="164" fontId="5" fillId="0" borderId="0" xfId="15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64" fontId="7" fillId="0" borderId="16" xfId="15" applyNumberFormat="1" applyFont="1" applyBorder="1" applyAlignment="1">
      <alignment/>
    </xf>
    <xf numFmtId="164" fontId="7" fillId="0" borderId="17" xfId="15" applyNumberFormat="1" applyFont="1" applyBorder="1" applyAlignment="1">
      <alignment/>
    </xf>
    <xf numFmtId="164" fontId="7" fillId="0" borderId="12" xfId="15" applyNumberFormat="1" applyFont="1" applyBorder="1" applyAlignment="1" quotePrefix="1">
      <alignment/>
    </xf>
    <xf numFmtId="0" fontId="7" fillId="0" borderId="12" xfId="0" applyFont="1" applyBorder="1" applyAlignment="1" quotePrefix="1">
      <alignment/>
    </xf>
    <xf numFmtId="164" fontId="7" fillId="0" borderId="16" xfId="15" applyNumberFormat="1" applyFont="1" applyBorder="1" applyAlignment="1">
      <alignment horizontal="right"/>
    </xf>
    <xf numFmtId="0" fontId="7" fillId="0" borderId="13" xfId="0" applyFont="1" applyBorder="1" applyAlignment="1" quotePrefix="1">
      <alignment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6" fillId="0" borderId="2" xfId="15" applyNumberFormat="1" applyFont="1" applyBorder="1" applyAlignment="1" quotePrefix="1">
      <alignment horizontal="center"/>
    </xf>
    <xf numFmtId="165" fontId="2" fillId="0" borderId="19" xfId="15" applyNumberFormat="1" applyFont="1" applyBorder="1" applyAlignment="1">
      <alignment/>
    </xf>
    <xf numFmtId="164" fontId="5" fillId="0" borderId="2" xfId="15" applyNumberFormat="1" applyFont="1" applyBorder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164" fontId="7" fillId="0" borderId="0" xfId="15" applyNumberFormat="1" applyFont="1" applyAlignment="1" quotePrefix="1">
      <alignment/>
    </xf>
    <xf numFmtId="164" fontId="7" fillId="0" borderId="18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4.28125" style="21" customWidth="1"/>
    <col min="2" max="2" width="3.7109375" style="21" customWidth="1"/>
    <col min="3" max="3" width="11.00390625" style="21" bestFit="1" customWidth="1"/>
    <col min="4" max="4" width="26.140625" style="21" customWidth="1"/>
    <col min="5" max="5" width="16.140625" style="21" customWidth="1"/>
    <col min="6" max="6" width="16.57421875" style="15" customWidth="1"/>
    <col min="7" max="7" width="17.28125" style="21" customWidth="1"/>
    <col min="8" max="8" width="16.00390625" style="21" customWidth="1"/>
    <col min="9" max="9" width="4.00390625" style="0" customWidth="1"/>
    <col min="10" max="10" width="9.140625" style="4" customWidth="1"/>
    <col min="11" max="11" width="10.28125" style="4" bestFit="1" customWidth="1"/>
    <col min="12" max="15" width="9.140625" style="4" customWidth="1"/>
  </cols>
  <sheetData>
    <row r="1" spans="1:6" ht="12.75">
      <c r="A1" s="20" t="s">
        <v>0</v>
      </c>
      <c r="F1" s="2"/>
    </row>
    <row r="2" spans="1:7" ht="12.75">
      <c r="A2" s="20" t="s">
        <v>1</v>
      </c>
      <c r="B2" s="20"/>
      <c r="C2" s="2"/>
      <c r="D2" s="2"/>
      <c r="E2" s="2"/>
      <c r="F2" s="2"/>
      <c r="G2" s="2"/>
    </row>
    <row r="3" spans="1:7" ht="12.75">
      <c r="A3" s="20"/>
      <c r="B3" s="20"/>
      <c r="C3" s="2"/>
      <c r="D3" s="2"/>
      <c r="E3" s="2"/>
      <c r="F3" s="2"/>
      <c r="G3" s="2"/>
    </row>
    <row r="4" spans="1:7" ht="12.75">
      <c r="A4" s="20" t="s">
        <v>94</v>
      </c>
      <c r="B4" s="20"/>
      <c r="C4" s="2"/>
      <c r="D4" s="2"/>
      <c r="E4" s="2"/>
      <c r="F4" s="2"/>
      <c r="G4" s="2"/>
    </row>
    <row r="5" spans="1:7" ht="12.75">
      <c r="A5" s="20" t="s">
        <v>2</v>
      </c>
      <c r="B5" s="20"/>
      <c r="C5" s="2"/>
      <c r="D5" s="2"/>
      <c r="E5" s="2"/>
      <c r="F5" s="2"/>
      <c r="G5" s="2"/>
    </row>
    <row r="6" spans="1:7" ht="13.5" thickBot="1">
      <c r="A6" s="20"/>
      <c r="B6" s="20"/>
      <c r="C6" s="2"/>
      <c r="D6" s="2"/>
      <c r="E6" s="2"/>
      <c r="F6" s="2"/>
      <c r="G6" s="2"/>
    </row>
    <row r="7" spans="1:9" ht="13.5" thickBot="1">
      <c r="A7" s="20"/>
      <c r="B7" s="32"/>
      <c r="C7" s="33"/>
      <c r="D7" s="34"/>
      <c r="E7" s="27" t="s">
        <v>97</v>
      </c>
      <c r="F7" s="3"/>
      <c r="G7" s="27" t="s">
        <v>98</v>
      </c>
      <c r="H7" s="35"/>
      <c r="I7" s="4"/>
    </row>
    <row r="8" spans="1:9" ht="12.75">
      <c r="A8" s="36"/>
      <c r="B8" s="37"/>
      <c r="C8" s="30"/>
      <c r="D8" s="30"/>
      <c r="E8" s="28" t="s">
        <v>3</v>
      </c>
      <c r="F8" s="38" t="s">
        <v>4</v>
      </c>
      <c r="G8" s="28" t="s">
        <v>3</v>
      </c>
      <c r="H8" s="28" t="s">
        <v>4</v>
      </c>
      <c r="I8" s="5"/>
    </row>
    <row r="9" spans="1:9" ht="12.75">
      <c r="A9" s="36"/>
      <c r="B9" s="37"/>
      <c r="C9" s="30"/>
      <c r="D9" s="30"/>
      <c r="E9" s="6" t="s">
        <v>5</v>
      </c>
      <c r="F9" s="38" t="s">
        <v>6</v>
      </c>
      <c r="G9" s="6" t="s">
        <v>7</v>
      </c>
      <c r="H9" s="6" t="s">
        <v>6</v>
      </c>
      <c r="I9" s="5"/>
    </row>
    <row r="10" spans="1:9" ht="12.75">
      <c r="A10" s="36"/>
      <c r="B10" s="37"/>
      <c r="C10" s="30"/>
      <c r="D10" s="30"/>
      <c r="E10" s="6" t="s">
        <v>8</v>
      </c>
      <c r="F10" s="38" t="s">
        <v>5</v>
      </c>
      <c r="G10" s="29"/>
      <c r="H10" s="6" t="s">
        <v>9</v>
      </c>
      <c r="I10" s="5"/>
    </row>
    <row r="11" spans="1:11" ht="12.75">
      <c r="A11" s="39"/>
      <c r="B11" s="40"/>
      <c r="C11" s="30"/>
      <c r="D11" s="30"/>
      <c r="E11" s="69" t="s">
        <v>92</v>
      </c>
      <c r="F11" s="7" t="str">
        <f>+H11</f>
        <v>31/12/2001</v>
      </c>
      <c r="G11" s="8" t="str">
        <f>E11</f>
        <v>31/12/2002</v>
      </c>
      <c r="H11" s="69" t="s">
        <v>93</v>
      </c>
      <c r="I11" s="7"/>
      <c r="K11" s="75"/>
    </row>
    <row r="12" spans="1:11" ht="12.75">
      <c r="A12" s="42"/>
      <c r="B12" s="43"/>
      <c r="C12" s="30"/>
      <c r="D12" s="30"/>
      <c r="E12" s="8" t="s">
        <v>10</v>
      </c>
      <c r="F12" s="41" t="s">
        <v>10</v>
      </c>
      <c r="G12" s="8" t="s">
        <v>10</v>
      </c>
      <c r="H12" s="8" t="s">
        <v>10</v>
      </c>
      <c r="I12" s="7"/>
      <c r="K12" s="55"/>
    </row>
    <row r="13" spans="1:11" ht="12.75">
      <c r="A13" s="42"/>
      <c r="B13" s="43"/>
      <c r="C13" s="30"/>
      <c r="D13" s="30"/>
      <c r="E13" s="67" t="s">
        <v>84</v>
      </c>
      <c r="F13" s="67" t="s">
        <v>84</v>
      </c>
      <c r="G13" s="67" t="s">
        <v>84</v>
      </c>
      <c r="H13" s="67" t="s">
        <v>84</v>
      </c>
      <c r="I13" s="7"/>
      <c r="K13" s="55"/>
    </row>
    <row r="14" spans="2:9" ht="13.5" thickBot="1">
      <c r="B14" s="44"/>
      <c r="C14" s="45"/>
      <c r="D14" s="45"/>
      <c r="E14" s="9"/>
      <c r="F14" s="46"/>
      <c r="G14" s="9"/>
      <c r="H14" s="9"/>
      <c r="I14" s="50"/>
    </row>
    <row r="15" spans="1:12" ht="12.75">
      <c r="A15" s="47"/>
      <c r="B15" s="48" t="s">
        <v>11</v>
      </c>
      <c r="C15" s="30"/>
      <c r="D15" s="30"/>
      <c r="E15" s="26">
        <v>19899</v>
      </c>
      <c r="F15" s="58">
        <v>41555</v>
      </c>
      <c r="G15" s="10">
        <v>48878</v>
      </c>
      <c r="H15" s="26">
        <v>75584</v>
      </c>
      <c r="I15" s="50"/>
      <c r="K15" s="54"/>
      <c r="L15" s="76"/>
    </row>
    <row r="16" spans="2:9" ht="12.75">
      <c r="B16" s="48"/>
      <c r="C16" s="30"/>
      <c r="D16" s="30"/>
      <c r="E16" s="10"/>
      <c r="F16" s="58"/>
      <c r="G16" s="10"/>
      <c r="H16" s="10"/>
      <c r="I16" s="50"/>
    </row>
    <row r="17" spans="2:9" ht="12.75">
      <c r="B17" s="48" t="s">
        <v>13</v>
      </c>
      <c r="C17" s="30"/>
      <c r="D17" s="30"/>
      <c r="E17" s="10">
        <v>6833</v>
      </c>
      <c r="F17" s="58">
        <v>9869</v>
      </c>
      <c r="G17" s="10">
        <v>17475</v>
      </c>
      <c r="H17" s="10">
        <v>22914</v>
      </c>
      <c r="I17" s="50"/>
    </row>
    <row r="18" spans="2:9" ht="12.75">
      <c r="B18" s="48"/>
      <c r="C18" s="30"/>
      <c r="D18" s="30"/>
      <c r="E18" s="10"/>
      <c r="F18" s="58"/>
      <c r="G18" s="10"/>
      <c r="H18" s="10"/>
      <c r="I18" s="50"/>
    </row>
    <row r="19" spans="2:12" ht="12.75">
      <c r="B19" s="48" t="s">
        <v>14</v>
      </c>
      <c r="C19" s="30"/>
      <c r="D19" s="30"/>
      <c r="E19" s="10">
        <v>16</v>
      </c>
      <c r="F19" s="58">
        <v>3</v>
      </c>
      <c r="G19" s="10">
        <f>528</f>
        <v>528</v>
      </c>
      <c r="H19" s="10">
        <f>173</f>
        <v>173</v>
      </c>
      <c r="I19" s="50"/>
      <c r="K19" s="54"/>
      <c r="L19" s="76"/>
    </row>
    <row r="20" spans="2:9" ht="12.75">
      <c r="B20" s="48"/>
      <c r="C20" s="30"/>
      <c r="D20" s="30"/>
      <c r="E20" s="11"/>
      <c r="F20" s="59"/>
      <c r="G20" s="11"/>
      <c r="H20" s="11"/>
      <c r="I20" s="50"/>
    </row>
    <row r="21" spans="1:12" ht="12.75">
      <c r="A21" s="47"/>
      <c r="B21" s="48" t="s">
        <v>15</v>
      </c>
      <c r="C21" s="30"/>
      <c r="D21" s="30"/>
      <c r="E21" s="10">
        <v>2148</v>
      </c>
      <c r="F21" s="58">
        <v>7256</v>
      </c>
      <c r="G21" s="10">
        <f>4114</f>
        <v>4114</v>
      </c>
      <c r="H21" s="10">
        <f>8730</f>
        <v>8730</v>
      </c>
      <c r="I21" s="50"/>
      <c r="L21" s="76"/>
    </row>
    <row r="22" spans="2:9" ht="12.75">
      <c r="B22" s="48"/>
      <c r="C22" s="30"/>
      <c r="D22" s="30"/>
      <c r="E22" s="10"/>
      <c r="F22" s="58"/>
      <c r="G22" s="10"/>
      <c r="H22" s="10"/>
      <c r="I22" s="50"/>
    </row>
    <row r="23" spans="2:12" ht="12.75">
      <c r="B23" s="48" t="s">
        <v>16</v>
      </c>
      <c r="C23" s="30"/>
      <c r="D23" s="30"/>
      <c r="E23" s="10">
        <v>120</v>
      </c>
      <c r="F23" s="58">
        <v>1673</v>
      </c>
      <c r="G23" s="10">
        <v>343</v>
      </c>
      <c r="H23" s="10">
        <v>1932</v>
      </c>
      <c r="I23" s="50"/>
      <c r="K23" s="54"/>
      <c r="L23" s="76"/>
    </row>
    <row r="24" spans="2:12" ht="12.75" hidden="1">
      <c r="B24" s="48"/>
      <c r="C24" s="30"/>
      <c r="D24" s="30"/>
      <c r="E24" s="10"/>
      <c r="F24" s="58"/>
      <c r="G24" s="10"/>
      <c r="H24" s="10"/>
      <c r="I24" s="50"/>
      <c r="K24" s="54"/>
      <c r="L24" s="76"/>
    </row>
    <row r="25" spans="2:9" ht="12.75">
      <c r="B25" s="48"/>
      <c r="C25" s="30"/>
      <c r="D25" s="30"/>
      <c r="E25" s="10"/>
      <c r="F25" s="58"/>
      <c r="G25" s="10"/>
      <c r="H25" s="10"/>
      <c r="I25" s="50"/>
    </row>
    <row r="26" spans="2:9" ht="12.75">
      <c r="B26" s="48" t="s">
        <v>17</v>
      </c>
      <c r="C26" s="30"/>
      <c r="D26" s="30"/>
      <c r="E26" s="10"/>
      <c r="F26" s="58"/>
      <c r="G26" s="10"/>
      <c r="H26" s="10"/>
      <c r="I26" s="50"/>
    </row>
    <row r="27" spans="2:9" ht="12.75">
      <c r="B27" s="60" t="s">
        <v>18</v>
      </c>
      <c r="C27" s="30"/>
      <c r="D27" s="30"/>
      <c r="E27" s="10">
        <v>2429</v>
      </c>
      <c r="F27" s="58">
        <v>0</v>
      </c>
      <c r="G27" s="10">
        <v>2448</v>
      </c>
      <c r="H27" s="10">
        <v>0</v>
      </c>
      <c r="I27" s="50"/>
    </row>
    <row r="28" spans="2:9" ht="12.75">
      <c r="B28" s="61" t="s">
        <v>19</v>
      </c>
      <c r="C28" s="30"/>
      <c r="D28" s="30"/>
      <c r="E28" s="10">
        <v>32</v>
      </c>
      <c r="F28" s="58">
        <v>0</v>
      </c>
      <c r="G28" s="10">
        <v>530</v>
      </c>
      <c r="H28" s="10">
        <v>0</v>
      </c>
      <c r="I28" s="50"/>
    </row>
    <row r="29" spans="2:9" ht="12.75">
      <c r="B29" s="48"/>
      <c r="C29" s="30"/>
      <c r="D29" s="30"/>
      <c r="E29" s="11"/>
      <c r="F29" s="59"/>
      <c r="G29" s="11"/>
      <c r="H29" s="11"/>
      <c r="I29" s="50"/>
    </row>
    <row r="30" spans="2:12" ht="12.75">
      <c r="B30" s="48" t="s">
        <v>20</v>
      </c>
      <c r="C30" s="30"/>
      <c r="D30" s="30"/>
      <c r="E30" s="10">
        <f>+E21-E23+E27+E28+E24</f>
        <v>4489</v>
      </c>
      <c r="F30" s="58">
        <f>+F21-F23+F27+F28+F24</f>
        <v>5583</v>
      </c>
      <c r="G30" s="10">
        <f>+G21-G23+G27+G28+G24</f>
        <v>6749</v>
      </c>
      <c r="H30" s="10">
        <f>+H21-H23+H27+H28+H24</f>
        <v>6798</v>
      </c>
      <c r="I30" s="50"/>
      <c r="K30" s="76"/>
      <c r="L30" s="76"/>
    </row>
    <row r="31" spans="2:9" ht="12.75">
      <c r="B31" s="48"/>
      <c r="C31" s="30"/>
      <c r="D31" s="30"/>
      <c r="E31" s="10"/>
      <c r="F31" s="58"/>
      <c r="G31" s="10"/>
      <c r="H31" s="10"/>
      <c r="I31" s="50"/>
    </row>
    <row r="32" spans="2:12" ht="12.75">
      <c r="B32" s="48" t="s">
        <v>21</v>
      </c>
      <c r="C32" s="30"/>
      <c r="D32" s="30"/>
      <c r="E32" s="10">
        <v>1302</v>
      </c>
      <c r="F32" s="58">
        <v>1673</v>
      </c>
      <c r="G32" s="10">
        <v>2145</v>
      </c>
      <c r="H32" s="10">
        <v>2256</v>
      </c>
      <c r="I32" s="50"/>
      <c r="K32" s="54"/>
      <c r="L32" s="76"/>
    </row>
    <row r="33" spans="2:9" ht="12.75">
      <c r="B33" s="48"/>
      <c r="C33" s="30"/>
      <c r="D33" s="30"/>
      <c r="E33" s="11"/>
      <c r="F33" s="59"/>
      <c r="G33" s="11"/>
      <c r="H33" s="11"/>
      <c r="I33" s="50"/>
    </row>
    <row r="34" spans="2:12" ht="12.75">
      <c r="B34" s="48" t="s">
        <v>22</v>
      </c>
      <c r="C34" s="30"/>
      <c r="D34" s="30"/>
      <c r="E34" s="10">
        <f>+E30-E32</f>
        <v>3187</v>
      </c>
      <c r="F34" s="58">
        <f>+F30-F32</f>
        <v>3910</v>
      </c>
      <c r="G34" s="10">
        <f>+G30-G32</f>
        <v>4604</v>
      </c>
      <c r="H34" s="10">
        <f>+H30-H32</f>
        <v>4542</v>
      </c>
      <c r="I34" s="50"/>
      <c r="K34" s="76"/>
      <c r="L34" s="76"/>
    </row>
    <row r="35" spans="2:9" ht="12.75">
      <c r="B35" s="48"/>
      <c r="C35" s="30"/>
      <c r="D35" s="30"/>
      <c r="E35" s="10"/>
      <c r="F35" s="58"/>
      <c r="G35" s="10"/>
      <c r="H35" s="10"/>
      <c r="I35" s="50"/>
    </row>
    <row r="36" spans="2:12" ht="12.75">
      <c r="B36" s="48" t="s">
        <v>23</v>
      </c>
      <c r="C36" s="30"/>
      <c r="D36" s="30"/>
      <c r="E36" s="10">
        <v>-13</v>
      </c>
      <c r="F36" s="58">
        <v>-4</v>
      </c>
      <c r="G36" s="10">
        <v>-12</v>
      </c>
      <c r="H36" s="10">
        <v>-3</v>
      </c>
      <c r="I36" s="50"/>
      <c r="L36" s="76"/>
    </row>
    <row r="37" spans="2:9" ht="12.75">
      <c r="B37" s="48"/>
      <c r="C37" s="30"/>
      <c r="D37" s="30"/>
      <c r="E37" s="11"/>
      <c r="F37" s="59"/>
      <c r="G37" s="11"/>
      <c r="H37" s="11"/>
      <c r="I37" s="50"/>
    </row>
    <row r="38" spans="2:12" ht="13.5" thickBot="1">
      <c r="B38" s="48" t="s">
        <v>24</v>
      </c>
      <c r="C38" s="30"/>
      <c r="D38" s="30"/>
      <c r="E38" s="9">
        <f>+E36+E34</f>
        <v>3174</v>
      </c>
      <c r="F38" s="49">
        <f>+F36+F34</f>
        <v>3906</v>
      </c>
      <c r="G38" s="49">
        <f>+G36+G34</f>
        <v>4592</v>
      </c>
      <c r="H38" s="49">
        <f>+H36+H34</f>
        <v>4539</v>
      </c>
      <c r="I38" s="50"/>
      <c r="K38" s="76"/>
      <c r="L38" s="76"/>
    </row>
    <row r="39" spans="2:9" ht="12.75">
      <c r="B39" s="48"/>
      <c r="C39" s="30"/>
      <c r="D39" s="30"/>
      <c r="E39" s="10"/>
      <c r="F39" s="58"/>
      <c r="G39" s="10"/>
      <c r="H39" s="10"/>
      <c r="I39" s="50"/>
    </row>
    <row r="40" spans="2:9" ht="12.75">
      <c r="B40" s="48" t="s">
        <v>25</v>
      </c>
      <c r="C40" s="30"/>
      <c r="D40" s="30"/>
      <c r="E40" s="12">
        <f>+E38*1000/56148434*100</f>
        <v>5.652873595726642</v>
      </c>
      <c r="F40" s="12">
        <v>8.78</v>
      </c>
      <c r="G40" s="12">
        <v>8.18</v>
      </c>
      <c r="H40" s="12">
        <v>10.2</v>
      </c>
      <c r="I40" s="51"/>
    </row>
    <row r="41" spans="2:9" ht="12.75">
      <c r="B41" s="48" t="s">
        <v>85</v>
      </c>
      <c r="C41" s="30"/>
      <c r="D41" s="30"/>
      <c r="E41" s="13" t="s">
        <v>12</v>
      </c>
      <c r="F41" s="62" t="s">
        <v>12</v>
      </c>
      <c r="G41" s="13" t="s">
        <v>12</v>
      </c>
      <c r="H41" s="13" t="s">
        <v>12</v>
      </c>
      <c r="I41" s="52"/>
    </row>
    <row r="42" spans="2:9" ht="13.5" thickBot="1">
      <c r="B42" s="63"/>
      <c r="C42" s="45"/>
      <c r="D42" s="45"/>
      <c r="E42" s="9"/>
      <c r="F42" s="49"/>
      <c r="G42" s="9"/>
      <c r="H42" s="9"/>
      <c r="I42" s="50"/>
    </row>
    <row r="43" spans="5:9" ht="12.75">
      <c r="E43" s="15"/>
      <c r="G43" s="15"/>
      <c r="H43" s="15"/>
      <c r="I43" s="14"/>
    </row>
    <row r="44" spans="5:9" ht="12.75">
      <c r="E44" s="15"/>
      <c r="G44" s="15"/>
      <c r="H44" s="15"/>
      <c r="I44" s="14"/>
    </row>
    <row r="45" spans="1:9" ht="12.75">
      <c r="A45" s="20" t="s">
        <v>86</v>
      </c>
      <c r="E45" s="15"/>
      <c r="G45" s="15"/>
      <c r="H45" s="15"/>
      <c r="I45" s="14"/>
    </row>
    <row r="46" spans="1:9" ht="12.75">
      <c r="A46" s="20" t="s">
        <v>87</v>
      </c>
      <c r="E46" s="15"/>
      <c r="G46" s="15"/>
      <c r="H46" s="15"/>
      <c r="I46" s="14"/>
    </row>
    <row r="47" spans="5:9" ht="12.75">
      <c r="E47" s="15"/>
      <c r="G47" s="15"/>
      <c r="H47" s="15"/>
      <c r="I47" s="14"/>
    </row>
    <row r="48" spans="5:9" ht="12.75">
      <c r="E48" s="15"/>
      <c r="G48" s="15"/>
      <c r="H48" s="15"/>
      <c r="I48" s="14"/>
    </row>
    <row r="50" spans="1:5" ht="12.75">
      <c r="A50" s="20" t="s">
        <v>0</v>
      </c>
      <c r="D50" s="15"/>
      <c r="E50" s="15"/>
    </row>
    <row r="51" spans="1:5" ht="12.75">
      <c r="A51" s="20" t="s">
        <v>83</v>
      </c>
      <c r="D51" s="15"/>
      <c r="E51" s="15"/>
    </row>
    <row r="52" spans="1:5" ht="12.75">
      <c r="A52" s="20"/>
      <c r="D52" s="15"/>
      <c r="E52" s="15"/>
    </row>
    <row r="53" spans="4:7" ht="12.75">
      <c r="D53" s="15"/>
      <c r="F53" s="16" t="s">
        <v>26</v>
      </c>
      <c r="G53" s="16" t="s">
        <v>60</v>
      </c>
    </row>
    <row r="54" spans="4:7" ht="12.75">
      <c r="D54" s="15"/>
      <c r="F54" s="16" t="s">
        <v>27</v>
      </c>
      <c r="G54" s="16" t="s">
        <v>27</v>
      </c>
    </row>
    <row r="55" spans="4:7" ht="12.75">
      <c r="D55" s="15"/>
      <c r="F55" s="16" t="s">
        <v>106</v>
      </c>
      <c r="G55" s="16" t="s">
        <v>102</v>
      </c>
    </row>
    <row r="56" spans="4:7" ht="12.75">
      <c r="D56" s="15"/>
      <c r="F56" s="16" t="str">
        <f>+E11</f>
        <v>31/12/2002</v>
      </c>
      <c r="G56" s="16" t="s">
        <v>28</v>
      </c>
    </row>
    <row r="57" spans="4:7" ht="12.75">
      <c r="D57" s="15"/>
      <c r="F57" s="16" t="s">
        <v>10</v>
      </c>
      <c r="G57" s="16" t="s">
        <v>10</v>
      </c>
    </row>
    <row r="58" spans="4:7" ht="12.75">
      <c r="D58" s="15"/>
      <c r="F58" s="16" t="s">
        <v>75</v>
      </c>
      <c r="G58" s="16" t="s">
        <v>76</v>
      </c>
    </row>
    <row r="59" spans="4:7" ht="12.75">
      <c r="D59" s="15"/>
      <c r="G59" s="15"/>
    </row>
    <row r="60" spans="1:9" ht="12.75">
      <c r="A60" s="47"/>
      <c r="B60" s="21" t="s">
        <v>29</v>
      </c>
      <c r="D60" s="15"/>
      <c r="F60" s="15">
        <v>4426</v>
      </c>
      <c r="G60" s="15">
        <v>5779</v>
      </c>
      <c r="H60" s="25"/>
      <c r="I60" s="17"/>
    </row>
    <row r="61" spans="1:9" ht="12.75">
      <c r="A61" s="47"/>
      <c r="B61" s="21" t="s">
        <v>30</v>
      </c>
      <c r="D61" s="15"/>
      <c r="F61" s="15">
        <v>16</v>
      </c>
      <c r="G61" s="15">
        <v>26</v>
      </c>
      <c r="H61" s="25"/>
      <c r="I61" s="17"/>
    </row>
    <row r="62" spans="1:9" ht="12.75">
      <c r="A62" s="47"/>
      <c r="B62" s="21" t="s">
        <v>31</v>
      </c>
      <c r="D62" s="15"/>
      <c r="F62" s="15">
        <v>5839</v>
      </c>
      <c r="G62" s="15">
        <v>8786</v>
      </c>
      <c r="H62" s="25"/>
      <c r="I62" s="17"/>
    </row>
    <row r="63" spans="1:7" ht="12.75">
      <c r="A63" s="15"/>
      <c r="B63" s="21" t="s">
        <v>32</v>
      </c>
      <c r="C63" s="15"/>
      <c r="D63" s="15"/>
      <c r="E63" s="15"/>
      <c r="F63" s="15">
        <v>8245</v>
      </c>
      <c r="G63" s="15">
        <v>0</v>
      </c>
    </row>
    <row r="64" spans="1:9" ht="12.75">
      <c r="A64" s="47"/>
      <c r="B64" s="21" t="s">
        <v>33</v>
      </c>
      <c r="D64" s="15"/>
      <c r="F64" s="15">
        <v>105534</v>
      </c>
      <c r="G64" s="15">
        <v>99742</v>
      </c>
      <c r="H64" s="25"/>
      <c r="I64" s="17"/>
    </row>
    <row r="65" spans="1:9" ht="12.75">
      <c r="A65" s="47"/>
      <c r="B65" s="21" t="s">
        <v>34</v>
      </c>
      <c r="D65" s="15"/>
      <c r="F65" s="15">
        <v>0</v>
      </c>
      <c r="G65" s="15">
        <v>35000</v>
      </c>
      <c r="H65" s="25"/>
      <c r="I65" s="17"/>
    </row>
    <row r="66" spans="1:9" ht="12.75">
      <c r="A66" s="47"/>
      <c r="D66" s="15"/>
      <c r="G66" s="15"/>
      <c r="H66" s="25"/>
      <c r="I66" s="17"/>
    </row>
    <row r="67" spans="1:9" ht="12.75">
      <c r="A67" s="47"/>
      <c r="B67" s="64" t="s">
        <v>35</v>
      </c>
      <c r="D67" s="15"/>
      <c r="G67" s="15"/>
      <c r="H67" s="25"/>
      <c r="I67" s="17"/>
    </row>
    <row r="68" spans="3:9" ht="12.75">
      <c r="C68" s="21" t="s">
        <v>36</v>
      </c>
      <c r="D68" s="15"/>
      <c r="F68" s="15">
        <v>40614</v>
      </c>
      <c r="G68" s="15">
        <v>50704</v>
      </c>
      <c r="H68" s="25"/>
      <c r="I68" s="17"/>
    </row>
    <row r="69" spans="3:9" ht="12.75">
      <c r="C69" s="21" t="s">
        <v>88</v>
      </c>
      <c r="D69" s="15"/>
      <c r="F69" s="15">
        <f>16724+907</f>
        <v>17631</v>
      </c>
      <c r="G69" s="15">
        <f>14926+1118</f>
        <v>16044</v>
      </c>
      <c r="H69" s="25"/>
      <c r="I69" s="17"/>
    </row>
    <row r="70" spans="3:9" ht="12.75">
      <c r="C70" s="21" t="s">
        <v>34</v>
      </c>
      <c r="D70" s="15"/>
      <c r="F70" s="15">
        <v>35000</v>
      </c>
      <c r="G70" s="15">
        <v>0</v>
      </c>
      <c r="H70" s="25"/>
      <c r="I70" s="17"/>
    </row>
    <row r="71" spans="3:9" ht="12.75">
      <c r="C71" s="21" t="s">
        <v>37</v>
      </c>
      <c r="D71" s="15"/>
      <c r="F71" s="15">
        <v>390</v>
      </c>
      <c r="G71" s="15">
        <v>879</v>
      </c>
      <c r="H71" s="25"/>
      <c r="I71" s="17"/>
    </row>
    <row r="72" spans="3:9" ht="12.75">
      <c r="C72" s="21" t="s">
        <v>82</v>
      </c>
      <c r="D72" s="15"/>
      <c r="F72" s="15">
        <v>3796</v>
      </c>
      <c r="G72" s="15">
        <v>3675</v>
      </c>
      <c r="H72" s="25"/>
      <c r="I72" s="17"/>
    </row>
    <row r="73" spans="4:9" ht="12.75">
      <c r="D73" s="15"/>
      <c r="G73" s="15"/>
      <c r="H73" s="25"/>
      <c r="I73" s="17"/>
    </row>
    <row r="74" spans="4:9" ht="12.75">
      <c r="D74" s="15"/>
      <c r="F74" s="18">
        <f>SUM(F68:F73)</f>
        <v>97431</v>
      </c>
      <c r="G74" s="18">
        <f>SUM(G68:G73)</f>
        <v>71302</v>
      </c>
      <c r="H74" s="25"/>
      <c r="I74" s="17"/>
    </row>
    <row r="75" spans="4:9" ht="12.75">
      <c r="D75" s="15"/>
      <c r="G75" s="15"/>
      <c r="H75" s="25"/>
      <c r="I75" s="17"/>
    </row>
    <row r="76" spans="1:9" ht="12.75">
      <c r="A76" s="47"/>
      <c r="B76" s="22" t="s">
        <v>38</v>
      </c>
      <c r="D76" s="15"/>
      <c r="G76" s="15"/>
      <c r="H76" s="25"/>
      <c r="I76" s="17"/>
    </row>
    <row r="77" spans="3:9" ht="12.75">
      <c r="C77" s="21" t="s">
        <v>39</v>
      </c>
      <c r="D77" s="15"/>
      <c r="F77" s="15">
        <v>36916</v>
      </c>
      <c r="G77" s="15">
        <v>46817</v>
      </c>
      <c r="H77" s="25"/>
      <c r="I77" s="17"/>
    </row>
    <row r="78" spans="3:9" ht="12.75">
      <c r="C78" s="21" t="s">
        <v>89</v>
      </c>
      <c r="D78" s="15"/>
      <c r="F78" s="15">
        <f>16922+8655+75-1</f>
        <v>25651</v>
      </c>
      <c r="G78" s="15">
        <f>13284+4181+4963</f>
        <v>22428</v>
      </c>
      <c r="H78" s="25"/>
      <c r="I78" s="17"/>
    </row>
    <row r="79" spans="3:9" ht="12.75">
      <c r="C79" s="21" t="s">
        <v>99</v>
      </c>
      <c r="D79" s="15"/>
      <c r="F79" s="15">
        <v>1177</v>
      </c>
      <c r="G79" s="15">
        <v>0</v>
      </c>
      <c r="H79" s="25"/>
      <c r="I79" s="17"/>
    </row>
    <row r="80" spans="3:9" ht="12.75">
      <c r="C80" s="21" t="s">
        <v>40</v>
      </c>
      <c r="D80" s="15"/>
      <c r="F80" s="15">
        <v>1402</v>
      </c>
      <c r="G80" s="15">
        <v>1145</v>
      </c>
      <c r="H80" s="25"/>
      <c r="I80" s="17"/>
    </row>
    <row r="81" spans="4:9" ht="12.75">
      <c r="D81" s="15"/>
      <c r="G81" s="15"/>
      <c r="H81" s="25"/>
      <c r="I81" s="17"/>
    </row>
    <row r="82" spans="4:9" ht="12.75">
      <c r="D82" s="15"/>
      <c r="F82" s="18">
        <f>SUM(F77:F81)</f>
        <v>65146</v>
      </c>
      <c r="G82" s="18">
        <f>SUM(G77:G81)</f>
        <v>70390</v>
      </c>
      <c r="H82" s="25"/>
      <c r="I82" s="17"/>
    </row>
    <row r="83" spans="4:9" ht="12.75">
      <c r="D83" s="15"/>
      <c r="G83" s="15"/>
      <c r="H83" s="25"/>
      <c r="I83" s="17"/>
    </row>
    <row r="84" spans="1:9" ht="12.75">
      <c r="A84" s="47"/>
      <c r="B84" s="21" t="s">
        <v>41</v>
      </c>
      <c r="D84" s="15"/>
      <c r="F84" s="15">
        <f>+F74-F82</f>
        <v>32285</v>
      </c>
      <c r="G84" s="15">
        <f>+G74-G82</f>
        <v>912</v>
      </c>
      <c r="H84" s="25"/>
      <c r="I84" s="17"/>
    </row>
    <row r="85" spans="4:9" ht="12.75">
      <c r="D85" s="15"/>
      <c r="G85" s="15"/>
      <c r="H85" s="25"/>
      <c r="I85" s="17"/>
    </row>
    <row r="86" spans="1:9" ht="13.5" thickBot="1">
      <c r="A86" s="20"/>
      <c r="B86" s="20"/>
      <c r="C86" s="20"/>
      <c r="D86" s="2"/>
      <c r="F86" s="19">
        <f>SUM(F60:F66)+F84</f>
        <v>156345</v>
      </c>
      <c r="G86" s="19">
        <f>SUM(G60:G66)+G84</f>
        <v>150245</v>
      </c>
      <c r="H86" s="25"/>
      <c r="I86" s="17"/>
    </row>
    <row r="87" spans="4:9" ht="13.5" thickTop="1">
      <c r="D87" s="15"/>
      <c r="G87" s="15"/>
      <c r="H87" s="25"/>
      <c r="I87" s="17"/>
    </row>
    <row r="88" spans="1:9" ht="12.75">
      <c r="A88" s="47"/>
      <c r="B88" s="21" t="s">
        <v>42</v>
      </c>
      <c r="D88" s="15"/>
      <c r="G88" s="15"/>
      <c r="H88" s="25"/>
      <c r="I88" s="17"/>
    </row>
    <row r="89" spans="2:9" ht="12.75">
      <c r="B89" s="21" t="s">
        <v>43</v>
      </c>
      <c r="D89" s="15"/>
      <c r="F89" s="15">
        <v>72933</v>
      </c>
      <c r="G89" s="15">
        <v>48622</v>
      </c>
      <c r="H89" s="25"/>
      <c r="I89" s="17"/>
    </row>
    <row r="90" spans="2:9" ht="12.75">
      <c r="B90" s="21" t="s">
        <v>44</v>
      </c>
      <c r="D90" s="15"/>
      <c r="F90" s="15">
        <f>+F183+G183</f>
        <v>40385</v>
      </c>
      <c r="G90" s="15">
        <f>2732+57425</f>
        <v>60157</v>
      </c>
      <c r="H90" s="25"/>
      <c r="I90" s="17"/>
    </row>
    <row r="91" spans="4:9" ht="12.75">
      <c r="D91" s="15"/>
      <c r="G91" s="15"/>
      <c r="H91" s="25"/>
      <c r="I91" s="17"/>
    </row>
    <row r="92" spans="4:9" ht="12.75">
      <c r="D92" s="15"/>
      <c r="F92" s="18">
        <f>SUM(F89:F91)</f>
        <v>113318</v>
      </c>
      <c r="G92" s="18">
        <f>SUM(G89:G91)</f>
        <v>108779</v>
      </c>
      <c r="H92" s="25"/>
      <c r="I92" s="17"/>
    </row>
    <row r="93" spans="4:9" ht="12.75">
      <c r="D93" s="15"/>
      <c r="G93" s="15"/>
      <c r="H93" s="25"/>
      <c r="I93" s="17"/>
    </row>
    <row r="94" spans="1:9" ht="12.75">
      <c r="A94" s="47"/>
      <c r="B94" s="21" t="s">
        <v>46</v>
      </c>
      <c r="D94" s="15"/>
      <c r="F94" s="15">
        <v>133</v>
      </c>
      <c r="G94" s="15">
        <v>121</v>
      </c>
      <c r="H94" s="25"/>
      <c r="I94" s="17"/>
    </row>
    <row r="95" spans="4:9" ht="12.75">
      <c r="D95" s="15"/>
      <c r="G95" s="15"/>
      <c r="H95" s="25"/>
      <c r="I95" s="17"/>
    </row>
    <row r="96" spans="1:9" ht="12.75">
      <c r="A96" s="47"/>
      <c r="B96" s="21" t="s">
        <v>47</v>
      </c>
      <c r="D96" s="15"/>
      <c r="F96" s="15">
        <v>42851</v>
      </c>
      <c r="G96" s="15">
        <v>41292</v>
      </c>
      <c r="H96" s="25"/>
      <c r="I96" s="17"/>
    </row>
    <row r="97" spans="4:9" ht="12.75">
      <c r="D97" s="15"/>
      <c r="G97" s="15"/>
      <c r="H97" s="25"/>
      <c r="I97" s="17"/>
    </row>
    <row r="98" spans="1:9" ht="12.75">
      <c r="A98" s="47"/>
      <c r="B98" s="21" t="s">
        <v>48</v>
      </c>
      <c r="D98" s="15"/>
      <c r="F98" s="15">
        <v>43</v>
      </c>
      <c r="G98" s="15">
        <v>53</v>
      </c>
      <c r="H98" s="25"/>
      <c r="I98" s="17"/>
    </row>
    <row r="99" spans="4:9" ht="12.75">
      <c r="D99" s="15"/>
      <c r="G99" s="15"/>
      <c r="H99" s="25"/>
      <c r="I99" s="17"/>
    </row>
    <row r="100" spans="1:9" ht="13.5" thickBot="1">
      <c r="A100" s="20"/>
      <c r="B100" s="20"/>
      <c r="C100" s="20"/>
      <c r="D100" s="2"/>
      <c r="F100" s="19">
        <f>SUM(F92:F99)</f>
        <v>156345</v>
      </c>
      <c r="G100" s="19">
        <f>SUM(G92:G99)</f>
        <v>150245</v>
      </c>
      <c r="H100" s="25"/>
      <c r="I100" s="17"/>
    </row>
    <row r="101" spans="4:9" ht="13.5" thickTop="1">
      <c r="D101" s="15"/>
      <c r="F101" s="15">
        <f>+F100-F86</f>
        <v>0</v>
      </c>
      <c r="G101" s="15">
        <f>+G100-G86</f>
        <v>0</v>
      </c>
      <c r="H101" s="25"/>
      <c r="I101" s="17"/>
    </row>
    <row r="102" spans="1:9" ht="13.5" thickBot="1">
      <c r="A102" s="57"/>
      <c r="B102" s="20" t="s">
        <v>59</v>
      </c>
      <c r="C102" s="20"/>
      <c r="D102" s="2"/>
      <c r="F102" s="68">
        <f>+(SUM(F89:F90)-F61-F62)/F89</f>
        <v>1.4734482333100243</v>
      </c>
      <c r="G102" s="68">
        <f>+(SUM(G89:G90)-G61-G62)/G89</f>
        <v>2.0560034552260293</v>
      </c>
      <c r="H102" s="25"/>
      <c r="I102" s="17"/>
    </row>
    <row r="103" spans="4:9" ht="13.5" thickTop="1">
      <c r="D103" s="15"/>
      <c r="G103" s="15"/>
      <c r="H103" s="25"/>
      <c r="I103" s="17"/>
    </row>
    <row r="104" spans="4:9" ht="12.75">
      <c r="D104" s="15"/>
      <c r="G104" s="15"/>
      <c r="H104" s="25"/>
      <c r="I104" s="17"/>
    </row>
    <row r="105" spans="1:9" ht="12.75">
      <c r="A105" s="20" t="s">
        <v>86</v>
      </c>
      <c r="D105" s="15"/>
      <c r="G105" s="15"/>
      <c r="H105" s="25"/>
      <c r="I105" s="17"/>
    </row>
    <row r="106" spans="1:9" ht="12.75">
      <c r="A106" s="20" t="s">
        <v>87</v>
      </c>
      <c r="D106" s="15"/>
      <c r="G106" s="15"/>
      <c r="H106" s="25"/>
      <c r="I106" s="17"/>
    </row>
    <row r="107" spans="8:9" ht="12.75">
      <c r="H107" s="25"/>
      <c r="I107" s="17"/>
    </row>
    <row r="108" spans="1:9" ht="12.75">
      <c r="A108" s="20" t="str">
        <f>+A1</f>
        <v>JOHN MASTER INDUSTRIES BERHAD - CO . NO. 114842-H</v>
      </c>
      <c r="H108" s="25"/>
      <c r="I108" s="17"/>
    </row>
    <row r="109" spans="1:9" ht="12.75">
      <c r="A109" s="20" t="s">
        <v>95</v>
      </c>
      <c r="H109" s="25"/>
      <c r="I109" s="17"/>
    </row>
    <row r="110" ht="12.75">
      <c r="A110" s="20" t="s">
        <v>2</v>
      </c>
    </row>
    <row r="111" ht="12.75">
      <c r="A111" s="20"/>
    </row>
    <row r="112" ht="12.75">
      <c r="F112" s="16" t="s">
        <v>10</v>
      </c>
    </row>
    <row r="113" ht="12.75">
      <c r="F113" s="16" t="s">
        <v>104</v>
      </c>
    </row>
    <row r="115" ht="12.75">
      <c r="A115" s="20" t="s">
        <v>73</v>
      </c>
    </row>
    <row r="116" spans="2:6" ht="12.75">
      <c r="B116" s="21" t="s">
        <v>103</v>
      </c>
      <c r="F116" s="25">
        <f>+G30</f>
        <v>6749</v>
      </c>
    </row>
    <row r="117" spans="2:6" ht="12.75">
      <c r="B117" s="21" t="s">
        <v>49</v>
      </c>
      <c r="F117" s="25">
        <v>-449</v>
      </c>
    </row>
    <row r="118" spans="2:7" ht="12.75">
      <c r="B118" s="21" t="s">
        <v>80</v>
      </c>
      <c r="F118" s="25">
        <v>343</v>
      </c>
      <c r="G118" s="47"/>
    </row>
    <row r="119" spans="2:7" ht="12.75">
      <c r="B119" s="21" t="s">
        <v>81</v>
      </c>
      <c r="F119" s="25">
        <v>-2</v>
      </c>
      <c r="G119" s="47"/>
    </row>
    <row r="120" spans="2:7" ht="12.75">
      <c r="B120" s="21" t="s">
        <v>61</v>
      </c>
      <c r="D120" s="30"/>
      <c r="E120" s="30"/>
      <c r="F120" s="53">
        <f>-25163+14194</f>
        <v>-10969</v>
      </c>
      <c r="G120" s="30"/>
    </row>
    <row r="121" spans="2:7" ht="12.75">
      <c r="B121" s="21" t="s">
        <v>62</v>
      </c>
      <c r="D121" s="30"/>
      <c r="E121" s="30"/>
      <c r="F121" s="66">
        <f>SUM(F116:F120)</f>
        <v>-4328</v>
      </c>
      <c r="G121" s="30"/>
    </row>
    <row r="122" spans="4:7" ht="12.75">
      <c r="D122" s="30"/>
      <c r="E122" s="30"/>
      <c r="F122" s="21"/>
      <c r="G122" s="30"/>
    </row>
    <row r="123" spans="3:7" ht="12.75">
      <c r="C123" s="21" t="s">
        <v>78</v>
      </c>
      <c r="D123" s="30"/>
      <c r="E123" s="30"/>
      <c r="F123" s="25">
        <v>-343</v>
      </c>
      <c r="G123" s="30"/>
    </row>
    <row r="124" spans="3:7" ht="12.75">
      <c r="C124" s="21" t="s">
        <v>79</v>
      </c>
      <c r="D124" s="30"/>
      <c r="E124" s="30"/>
      <c r="F124" s="25">
        <v>-683</v>
      </c>
      <c r="G124" s="30"/>
    </row>
    <row r="125" spans="4:7" ht="12.75">
      <c r="D125" s="30"/>
      <c r="E125" s="30"/>
      <c r="F125" s="65"/>
      <c r="G125" s="30"/>
    </row>
    <row r="126" spans="2:9" ht="12.75">
      <c r="B126" s="21" t="s">
        <v>63</v>
      </c>
      <c r="D126" s="30"/>
      <c r="E126" s="30"/>
      <c r="F126" s="66">
        <f>SUM(F121:F125)</f>
        <v>-5354</v>
      </c>
      <c r="G126" s="31"/>
      <c r="H126" s="20"/>
      <c r="I126" s="1"/>
    </row>
    <row r="127" spans="4:7" ht="12.75">
      <c r="D127" s="30"/>
      <c r="E127" s="30"/>
      <c r="F127" s="21"/>
      <c r="G127" s="30"/>
    </row>
    <row r="128" spans="1:7" ht="12.75">
      <c r="A128" s="20" t="s">
        <v>64</v>
      </c>
      <c r="B128" s="22"/>
      <c r="D128" s="30"/>
      <c r="E128" s="30"/>
      <c r="F128" s="21"/>
      <c r="G128" s="30"/>
    </row>
    <row r="129" spans="2:7" ht="12.75">
      <c r="B129" s="21" t="s">
        <v>65</v>
      </c>
      <c r="D129" s="30"/>
      <c r="E129" s="30"/>
      <c r="F129" s="25">
        <f>-678+48</f>
        <v>-630</v>
      </c>
      <c r="G129" s="30"/>
    </row>
    <row r="130" spans="2:7" ht="12.75">
      <c r="B130" s="21" t="s">
        <v>90</v>
      </c>
      <c r="D130" s="30"/>
      <c r="E130" s="30" t="s">
        <v>107</v>
      </c>
      <c r="F130" s="25">
        <v>14241</v>
      </c>
      <c r="G130" s="30"/>
    </row>
    <row r="131" spans="2:9" ht="12.75">
      <c r="B131" s="21" t="s">
        <v>50</v>
      </c>
      <c r="C131" s="20"/>
      <c r="D131" s="31"/>
      <c r="E131" s="31"/>
      <c r="F131" s="25">
        <v>2</v>
      </c>
      <c r="G131" s="31"/>
      <c r="H131" s="20"/>
      <c r="I131" s="1"/>
    </row>
    <row r="132" spans="2:7" ht="12.75">
      <c r="B132" s="21" t="s">
        <v>66</v>
      </c>
      <c r="D132" s="30"/>
      <c r="E132" s="30"/>
      <c r="F132" s="66">
        <f>SUM(F129:F131)</f>
        <v>13613</v>
      </c>
      <c r="G132" s="30"/>
    </row>
    <row r="133" spans="4:7" ht="12.75">
      <c r="D133" s="30"/>
      <c r="E133" s="30"/>
      <c r="F133" s="21"/>
      <c r="G133" s="30"/>
    </row>
    <row r="134" spans="1:7" ht="12.75">
      <c r="A134" s="20" t="s">
        <v>67</v>
      </c>
      <c r="B134" s="22"/>
      <c r="D134" s="30"/>
      <c r="E134" s="30"/>
      <c r="F134" s="21"/>
      <c r="G134" s="30"/>
    </row>
    <row r="135" spans="2:9" ht="12.75">
      <c r="B135" s="21" t="s">
        <v>72</v>
      </c>
      <c r="C135" s="20"/>
      <c r="D135" s="31"/>
      <c r="E135" s="31"/>
      <c r="F135" s="25">
        <f>51-101</f>
        <v>-50</v>
      </c>
      <c r="G135" s="31"/>
      <c r="H135" s="20"/>
      <c r="I135" s="1"/>
    </row>
    <row r="136" spans="2:7" ht="12.75">
      <c r="B136" s="21" t="s">
        <v>51</v>
      </c>
      <c r="D136" s="30"/>
      <c r="E136" s="30"/>
      <c r="F136" s="25">
        <v>-5417</v>
      </c>
      <c r="G136" s="30"/>
    </row>
    <row r="137" spans="2:7" ht="12.75">
      <c r="B137" s="21" t="s">
        <v>101</v>
      </c>
      <c r="D137" s="30"/>
      <c r="E137" s="30"/>
      <c r="F137" s="25">
        <v>-53</v>
      </c>
      <c r="G137" s="30"/>
    </row>
    <row r="138" spans="2:7" ht="12.75">
      <c r="B138" s="21" t="s">
        <v>74</v>
      </c>
      <c r="D138" s="30"/>
      <c r="E138" s="30"/>
      <c r="F138" s="66">
        <f>SUM(F135:F137)</f>
        <v>-5520</v>
      </c>
      <c r="G138" s="30"/>
    </row>
    <row r="139" spans="4:7" ht="12.75">
      <c r="D139" s="30"/>
      <c r="E139" s="30"/>
      <c r="F139" s="21"/>
      <c r="G139" s="30"/>
    </row>
    <row r="140" spans="1:7" ht="12.75">
      <c r="A140" s="21" t="s">
        <v>68</v>
      </c>
      <c r="D140" s="30"/>
      <c r="E140" s="30"/>
      <c r="F140" s="25">
        <f>+F138+F132+F126</f>
        <v>2739</v>
      </c>
      <c r="G140" s="30"/>
    </row>
    <row r="141" spans="4:7" ht="12.75">
      <c r="D141" s="30"/>
      <c r="E141" s="30"/>
      <c r="F141" s="21"/>
      <c r="G141" s="30"/>
    </row>
    <row r="142" spans="1:7" ht="12.75">
      <c r="A142" s="21" t="s">
        <v>69</v>
      </c>
      <c r="D142" s="30"/>
      <c r="E142" s="30"/>
      <c r="F142" s="15">
        <v>-7964</v>
      </c>
      <c r="G142" s="30"/>
    </row>
    <row r="143" spans="4:7" ht="12.75">
      <c r="D143" s="30"/>
      <c r="E143" s="30"/>
      <c r="F143" s="21"/>
      <c r="G143" s="30"/>
    </row>
    <row r="144" spans="1:7" ht="12.75">
      <c r="A144" s="21" t="s">
        <v>70</v>
      </c>
      <c r="D144" s="30"/>
      <c r="E144" s="30"/>
      <c r="F144" s="18">
        <f>SUM(F139:F143)</f>
        <v>-5225</v>
      </c>
      <c r="G144" s="30"/>
    </row>
    <row r="145" spans="4:7" ht="12.75">
      <c r="D145" s="30"/>
      <c r="E145" s="30"/>
      <c r="F145" s="23"/>
      <c r="G145" s="30"/>
    </row>
    <row r="146" spans="4:7" ht="12.75">
      <c r="D146" s="30"/>
      <c r="E146" s="30"/>
      <c r="F146" s="23"/>
      <c r="G146" s="30"/>
    </row>
    <row r="147" spans="1:7" ht="12.75">
      <c r="A147" s="20" t="s">
        <v>107</v>
      </c>
      <c r="D147" s="30"/>
      <c r="E147" s="30"/>
      <c r="F147" s="23"/>
      <c r="G147" s="30"/>
    </row>
    <row r="148" spans="1:7" ht="12.75">
      <c r="A148" s="20" t="s">
        <v>108</v>
      </c>
      <c r="D148" s="30"/>
      <c r="E148" s="30"/>
      <c r="F148" s="23"/>
      <c r="G148" s="30"/>
    </row>
    <row r="149" spans="4:7" ht="12.75">
      <c r="D149" s="30"/>
      <c r="E149" s="30"/>
      <c r="F149" s="23"/>
      <c r="G149" s="30"/>
    </row>
    <row r="150" spans="2:6" ht="12.75">
      <c r="B150" s="15" t="s">
        <v>109</v>
      </c>
      <c r="C150" s="15"/>
      <c r="D150" s="15"/>
      <c r="E150" s="15"/>
      <c r="F150" s="15">
        <f>13137-20</f>
        <v>13117</v>
      </c>
    </row>
    <row r="151" spans="2:6" ht="12.75">
      <c r="B151" s="15" t="s">
        <v>110</v>
      </c>
      <c r="C151" s="15"/>
      <c r="D151" s="15"/>
      <c r="E151" s="15"/>
      <c r="F151" s="15">
        <v>2947</v>
      </c>
    </row>
    <row r="152" spans="2:6" ht="12.75">
      <c r="B152" s="15"/>
      <c r="C152" s="15"/>
      <c r="D152" s="15"/>
      <c r="E152" s="15"/>
      <c r="F152" s="18">
        <f>SUM(F150:F151)</f>
        <v>16064</v>
      </c>
    </row>
    <row r="153" spans="2:5" ht="12.75">
      <c r="B153" s="15"/>
      <c r="C153" s="15"/>
      <c r="D153" s="15"/>
      <c r="E153" s="15"/>
    </row>
    <row r="154" spans="2:6" ht="12.75">
      <c r="B154" s="72" t="s">
        <v>111</v>
      </c>
      <c r="C154" s="15"/>
      <c r="D154" s="15"/>
      <c r="E154" s="15"/>
      <c r="F154" s="15">
        <v>9639</v>
      </c>
    </row>
    <row r="155" spans="2:6" ht="12.75">
      <c r="B155" s="15" t="s">
        <v>112</v>
      </c>
      <c r="C155" s="15"/>
      <c r="D155" s="15"/>
      <c r="E155" s="15"/>
      <c r="F155" s="73">
        <v>530</v>
      </c>
    </row>
    <row r="156" spans="2:6" ht="12.75">
      <c r="B156" s="15"/>
      <c r="C156" s="15"/>
      <c r="D156" s="15"/>
      <c r="E156" s="15"/>
      <c r="F156" s="15">
        <f>SUM(F154:F155)</f>
        <v>10169</v>
      </c>
    </row>
    <row r="157" spans="2:6" ht="12.75">
      <c r="B157" s="15" t="s">
        <v>113</v>
      </c>
      <c r="C157" s="15"/>
      <c r="D157" s="15"/>
      <c r="E157" s="15"/>
      <c r="F157" s="15">
        <v>-310</v>
      </c>
    </row>
    <row r="158" spans="2:6" ht="12.75">
      <c r="B158" s="15" t="s">
        <v>114</v>
      </c>
      <c r="C158" s="15"/>
      <c r="D158" s="15"/>
      <c r="E158" s="15"/>
      <c r="F158" s="15">
        <v>4382</v>
      </c>
    </row>
    <row r="159" spans="2:6" ht="12.75">
      <c r="B159" s="2" t="s">
        <v>115</v>
      </c>
      <c r="C159" s="2"/>
      <c r="D159" s="2"/>
      <c r="E159" s="2"/>
      <c r="F159" s="74">
        <f>SUM(F156:F158)</f>
        <v>14241</v>
      </c>
    </row>
    <row r="160" spans="2:7" ht="12.75">
      <c r="B160" s="70"/>
      <c r="C160" s="70"/>
      <c r="D160" s="70"/>
      <c r="E160" s="70"/>
      <c r="F160" s="70"/>
      <c r="G160" s="71"/>
    </row>
    <row r="161" spans="1:7" ht="12.75">
      <c r="A161" s="20" t="s">
        <v>71</v>
      </c>
      <c r="B161" s="20"/>
      <c r="D161" s="30"/>
      <c r="E161" s="30"/>
      <c r="F161" s="23"/>
      <c r="G161" s="30"/>
    </row>
    <row r="162" spans="1:7" ht="12.75">
      <c r="A162" s="57" t="s">
        <v>91</v>
      </c>
      <c r="B162" s="20"/>
      <c r="D162" s="30"/>
      <c r="E162" s="30"/>
      <c r="F162" s="23"/>
      <c r="G162" s="30"/>
    </row>
    <row r="163" spans="4:7" ht="12.75">
      <c r="D163" s="30"/>
      <c r="E163" s="30"/>
      <c r="F163" s="23"/>
      <c r="G163" s="30"/>
    </row>
    <row r="164" spans="1:7" ht="12.75">
      <c r="A164" s="20" t="s">
        <v>86</v>
      </c>
      <c r="D164" s="30"/>
      <c r="E164" s="30"/>
      <c r="F164" s="23"/>
      <c r="G164" s="30"/>
    </row>
    <row r="165" spans="1:7" ht="12.75">
      <c r="A165" s="20" t="s">
        <v>87</v>
      </c>
      <c r="D165" s="30"/>
      <c r="E165" s="30"/>
      <c r="F165" s="21"/>
      <c r="G165" s="30"/>
    </row>
    <row r="167" ht="12.75">
      <c r="A167" s="20" t="str">
        <f>+A1</f>
        <v>JOHN MASTER INDUSTRIES BERHAD - CO . NO. 114842-H</v>
      </c>
    </row>
    <row r="168" ht="12.75">
      <c r="A168" s="20"/>
    </row>
    <row r="169" ht="12.75">
      <c r="A169" s="20" t="s">
        <v>52</v>
      </c>
    </row>
    <row r="170" ht="12.75">
      <c r="A170" s="20" t="s">
        <v>96</v>
      </c>
    </row>
    <row r="171" ht="12.75">
      <c r="A171" s="20" t="s">
        <v>2</v>
      </c>
    </row>
    <row r="172" ht="12.75">
      <c r="A172" s="20"/>
    </row>
    <row r="173" spans="5:7" ht="12.75">
      <c r="E173" s="57" t="s">
        <v>77</v>
      </c>
      <c r="F173" s="2"/>
      <c r="G173" s="57" t="s">
        <v>105</v>
      </c>
    </row>
    <row r="174" spans="5:9" ht="12.75">
      <c r="E174" s="56" t="s">
        <v>43</v>
      </c>
      <c r="F174" s="16" t="s">
        <v>45</v>
      </c>
      <c r="G174" s="56" t="s">
        <v>53</v>
      </c>
      <c r="H174" s="56" t="s">
        <v>54</v>
      </c>
      <c r="I174" s="24"/>
    </row>
    <row r="175" spans="5:9" ht="12.75">
      <c r="E175" s="56"/>
      <c r="F175" s="16"/>
      <c r="G175" s="56" t="s">
        <v>55</v>
      </c>
      <c r="H175" s="56"/>
      <c r="I175" s="24"/>
    </row>
    <row r="176" spans="5:9" ht="12.75">
      <c r="E176" s="56" t="s">
        <v>56</v>
      </c>
      <c r="F176" s="56" t="s">
        <v>56</v>
      </c>
      <c r="G176" s="56" t="s">
        <v>56</v>
      </c>
      <c r="H176" s="56" t="s">
        <v>56</v>
      </c>
      <c r="I176" s="24"/>
    </row>
    <row r="177" ht="12.75">
      <c r="I177" s="21"/>
    </row>
    <row r="178" spans="2:10" ht="12.75">
      <c r="B178" s="21" t="s">
        <v>57</v>
      </c>
      <c r="E178" s="15">
        <v>48622</v>
      </c>
      <c r="F178" s="15">
        <v>2732</v>
      </c>
      <c r="G178" s="15">
        <v>57425</v>
      </c>
      <c r="H178" s="15">
        <f>SUM(E178:G178)</f>
        <v>108779</v>
      </c>
      <c r="I178" s="15"/>
      <c r="J178" s="76"/>
    </row>
    <row r="179" spans="2:9" ht="12.75">
      <c r="B179" s="21" t="s">
        <v>58</v>
      </c>
      <c r="E179" s="15">
        <v>0</v>
      </c>
      <c r="F179" s="15">
        <v>0</v>
      </c>
      <c r="G179" s="15">
        <f>+G38</f>
        <v>4592</v>
      </c>
      <c r="H179" s="15">
        <f>SUM(E179:G179)</f>
        <v>4592</v>
      </c>
      <c r="I179" s="15"/>
    </row>
    <row r="180" spans="2:9" ht="12.75">
      <c r="B180" s="21" t="s">
        <v>101</v>
      </c>
      <c r="E180" s="15"/>
      <c r="F180" s="15">
        <f>+F137</f>
        <v>-53</v>
      </c>
      <c r="G180" s="15"/>
      <c r="H180" s="15">
        <f>SUM(E180:G180)</f>
        <v>-53</v>
      </c>
      <c r="I180" s="15"/>
    </row>
    <row r="181" spans="2:9" ht="12.75">
      <c r="B181" s="21" t="s">
        <v>100</v>
      </c>
      <c r="E181" s="15">
        <v>24311</v>
      </c>
      <c r="F181" s="15">
        <v>0</v>
      </c>
      <c r="G181" s="15">
        <v>-24311</v>
      </c>
      <c r="H181" s="15">
        <f>SUM(E181:G181)</f>
        <v>0</v>
      </c>
      <c r="I181" s="15"/>
    </row>
    <row r="182" spans="5:9" ht="12.75">
      <c r="E182" s="15"/>
      <c r="G182" s="15"/>
      <c r="H182" s="15"/>
      <c r="I182" s="15"/>
    </row>
    <row r="183" spans="5:9" ht="12.75">
      <c r="E183" s="18">
        <f>SUM(E178:E182)</f>
        <v>72933</v>
      </c>
      <c r="F183" s="18">
        <f>SUM(F178:F182)</f>
        <v>2679</v>
      </c>
      <c r="G183" s="18">
        <f>SUM(G178:G182)</f>
        <v>37706</v>
      </c>
      <c r="H183" s="18">
        <f>SUM(H178:H182)</f>
        <v>113318</v>
      </c>
      <c r="I183" s="23"/>
    </row>
    <row r="184" spans="7:9" ht="12.75">
      <c r="G184" s="25"/>
      <c r="H184" s="25">
        <f>+H183-F92</f>
        <v>0</v>
      </c>
      <c r="I184" s="25"/>
    </row>
    <row r="185" spans="7:9" ht="12.75">
      <c r="G185" s="25"/>
      <c r="H185" s="25"/>
      <c r="I185" s="25"/>
    </row>
    <row r="186" spans="7:9" ht="12.75">
      <c r="G186" s="25"/>
      <c r="H186" s="25"/>
      <c r="I186" s="25"/>
    </row>
    <row r="187" ht="12.75">
      <c r="A187" s="20" t="s">
        <v>86</v>
      </c>
    </row>
    <row r="188" ht="12.75">
      <c r="A188" s="20" t="s">
        <v>87</v>
      </c>
    </row>
  </sheetData>
  <printOptions/>
  <pageMargins left="0.75" right="0.26" top="0.61" bottom="0.31" header="0.5" footer="0.25"/>
  <pageSetup horizontalDpi="600" verticalDpi="600" orientation="portrait" paperSize="9" scale="85" r:id="rId1"/>
  <headerFooter alignWithMargins="0">
    <oddFooter>&amp;C&amp;F</oddFooter>
  </headerFooter>
  <rowBreaks count="3" manualBreakCount="3">
    <brk id="49" max="255" man="1"/>
    <brk id="107" max="255" man="1"/>
    <brk id="1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ms ho</cp:lastModifiedBy>
  <cp:lastPrinted>2003-02-25T09:03:25Z</cp:lastPrinted>
  <dcterms:created xsi:type="dcterms:W3CDTF">2002-11-07T06:45:55Z</dcterms:created>
  <dcterms:modified xsi:type="dcterms:W3CDTF">2003-02-25T09:20:22Z</dcterms:modified>
  <cp:category/>
  <cp:version/>
  <cp:contentType/>
  <cp:contentStatus/>
</cp:coreProperties>
</file>