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nnounce" sheetId="1" r:id="rId1"/>
    <sheet name="Sheet 2" sheetId="2" r:id="rId2"/>
    <sheet name="Sheet3" sheetId="3" r:id="rId3"/>
  </sheets>
  <definedNames>
    <definedName name="_xlnm.Print_Area" localSheetId="0">'announce'!$A$1:$F$145</definedName>
  </definedNames>
  <calcPr fullCalcOnLoad="1"/>
</workbook>
</file>

<file path=xl/sharedStrings.xml><?xml version="1.0" encoding="utf-8"?>
<sst xmlns="http://schemas.openxmlformats.org/spreadsheetml/2006/main" count="136" uniqueCount="105">
  <si>
    <t>QUARTERLY REPORT</t>
  </si>
  <si>
    <t>The figures have not been audited.</t>
  </si>
  <si>
    <t>CONSOLIDATED INCOME STATEMENT</t>
  </si>
  <si>
    <t>INDIVIDUAL QUARTER</t>
  </si>
  <si>
    <t>CUMULATIVE QUARTER</t>
  </si>
  <si>
    <t>QUARTER</t>
  </si>
  <si>
    <t>TO DATE</t>
  </si>
  <si>
    <t>RM'000</t>
  </si>
  <si>
    <t>1</t>
  </si>
  <si>
    <t>(a)</t>
  </si>
  <si>
    <t>Turnover</t>
  </si>
  <si>
    <t>(b)</t>
  </si>
  <si>
    <t>Investment income</t>
  </si>
  <si>
    <t>Other income including interest income</t>
  </si>
  <si>
    <t>Operating profit / (loss) before interest on</t>
  </si>
  <si>
    <t xml:space="preserve">borrowings, depreciation and amortisation, </t>
  </si>
  <si>
    <t>exceptional items, income tax, minority</t>
  </si>
  <si>
    <t>interests and extraordinary items.</t>
  </si>
  <si>
    <t>Interest on borrowings</t>
  </si>
  <si>
    <t>(d)</t>
  </si>
  <si>
    <t>Exceptional items</t>
  </si>
  <si>
    <t>(e)</t>
  </si>
  <si>
    <t>Operating profit / (loss) after interest on</t>
  </si>
  <si>
    <t>exceptional items but before income tax,</t>
  </si>
  <si>
    <t>minority interests and extraordinary items.</t>
  </si>
  <si>
    <t>(f)</t>
  </si>
  <si>
    <t>Share in the results of associated companies</t>
  </si>
  <si>
    <t>(g)</t>
  </si>
  <si>
    <t>Profit / (loss) before taxation, minority interests</t>
  </si>
  <si>
    <t>and extraordinary items.</t>
  </si>
  <si>
    <t>(h)</t>
  </si>
  <si>
    <t>Taxation</t>
  </si>
  <si>
    <t>(I)</t>
  </si>
  <si>
    <t xml:space="preserve">(I)   Profit / (Loss) after taxation before </t>
  </si>
  <si>
    <t xml:space="preserve">      deducting minority interests</t>
  </si>
  <si>
    <t>(ii) Less Minority Interests</t>
  </si>
  <si>
    <t>(j)</t>
  </si>
  <si>
    <t>Profit / (loss) after taxation attributable to</t>
  </si>
  <si>
    <t>members of the company.</t>
  </si>
  <si>
    <t>(k)</t>
  </si>
  <si>
    <t>(I)    Extraordianry items</t>
  </si>
  <si>
    <t>ii)     Less Minority interests</t>
  </si>
  <si>
    <t>(iii)   Extraordinary items attributable to</t>
  </si>
  <si>
    <t xml:space="preserve">         members of the company.</t>
  </si>
  <si>
    <t>(l)</t>
  </si>
  <si>
    <t>Profit / (loss) after taxation and extraordinary</t>
  </si>
  <si>
    <t>items attributable to members of the company</t>
  </si>
  <si>
    <t>Earnings/ (loss)  per share based on 2 (j) above</t>
  </si>
  <si>
    <t xml:space="preserve">after deducting any provision for preference </t>
  </si>
  <si>
    <t>dividends, if any :-</t>
  </si>
  <si>
    <t>CONSOLIDATED BALANCE SHEET</t>
  </si>
  <si>
    <t>Fixed Assets</t>
  </si>
  <si>
    <t>Investment in Associated Companies</t>
  </si>
  <si>
    <t>Long Term Investments</t>
  </si>
  <si>
    <t>Intangible Assets</t>
  </si>
  <si>
    <t>Investment Properties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</si>
  <si>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</si>
  <si>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</si>
  <si>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</si>
  <si>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</si>
  <si>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</si>
  <si>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</si>
  <si>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Current Liabilities</t>
  </si>
  <si>
    <t>Short Term Borrowings</t>
  </si>
  <si>
    <t>Trade Creditors</t>
  </si>
  <si>
    <t>Other Creditors</t>
  </si>
  <si>
    <t>Provision for taxation</t>
  </si>
  <si>
    <t>Net Current Assets / (Liabilities)</t>
  </si>
  <si>
    <t>Share Capital</t>
  </si>
  <si>
    <t>Reserves</t>
  </si>
  <si>
    <t>Share premium</t>
  </si>
  <si>
    <t>Retained Profit</t>
  </si>
  <si>
    <t>Others - Exchange fluctuation</t>
  </si>
  <si>
    <t>Minority Interests</t>
  </si>
  <si>
    <t>Long Term Borrowings</t>
  </si>
  <si>
    <t>Other Long Term Liabilities</t>
  </si>
  <si>
    <t>Net tangible assets per share (sen)</t>
  </si>
  <si>
    <t>2.</t>
  </si>
  <si>
    <t>3.</t>
  </si>
  <si>
    <t>JOHN MASTER INDUSTRIES BERHAD - CO . NO. 114842-H</t>
  </si>
  <si>
    <t>(c )</t>
  </si>
  <si>
    <t>Depreciation and amortisation</t>
  </si>
  <si>
    <t>borowings, depreciation and amortisation and</t>
  </si>
  <si>
    <t>Investment in Jointly Controlled Entity</t>
  </si>
  <si>
    <t>Others - Other Debtors, Deposits &amp; Prepayment</t>
  </si>
  <si>
    <t>Shareholder's Funds</t>
  </si>
  <si>
    <t>CURRENT YEAR</t>
  </si>
  <si>
    <t>AS AT END OF</t>
  </si>
  <si>
    <t>FINANCIAL YEAR END</t>
  </si>
  <si>
    <t>31/3/1999</t>
  </si>
  <si>
    <t>Quarterly report on consolidated results for the financial quarter ended 31st March 2000</t>
  </si>
  <si>
    <t>31/3/2000</t>
  </si>
  <si>
    <t>PRECEDING YEAR</t>
  </si>
  <si>
    <t>CURRENT</t>
  </si>
  <si>
    <t xml:space="preserve">PRECEDING  </t>
  </si>
  <si>
    <t>(I)    Basic (based on ordinary shares) (sen)</t>
  </si>
  <si>
    <t>(ii) Fully diluted (based on  ordinary shares)(sen)</t>
  </si>
  <si>
    <t>Not applicable</t>
  </si>
  <si>
    <t xml:space="preserve">Note  There are no comparative figures for the preceding year's corresponding fourth qurater results as this </t>
  </si>
  <si>
    <t xml:space="preserve">            is the company's first quarterly report for the fourth quarter.</t>
  </si>
  <si>
    <t>Others - Amount due to a Director</t>
  </si>
  <si>
    <t xml:space="preserve">             - Amount due to joint venture partner</t>
  </si>
  <si>
    <t>- Associated company</t>
  </si>
  <si>
    <t>- Jointly controlled entity</t>
  </si>
  <si>
    <t xml:space="preserve">              - Land &amp; development expenditure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</si>
</sst>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3" fillId="0" borderId="4" xfId="15" applyNumberFormat="1" applyFont="1" applyBorder="1" applyAlignment="1">
      <alignment horizontal="center"/>
    </xf>
    <xf numFmtId="164" fontId="3" fillId="0" borderId="5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6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164" fontId="0" fillId="0" borderId="5" xfId="15" applyNumberForma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5" xfId="15" applyNumberFormat="1" applyBorder="1" applyAlignment="1" quotePrefix="1">
      <alignment/>
    </xf>
    <xf numFmtId="164" fontId="0" fillId="0" borderId="0" xfId="15" applyNumberFormat="1" applyBorder="1" applyAlignment="1" quotePrefix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0" xfId="15" applyNumberForma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9" xfId="15" applyNumberFormat="1" applyFont="1" applyBorder="1" applyAlignment="1">
      <alignment/>
    </xf>
    <xf numFmtId="164" fontId="3" fillId="0" borderId="11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12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13" xfId="15" applyNumberFormat="1" applyBorder="1" applyAlignment="1">
      <alignment/>
    </xf>
    <xf numFmtId="164" fontId="1" fillId="0" borderId="0" xfId="15" applyNumberFormat="1" applyFont="1" applyBorder="1" applyAlignment="1">
      <alignment horizontal="center"/>
    </xf>
    <xf numFmtId="164" fontId="3" fillId="0" borderId="14" xfId="15" applyNumberFormat="1" applyFont="1" applyBorder="1" applyAlignment="1">
      <alignment horizontal="center"/>
    </xf>
    <xf numFmtId="164" fontId="3" fillId="0" borderId="15" xfId="15" applyNumberFormat="1" applyFont="1" applyBorder="1" applyAlignment="1">
      <alignment horizontal="center"/>
    </xf>
    <xf numFmtId="164" fontId="3" fillId="0" borderId="16" xfId="15" applyNumberFormat="1" applyFont="1" applyBorder="1" applyAlignment="1">
      <alignment horizontal="center"/>
    </xf>
    <xf numFmtId="164" fontId="1" fillId="0" borderId="15" xfId="15" applyNumberFormat="1" applyFont="1" applyBorder="1" applyAlignment="1">
      <alignment horizontal="center"/>
    </xf>
    <xf numFmtId="164" fontId="0" fillId="0" borderId="15" xfId="15" applyNumberFormat="1" applyBorder="1" applyAlignment="1">
      <alignment/>
    </xf>
    <xf numFmtId="164" fontId="0" fillId="0" borderId="17" xfId="15" applyNumberFormat="1" applyBorder="1" applyAlignment="1">
      <alignment/>
    </xf>
    <xf numFmtId="164" fontId="0" fillId="0" borderId="16" xfId="15" applyNumberForma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10" xfId="15" applyNumberFormat="1" applyFont="1" applyBorder="1" applyAlignment="1">
      <alignment horizontal="center"/>
    </xf>
    <xf numFmtId="164" fontId="0" fillId="0" borderId="18" xfId="15" applyNumberFormat="1" applyBorder="1" applyAlignment="1">
      <alignment/>
    </xf>
    <xf numFmtId="164" fontId="3" fillId="0" borderId="13" xfId="15" applyNumberFormat="1" applyFont="1" applyBorder="1" applyAlignment="1">
      <alignment horizontal="center"/>
    </xf>
    <xf numFmtId="164" fontId="0" fillId="0" borderId="19" xfId="15" applyNumberFormat="1" applyBorder="1" applyAlignment="1">
      <alignment/>
    </xf>
    <xf numFmtId="164" fontId="0" fillId="0" borderId="20" xfId="15" applyNumberFormat="1" applyBorder="1" applyAlignment="1">
      <alignment/>
    </xf>
    <xf numFmtId="164" fontId="1" fillId="0" borderId="8" xfId="15" applyNumberFormat="1" applyFont="1" applyBorder="1" applyAlignment="1">
      <alignment horizontal="center"/>
    </xf>
    <xf numFmtId="164" fontId="0" fillId="0" borderId="14" xfId="15" applyNumberFormat="1" applyBorder="1" applyAlignment="1">
      <alignment/>
    </xf>
    <xf numFmtId="164" fontId="2" fillId="0" borderId="21" xfId="15" applyNumberFormat="1" applyFont="1" applyBorder="1" applyAlignment="1">
      <alignment/>
    </xf>
    <xf numFmtId="164" fontId="3" fillId="0" borderId="9" xfId="15" applyNumberFormat="1" applyFont="1" applyBorder="1" applyAlignment="1">
      <alignment horizontal="center"/>
    </xf>
    <xf numFmtId="164" fontId="2" fillId="0" borderId="9" xfId="15" applyNumberFormat="1" applyFont="1" applyBorder="1" applyAlignment="1">
      <alignment horizontal="center"/>
    </xf>
    <xf numFmtId="164" fontId="2" fillId="0" borderId="10" xfId="15" applyNumberFormat="1" applyFont="1" applyBorder="1" applyAlignment="1">
      <alignment/>
    </xf>
    <xf numFmtId="164" fontId="0" fillId="0" borderId="22" xfId="15" applyNumberFormat="1" applyBorder="1" applyAlignment="1">
      <alignment/>
    </xf>
    <xf numFmtId="164" fontId="1" fillId="0" borderId="23" xfId="15" applyNumberFormat="1" applyFont="1" applyBorder="1" applyAlignment="1">
      <alignment/>
    </xf>
    <xf numFmtId="164" fontId="0" fillId="0" borderId="24" xfId="15" applyNumberForma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6" xfId="15" applyNumberFormat="1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1" fillId="0" borderId="16" xfId="15" applyNumberFormat="1" applyFont="1" applyBorder="1" applyAlignment="1">
      <alignment horizontal="center"/>
    </xf>
    <xf numFmtId="164" fontId="0" fillId="0" borderId="13" xfId="15" applyNumberFormat="1" applyFont="1" applyBorder="1" applyAlignment="1">
      <alignment/>
    </xf>
    <xf numFmtId="164" fontId="0" fillId="0" borderId="13" xfId="15" applyNumberFormat="1" applyFont="1" applyBorder="1" applyAlignment="1" quotePrefix="1">
      <alignment/>
    </xf>
    <xf numFmtId="43" fontId="0" fillId="0" borderId="13" xfId="15" applyNumberFormat="1" applyBorder="1" applyAlignment="1">
      <alignment/>
    </xf>
    <xf numFmtId="167" fontId="0" fillId="0" borderId="13" xfId="15" applyNumberFormat="1" applyFont="1" applyBorder="1" applyAlignment="1">
      <alignment/>
    </xf>
    <xf numFmtId="43" fontId="0" fillId="0" borderId="0" xfId="15" applyNumberFormat="1" applyFont="1" applyBorder="1" applyAlignment="1" quotePrefix="1">
      <alignment/>
    </xf>
    <xf numFmtId="164" fontId="0" fillId="0" borderId="15" xfId="15" applyNumberFormat="1" applyFont="1" applyBorder="1" applyAlignment="1">
      <alignment/>
    </xf>
    <xf numFmtId="43" fontId="0" fillId="0" borderId="15" xfId="15" applyNumberFormat="1" applyBorder="1" applyAlignment="1">
      <alignment/>
    </xf>
    <xf numFmtId="164" fontId="0" fillId="0" borderId="5" xfId="15" applyNumberFormat="1" applyFont="1" applyBorder="1" applyAlignment="1" quotePrefix="1">
      <alignment/>
    </xf>
    <xf numFmtId="164" fontId="3" fillId="0" borderId="2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164" fontId="3" fillId="0" borderId="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92" zoomScaleNormal="92" workbookViewId="0" topLeftCell="B52">
      <selection activeCell="C61" sqref="C61"/>
    </sheetView>
  </sheetViews>
  <sheetFormatPr defaultColWidth="9.140625" defaultRowHeight="12.75"/>
  <cols>
    <col min="1" max="1" width="3.57421875" style="3" customWidth="1"/>
    <col min="2" max="2" width="4.421875" style="3" customWidth="1"/>
    <col min="3" max="3" width="46.57421875" style="3" customWidth="1"/>
    <col min="4" max="4" width="20.421875" style="3" customWidth="1"/>
    <col min="5" max="5" width="20.28125" style="3" customWidth="1"/>
    <col min="6" max="6" width="16.8515625" style="3" customWidth="1"/>
    <col min="7" max="16384" width="9.140625" style="3" customWidth="1"/>
  </cols>
  <sheetData>
    <row r="1" ht="12.75">
      <c r="A1" s="1" t="s">
        <v>79</v>
      </c>
    </row>
    <row r="2" spans="1:3" ht="12.75">
      <c r="A2" s="1" t="s">
        <v>0</v>
      </c>
      <c r="B2" s="1"/>
      <c r="C2" s="1"/>
    </row>
    <row r="3" spans="1:3" ht="12.75">
      <c r="A3" s="1"/>
      <c r="B3" s="1"/>
      <c r="C3" s="1"/>
    </row>
    <row r="4" spans="1:3" ht="12.75">
      <c r="A4" s="1" t="s">
        <v>90</v>
      </c>
      <c r="B4" s="1"/>
      <c r="C4" s="1"/>
    </row>
    <row r="5" spans="1:3" ht="12.75">
      <c r="A5" s="1" t="s">
        <v>1</v>
      </c>
      <c r="B5" s="1"/>
      <c r="C5" s="1"/>
    </row>
    <row r="6" spans="1:3" ht="12.75">
      <c r="A6" s="1"/>
      <c r="B6" s="1"/>
      <c r="C6" s="1"/>
    </row>
    <row r="7" spans="1:3" ht="12.75">
      <c r="A7" s="1" t="s">
        <v>2</v>
      </c>
      <c r="B7" s="1"/>
      <c r="C7" s="1"/>
    </row>
    <row r="8" spans="1:3" ht="13.5" thickBot="1">
      <c r="A8" s="1"/>
      <c r="B8" s="1"/>
      <c r="C8" s="1"/>
    </row>
    <row r="9" spans="1:6" ht="12.75">
      <c r="A9" s="5"/>
      <c r="B9" s="6"/>
      <c r="C9" s="5"/>
      <c r="D9" s="33" t="s">
        <v>3</v>
      </c>
      <c r="E9" s="67" t="s">
        <v>4</v>
      </c>
      <c r="F9" s="68"/>
    </row>
    <row r="10" spans="1:6" ht="12.75">
      <c r="A10" s="8"/>
      <c r="B10" s="9"/>
      <c r="C10" s="8"/>
      <c r="D10" s="34" t="s">
        <v>86</v>
      </c>
      <c r="E10" s="9" t="s">
        <v>86</v>
      </c>
      <c r="F10" s="43" t="s">
        <v>92</v>
      </c>
    </row>
    <row r="11" spans="1:6" ht="12.75">
      <c r="A11" s="8"/>
      <c r="B11" s="9"/>
      <c r="C11" s="8"/>
      <c r="D11" s="34" t="s">
        <v>5</v>
      </c>
      <c r="E11" s="9" t="s">
        <v>6</v>
      </c>
      <c r="F11" s="43" t="s">
        <v>6</v>
      </c>
    </row>
    <row r="12" spans="1:6" ht="12.75">
      <c r="A12" s="8"/>
      <c r="B12" s="9"/>
      <c r="C12" s="8"/>
      <c r="D12" s="34" t="s">
        <v>91</v>
      </c>
      <c r="E12" s="9" t="s">
        <v>91</v>
      </c>
      <c r="F12" s="43" t="s">
        <v>89</v>
      </c>
    </row>
    <row r="13" spans="1:6" ht="12.75">
      <c r="A13" s="11"/>
      <c r="B13" s="12"/>
      <c r="C13" s="11"/>
      <c r="D13" s="34" t="s">
        <v>7</v>
      </c>
      <c r="E13" s="9" t="s">
        <v>7</v>
      </c>
      <c r="F13" s="43" t="s">
        <v>7</v>
      </c>
    </row>
    <row r="14" spans="1:6" ht="13.5" thickBot="1">
      <c r="A14" s="21"/>
      <c r="B14" s="22"/>
      <c r="C14" s="21"/>
      <c r="D14" s="35"/>
      <c r="E14" s="41"/>
      <c r="F14" s="44"/>
    </row>
    <row r="15" spans="1:6" ht="12.75">
      <c r="A15" s="13"/>
      <c r="B15" s="14"/>
      <c r="C15" s="13"/>
      <c r="D15" s="36"/>
      <c r="E15" s="32"/>
      <c r="F15" s="31"/>
    </row>
    <row r="16" spans="1:6" ht="12.75">
      <c r="A16" s="15" t="s">
        <v>8</v>
      </c>
      <c r="B16" s="14" t="s">
        <v>9</v>
      </c>
      <c r="C16" s="13" t="s">
        <v>10</v>
      </c>
      <c r="D16" s="37">
        <f>+E16-57619</f>
        <v>33500</v>
      </c>
      <c r="E16" s="19">
        <v>91119</v>
      </c>
      <c r="F16" s="31">
        <v>248947</v>
      </c>
    </row>
    <row r="17" spans="1:6" ht="12.75">
      <c r="A17" s="27"/>
      <c r="B17" s="14"/>
      <c r="C17" s="13"/>
      <c r="D17" s="37"/>
      <c r="E17" s="14"/>
      <c r="F17" s="31"/>
    </row>
    <row r="18" spans="1:6" ht="12.75">
      <c r="A18" s="13"/>
      <c r="B18" s="14" t="s">
        <v>11</v>
      </c>
      <c r="C18" s="13" t="s">
        <v>12</v>
      </c>
      <c r="D18" s="37">
        <v>0</v>
      </c>
      <c r="E18" s="14">
        <v>1819</v>
      </c>
      <c r="F18" s="31">
        <v>885</v>
      </c>
    </row>
    <row r="19" spans="1:6" ht="12.75">
      <c r="A19" s="13"/>
      <c r="B19" s="14"/>
      <c r="C19" s="13"/>
      <c r="D19" s="37"/>
      <c r="E19" s="14"/>
      <c r="F19" s="31"/>
    </row>
    <row r="20" spans="1:6" ht="12.75">
      <c r="A20" s="13"/>
      <c r="B20" s="16" t="s">
        <v>80</v>
      </c>
      <c r="C20" s="13" t="s">
        <v>13</v>
      </c>
      <c r="D20" s="37">
        <f>+E20-259-586</f>
        <v>2866</v>
      </c>
      <c r="E20" s="14">
        <v>3711</v>
      </c>
      <c r="F20" s="31">
        <v>1950</v>
      </c>
    </row>
    <row r="21" spans="1:6" ht="12.75">
      <c r="A21" s="13"/>
      <c r="B21" s="16"/>
      <c r="C21" s="13"/>
      <c r="D21" s="38"/>
      <c r="E21" s="42"/>
      <c r="F21" s="28"/>
    </row>
    <row r="22" spans="1:6" ht="12.75">
      <c r="A22" s="13"/>
      <c r="B22" s="16"/>
      <c r="C22" s="13"/>
      <c r="D22" s="37"/>
      <c r="E22" s="14"/>
      <c r="F22" s="31"/>
    </row>
    <row r="23" spans="1:6" ht="12.75">
      <c r="A23" s="15" t="s">
        <v>77</v>
      </c>
      <c r="B23" s="14" t="s">
        <v>9</v>
      </c>
      <c r="C23" s="13" t="s">
        <v>14</v>
      </c>
      <c r="D23" s="37">
        <f>+E23-12008</f>
        <v>-14192</v>
      </c>
      <c r="E23" s="14">
        <v>-2184</v>
      </c>
      <c r="F23" s="31">
        <v>-9140</v>
      </c>
    </row>
    <row r="24" spans="1:6" ht="12.75">
      <c r="A24" s="13"/>
      <c r="B24" s="14"/>
      <c r="C24" s="13" t="s">
        <v>15</v>
      </c>
      <c r="D24" s="37"/>
      <c r="E24" s="14"/>
      <c r="F24" s="31"/>
    </row>
    <row r="25" spans="1:6" ht="12.75">
      <c r="A25" s="13"/>
      <c r="B25" s="14"/>
      <c r="C25" s="13" t="s">
        <v>16</v>
      </c>
      <c r="D25" s="37"/>
      <c r="E25" s="14"/>
      <c r="F25" s="31"/>
    </row>
    <row r="26" spans="1:6" ht="12.75">
      <c r="A26" s="13"/>
      <c r="B26" s="14"/>
      <c r="C26" s="13" t="s">
        <v>17</v>
      </c>
      <c r="D26" s="37"/>
      <c r="E26" s="14"/>
      <c r="F26" s="31"/>
    </row>
    <row r="27" spans="1:6" ht="12.75">
      <c r="A27" s="13"/>
      <c r="B27" s="14"/>
      <c r="C27" s="13"/>
      <c r="D27" s="37"/>
      <c r="E27" s="14"/>
      <c r="F27" s="31"/>
    </row>
    <row r="28" spans="1:6" ht="12.75">
      <c r="A28" s="13"/>
      <c r="B28" s="14" t="s">
        <v>11</v>
      </c>
      <c r="C28" s="13" t="s">
        <v>18</v>
      </c>
      <c r="D28" s="37">
        <f>+E28+1778</f>
        <v>-6511</v>
      </c>
      <c r="E28" s="14">
        <v>-8289</v>
      </c>
      <c r="F28" s="31">
        <v>-14557</v>
      </c>
    </row>
    <row r="29" spans="1:6" ht="12.75">
      <c r="A29" s="13"/>
      <c r="B29" s="14"/>
      <c r="C29" s="13"/>
      <c r="D29" s="37"/>
      <c r="E29" s="14"/>
      <c r="F29" s="31"/>
    </row>
    <row r="30" spans="1:6" ht="12.75">
      <c r="A30" s="13"/>
      <c r="B30" s="16" t="s">
        <v>80</v>
      </c>
      <c r="C30" s="13" t="s">
        <v>81</v>
      </c>
      <c r="D30" s="37">
        <f>+E30+1091</f>
        <v>-866</v>
      </c>
      <c r="E30" s="14">
        <v>-1957</v>
      </c>
      <c r="F30" s="31">
        <f>-2384-31</f>
        <v>-2415</v>
      </c>
    </row>
    <row r="31" spans="1:6" ht="12.75">
      <c r="A31" s="13"/>
      <c r="B31" s="14"/>
      <c r="C31" s="13"/>
      <c r="D31" s="37"/>
      <c r="E31" s="14"/>
      <c r="F31" s="59"/>
    </row>
    <row r="32" spans="1:6" ht="12.75">
      <c r="A32" s="13"/>
      <c r="B32" s="14" t="s">
        <v>19</v>
      </c>
      <c r="C32" s="13" t="s">
        <v>20</v>
      </c>
      <c r="D32" s="37">
        <f>+E32+0</f>
        <v>0</v>
      </c>
      <c r="E32" s="14">
        <v>0</v>
      </c>
      <c r="F32" s="31">
        <v>3371</v>
      </c>
    </row>
    <row r="33" spans="1:6" ht="12.75">
      <c r="A33" s="13"/>
      <c r="B33" s="14"/>
      <c r="C33" s="13"/>
      <c r="D33" s="38"/>
      <c r="E33" s="4"/>
      <c r="F33" s="28"/>
    </row>
    <row r="34" spans="1:6" ht="12.75">
      <c r="A34" s="13"/>
      <c r="B34" s="14" t="s">
        <v>21</v>
      </c>
      <c r="C34" s="13" t="s">
        <v>22</v>
      </c>
      <c r="D34" s="37">
        <f>SUM(D23:D33)</f>
        <v>-21569</v>
      </c>
      <c r="E34" s="14">
        <f>SUM(E23:E33)</f>
        <v>-12430</v>
      </c>
      <c r="F34" s="31">
        <f>SUM(F23:F33)</f>
        <v>-22741</v>
      </c>
    </row>
    <row r="35" spans="1:6" ht="12.75">
      <c r="A35" s="13"/>
      <c r="B35" s="14"/>
      <c r="C35" s="13" t="s">
        <v>82</v>
      </c>
      <c r="D35" s="37"/>
      <c r="E35" s="14"/>
      <c r="F35" s="31"/>
    </row>
    <row r="36" spans="1:6" ht="12.75">
      <c r="A36" s="13"/>
      <c r="B36" s="14"/>
      <c r="C36" s="13" t="s">
        <v>23</v>
      </c>
      <c r="D36" s="37"/>
      <c r="E36" s="14"/>
      <c r="F36" s="31"/>
    </row>
    <row r="37" spans="1:6" ht="12.75">
      <c r="A37" s="13"/>
      <c r="B37" s="14"/>
      <c r="C37" s="13" t="s">
        <v>24</v>
      </c>
      <c r="D37" s="37"/>
      <c r="E37" s="14"/>
      <c r="F37" s="31"/>
    </row>
    <row r="38" spans="1:6" ht="12.75">
      <c r="A38" s="13"/>
      <c r="B38" s="14"/>
      <c r="C38" s="13"/>
      <c r="D38" s="37"/>
      <c r="E38" s="14"/>
      <c r="F38" s="31"/>
    </row>
    <row r="39" spans="1:6" ht="12.75">
      <c r="A39" s="13"/>
      <c r="B39" s="14" t="s">
        <v>25</v>
      </c>
      <c r="C39" s="13" t="s">
        <v>26</v>
      </c>
      <c r="D39" s="37"/>
      <c r="E39" s="14"/>
      <c r="F39" s="31"/>
    </row>
    <row r="40" spans="1:6" ht="12.75">
      <c r="A40" s="13"/>
      <c r="B40" s="14"/>
      <c r="C40" s="66" t="s">
        <v>102</v>
      </c>
      <c r="D40" s="37">
        <f>+E40-581</f>
        <v>531</v>
      </c>
      <c r="E40" s="14">
        <v>1112</v>
      </c>
      <c r="F40" s="31">
        <v>1159</v>
      </c>
    </row>
    <row r="41" spans="1:6" ht="12.75">
      <c r="A41" s="13"/>
      <c r="B41" s="14"/>
      <c r="C41" s="66" t="s">
        <v>103</v>
      </c>
      <c r="D41" s="37">
        <f>+E41-1394</f>
        <v>2562</v>
      </c>
      <c r="E41" s="14">
        <v>3956</v>
      </c>
      <c r="F41" s="31">
        <v>0</v>
      </c>
    </row>
    <row r="42" spans="1:6" ht="12.75">
      <c r="A42" s="13"/>
      <c r="B42" s="14"/>
      <c r="C42" s="13"/>
      <c r="D42" s="37"/>
      <c r="E42" s="14"/>
      <c r="F42" s="31"/>
    </row>
    <row r="43" spans="1:6" ht="12.75">
      <c r="A43" s="13"/>
      <c r="B43" s="14"/>
      <c r="C43" s="13"/>
      <c r="D43" s="38"/>
      <c r="E43" s="4"/>
      <c r="F43" s="28"/>
    </row>
    <row r="44" spans="1:6" ht="12.75">
      <c r="A44" s="13"/>
      <c r="B44" s="14" t="s">
        <v>27</v>
      </c>
      <c r="C44" s="13" t="s">
        <v>28</v>
      </c>
      <c r="D44" s="37">
        <f>+D34+D40+D41</f>
        <v>-18476</v>
      </c>
      <c r="E44" s="14">
        <f>+E34+E40+E41</f>
        <v>-7362</v>
      </c>
      <c r="F44" s="31">
        <f>+F34+F40+F41</f>
        <v>-21582</v>
      </c>
    </row>
    <row r="45" spans="1:6" ht="12.75">
      <c r="A45" s="13"/>
      <c r="B45" s="14"/>
      <c r="C45" s="13" t="s">
        <v>29</v>
      </c>
      <c r="D45" s="37"/>
      <c r="E45" s="14"/>
      <c r="F45" s="31"/>
    </row>
    <row r="46" spans="1:6" ht="12.75">
      <c r="A46" s="13"/>
      <c r="B46" s="14"/>
      <c r="C46" s="13"/>
      <c r="D46" s="37"/>
      <c r="E46" s="14"/>
      <c r="F46" s="31"/>
    </row>
    <row r="47" spans="1:6" ht="12.75">
      <c r="A47" s="13"/>
      <c r="B47" s="14" t="s">
        <v>30</v>
      </c>
      <c r="C47" s="13" t="s">
        <v>31</v>
      </c>
      <c r="D47" s="37">
        <f>+E47+3019</f>
        <v>-1785</v>
      </c>
      <c r="E47" s="14">
        <v>-4804</v>
      </c>
      <c r="F47" s="31">
        <v>-2826</v>
      </c>
    </row>
    <row r="48" spans="1:6" ht="12.75">
      <c r="A48" s="13"/>
      <c r="B48" s="14"/>
      <c r="C48" s="13"/>
      <c r="D48" s="38"/>
      <c r="E48" s="4"/>
      <c r="F48" s="28"/>
    </row>
    <row r="49" spans="1:6" ht="12.75">
      <c r="A49" s="13"/>
      <c r="B49" s="14" t="s">
        <v>32</v>
      </c>
      <c r="C49" s="13" t="s">
        <v>33</v>
      </c>
      <c r="D49" s="37">
        <f>SUM(D44:D48)</f>
        <v>-20261</v>
      </c>
      <c r="E49" s="14">
        <f>SUM(E44:E48)</f>
        <v>-12166</v>
      </c>
      <c r="F49" s="31">
        <f>SUM(F44:F48)</f>
        <v>-24408</v>
      </c>
    </row>
    <row r="50" spans="1:6" ht="12.75">
      <c r="A50" s="13"/>
      <c r="B50" s="14"/>
      <c r="C50" s="13" t="s">
        <v>34</v>
      </c>
      <c r="D50" s="37"/>
      <c r="E50" s="14"/>
      <c r="F50" s="31"/>
    </row>
    <row r="51" spans="1:6" ht="12.75">
      <c r="A51" s="13"/>
      <c r="B51" s="14"/>
      <c r="C51" s="13"/>
      <c r="D51" s="37"/>
      <c r="E51" s="14"/>
      <c r="F51" s="31"/>
    </row>
    <row r="52" spans="1:6" ht="12.75">
      <c r="A52" s="13"/>
      <c r="B52" s="14"/>
      <c r="C52" s="13" t="s">
        <v>35</v>
      </c>
      <c r="D52" s="37">
        <f>+E52-346</f>
        <v>4383</v>
      </c>
      <c r="E52" s="14">
        <v>4729</v>
      </c>
      <c r="F52" s="31">
        <v>15515</v>
      </c>
    </row>
    <row r="53" spans="1:6" ht="12.75">
      <c r="A53" s="13"/>
      <c r="B53" s="14"/>
      <c r="C53" s="13"/>
      <c r="D53" s="38"/>
      <c r="E53" s="4"/>
      <c r="F53" s="28"/>
    </row>
    <row r="54" spans="1:6" ht="12.75">
      <c r="A54" s="13"/>
      <c r="B54" s="14" t="s">
        <v>36</v>
      </c>
      <c r="C54" s="13" t="s">
        <v>37</v>
      </c>
      <c r="D54" s="37">
        <f>SUM(D49:D53)</f>
        <v>-15878</v>
      </c>
      <c r="E54" s="14">
        <f>SUM(E49:E53)</f>
        <v>-7437</v>
      </c>
      <c r="F54" s="31">
        <f>SUM(F49:F53)</f>
        <v>-8893</v>
      </c>
    </row>
    <row r="55" spans="1:6" ht="12.75">
      <c r="A55" s="13"/>
      <c r="B55" s="14"/>
      <c r="C55" s="13" t="s">
        <v>38</v>
      </c>
      <c r="D55" s="38"/>
      <c r="E55" s="4"/>
      <c r="F55" s="28"/>
    </row>
    <row r="56" spans="1:6" ht="13.5" thickBot="1">
      <c r="A56" s="17"/>
      <c r="B56" s="18"/>
      <c r="C56" s="17"/>
      <c r="D56" s="39"/>
      <c r="E56" s="18"/>
      <c r="F56" s="44"/>
    </row>
    <row r="57" spans="1:3" ht="13.5" thickBot="1">
      <c r="A57" s="2"/>
      <c r="B57" s="2"/>
      <c r="C57" s="2"/>
    </row>
    <row r="58" spans="1:6" ht="12.75">
      <c r="A58" s="5"/>
      <c r="B58" s="6"/>
      <c r="C58" s="5"/>
      <c r="D58" s="33" t="s">
        <v>3</v>
      </c>
      <c r="E58" s="69" t="s">
        <v>4</v>
      </c>
      <c r="F58" s="68"/>
    </row>
    <row r="59" spans="1:6" ht="12.75">
      <c r="A59" s="8"/>
      <c r="B59" s="9"/>
      <c r="C59" s="8"/>
      <c r="D59" s="34" t="s">
        <v>86</v>
      </c>
      <c r="E59" s="9" t="s">
        <v>86</v>
      </c>
      <c r="F59" s="43" t="s">
        <v>92</v>
      </c>
    </row>
    <row r="60" spans="1:6" ht="12.75">
      <c r="A60" s="8"/>
      <c r="B60" s="9"/>
      <c r="C60" s="8"/>
      <c r="D60" s="34" t="s">
        <v>5</v>
      </c>
      <c r="E60" s="9" t="s">
        <v>6</v>
      </c>
      <c r="F60" s="43" t="s">
        <v>6</v>
      </c>
    </row>
    <row r="61" spans="1:6" ht="12.75">
      <c r="A61" s="8"/>
      <c r="B61" s="9"/>
      <c r="C61" s="8"/>
      <c r="D61" s="34" t="s">
        <v>91</v>
      </c>
      <c r="E61" s="9" t="s">
        <v>91</v>
      </c>
      <c r="F61" s="43" t="s">
        <v>89</v>
      </c>
    </row>
    <row r="62" spans="1:6" ht="12.75">
      <c r="A62" s="11"/>
      <c r="B62" s="12"/>
      <c r="C62" s="11"/>
      <c r="D62" s="34" t="s">
        <v>7</v>
      </c>
      <c r="E62" s="9" t="s">
        <v>7</v>
      </c>
      <c r="F62" s="43" t="s">
        <v>7</v>
      </c>
    </row>
    <row r="63" spans="1:6" ht="13.5" thickBot="1">
      <c r="A63" s="21"/>
      <c r="B63" s="22"/>
      <c r="C63" s="21"/>
      <c r="D63" s="35"/>
      <c r="E63" s="46"/>
      <c r="F63" s="44"/>
    </row>
    <row r="64" spans="1:6" ht="12.75">
      <c r="A64" s="13"/>
      <c r="B64" s="14"/>
      <c r="C64" s="29"/>
      <c r="D64" s="47"/>
      <c r="E64" s="30"/>
      <c r="F64" s="45"/>
    </row>
    <row r="65" spans="1:6" ht="12.75">
      <c r="A65" s="13"/>
      <c r="B65" s="14" t="s">
        <v>39</v>
      </c>
      <c r="C65" s="13" t="s">
        <v>40</v>
      </c>
      <c r="D65" s="37">
        <v>0</v>
      </c>
      <c r="E65" s="14">
        <v>0</v>
      </c>
      <c r="F65" s="31">
        <v>0</v>
      </c>
    </row>
    <row r="66" spans="1:6" ht="12.75">
      <c r="A66" s="13"/>
      <c r="B66" s="14"/>
      <c r="C66" s="13" t="s">
        <v>41</v>
      </c>
      <c r="D66" s="37">
        <v>0</v>
      </c>
      <c r="E66" s="14">
        <v>0</v>
      </c>
      <c r="F66" s="31">
        <v>0</v>
      </c>
    </row>
    <row r="67" spans="1:6" ht="12.75">
      <c r="A67" s="13"/>
      <c r="B67" s="14"/>
      <c r="C67" s="13" t="s">
        <v>42</v>
      </c>
      <c r="D67" s="37">
        <v>0</v>
      </c>
      <c r="E67" s="14">
        <v>0</v>
      </c>
      <c r="F67" s="31">
        <v>0</v>
      </c>
    </row>
    <row r="68" spans="1:6" ht="12.75">
      <c r="A68" s="13"/>
      <c r="B68" s="14"/>
      <c r="C68" s="13" t="s">
        <v>43</v>
      </c>
      <c r="D68" s="37"/>
      <c r="E68" s="14"/>
      <c r="F68" s="31"/>
    </row>
    <row r="69" spans="1:6" ht="12.75">
      <c r="A69" s="13"/>
      <c r="B69" s="14"/>
      <c r="C69" s="13"/>
      <c r="D69" s="38"/>
      <c r="E69" s="4"/>
      <c r="F69" s="28"/>
    </row>
    <row r="70" spans="1:6" ht="12.75">
      <c r="A70" s="13"/>
      <c r="B70" s="14" t="s">
        <v>44</v>
      </c>
      <c r="C70" s="13" t="s">
        <v>45</v>
      </c>
      <c r="D70" s="37">
        <f>+D54-D65-D66-D67</f>
        <v>-15878</v>
      </c>
      <c r="E70" s="14">
        <f>+E54-E65-E66-E67</f>
        <v>-7437</v>
      </c>
      <c r="F70" s="31">
        <f>+F54-F65-F66-F67</f>
        <v>-8893</v>
      </c>
    </row>
    <row r="71" spans="1:6" ht="12.75">
      <c r="A71" s="13"/>
      <c r="B71" s="14"/>
      <c r="C71" s="13" t="s">
        <v>46</v>
      </c>
      <c r="D71" s="38"/>
      <c r="E71" s="4"/>
      <c r="F71" s="28"/>
    </row>
    <row r="72" spans="1:6" ht="12.75">
      <c r="A72" s="13"/>
      <c r="B72" s="14"/>
      <c r="C72" s="13"/>
      <c r="D72" s="37"/>
      <c r="E72" s="14"/>
      <c r="F72" s="31"/>
    </row>
    <row r="73" spans="1:6" ht="12.75">
      <c r="A73" s="15" t="s">
        <v>78</v>
      </c>
      <c r="B73" s="14" t="s">
        <v>9</v>
      </c>
      <c r="C73" s="13" t="s">
        <v>47</v>
      </c>
      <c r="D73" s="37"/>
      <c r="E73" s="14"/>
      <c r="F73" s="60"/>
    </row>
    <row r="74" spans="1:6" ht="12.75">
      <c r="A74" s="13"/>
      <c r="B74" s="14"/>
      <c r="C74" s="13" t="s">
        <v>48</v>
      </c>
      <c r="D74" s="37"/>
      <c r="E74" s="14"/>
      <c r="F74" s="31"/>
    </row>
    <row r="75" spans="1:6" ht="12.75">
      <c r="A75" s="13"/>
      <c r="B75" s="14"/>
      <c r="C75" s="13" t="s">
        <v>49</v>
      </c>
      <c r="D75" s="37"/>
      <c r="E75" s="14"/>
      <c r="F75" s="31"/>
    </row>
    <row r="76" spans="1:6" ht="12.75">
      <c r="A76" s="13"/>
      <c r="B76" s="14"/>
      <c r="C76" s="13"/>
      <c r="D76" s="37"/>
      <c r="E76" s="14"/>
      <c r="F76" s="31"/>
    </row>
    <row r="77" spans="1:6" ht="12.75">
      <c r="A77" s="13"/>
      <c r="B77" s="14"/>
      <c r="C77" s="27" t="s">
        <v>95</v>
      </c>
      <c r="D77" s="65">
        <v>-35.92</v>
      </c>
      <c r="E77" s="63">
        <v>-16.82</v>
      </c>
      <c r="F77" s="61">
        <v>-22.12</v>
      </c>
    </row>
    <row r="78" spans="1:6" ht="12.75">
      <c r="A78" s="13"/>
      <c r="B78" s="14"/>
      <c r="C78" s="13"/>
      <c r="D78" s="37"/>
      <c r="E78" s="14"/>
      <c r="F78" s="31"/>
    </row>
    <row r="79" spans="1:6" ht="12.75">
      <c r="A79" s="13"/>
      <c r="B79" s="14"/>
      <c r="C79" s="27" t="s">
        <v>96</v>
      </c>
      <c r="D79" s="64" t="s">
        <v>97</v>
      </c>
      <c r="E79" s="26" t="s">
        <v>97</v>
      </c>
      <c r="F79" s="62" t="s">
        <v>97</v>
      </c>
    </row>
    <row r="80" spans="1:6" ht="13.5" thickBot="1">
      <c r="A80" s="17"/>
      <c r="B80" s="18"/>
      <c r="C80" s="17"/>
      <c r="D80" s="39"/>
      <c r="E80" s="18"/>
      <c r="F80" s="4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26" t="s">
        <v>98</v>
      </c>
      <c r="D82" s="14"/>
      <c r="E82" s="14"/>
    </row>
    <row r="83" spans="1:5" ht="12.75">
      <c r="A83" s="14"/>
      <c r="B83" s="14"/>
      <c r="C83" s="26" t="s">
        <v>99</v>
      </c>
      <c r="D83" s="14"/>
      <c r="E83" s="14"/>
    </row>
    <row r="85" spans="1:5" ht="12.75">
      <c r="A85" s="40" t="s">
        <v>50</v>
      </c>
      <c r="B85" s="14"/>
      <c r="C85" s="14"/>
      <c r="D85" s="14"/>
      <c r="E85" s="14"/>
    </row>
    <row r="86" spans="1:5" ht="13.5" thickBot="1">
      <c r="A86" s="40"/>
      <c r="B86" s="14"/>
      <c r="C86" s="14"/>
      <c r="D86" s="14"/>
      <c r="E86" s="14"/>
    </row>
    <row r="87" spans="1:6" ht="12.75">
      <c r="A87" s="5"/>
      <c r="B87" s="48"/>
      <c r="C87" s="55"/>
      <c r="D87" s="7" t="s">
        <v>87</v>
      </c>
      <c r="E87" s="33" t="s">
        <v>87</v>
      </c>
      <c r="F87" s="9"/>
    </row>
    <row r="88" spans="1:6" ht="12.75">
      <c r="A88" s="8"/>
      <c r="B88" s="49"/>
      <c r="C88" s="10"/>
      <c r="D88" s="10" t="s">
        <v>93</v>
      </c>
      <c r="E88" s="34" t="s">
        <v>94</v>
      </c>
      <c r="F88" s="9"/>
    </row>
    <row r="89" spans="1:6" ht="12.75">
      <c r="A89" s="8"/>
      <c r="B89" s="49"/>
      <c r="C89" s="10"/>
      <c r="D89" s="10" t="s">
        <v>5</v>
      </c>
      <c r="E89" s="34" t="s">
        <v>88</v>
      </c>
      <c r="F89" s="9"/>
    </row>
    <row r="90" spans="1:6" ht="12.75">
      <c r="A90" s="8"/>
      <c r="B90" s="49"/>
      <c r="C90" s="10"/>
      <c r="D90" s="10" t="s">
        <v>91</v>
      </c>
      <c r="E90" s="34" t="s">
        <v>89</v>
      </c>
      <c r="F90" s="9"/>
    </row>
    <row r="91" spans="1:6" ht="12.75">
      <c r="A91" s="11"/>
      <c r="B91" s="50"/>
      <c r="C91" s="56"/>
      <c r="D91" s="10" t="s">
        <v>7</v>
      </c>
      <c r="E91" s="34" t="s">
        <v>7</v>
      </c>
      <c r="F91" s="9"/>
    </row>
    <row r="92" spans="1:6" ht="13.5" thickBot="1">
      <c r="A92" s="21"/>
      <c r="B92" s="51"/>
      <c r="C92" s="57"/>
      <c r="D92" s="25"/>
      <c r="E92" s="58"/>
      <c r="F92" s="14"/>
    </row>
    <row r="93" spans="1:6" ht="12.75">
      <c r="A93" s="13"/>
      <c r="B93" s="19"/>
      <c r="C93" s="14"/>
      <c r="D93" s="34"/>
      <c r="E93" s="34"/>
      <c r="F93" s="14"/>
    </row>
    <row r="94" spans="1:6" ht="12.75">
      <c r="A94" s="15"/>
      <c r="B94" s="19" t="s">
        <v>51</v>
      </c>
      <c r="C94" s="14"/>
      <c r="D94" s="37">
        <v>16562</v>
      </c>
      <c r="E94" s="37">
        <v>8131</v>
      </c>
      <c r="F94" s="14"/>
    </row>
    <row r="95" spans="1:6" ht="12.75">
      <c r="A95" s="15"/>
      <c r="B95" s="19" t="s">
        <v>52</v>
      </c>
      <c r="C95" s="14"/>
      <c r="D95" s="37">
        <v>19143</v>
      </c>
      <c r="E95" s="37">
        <v>36135</v>
      </c>
      <c r="F95" s="14"/>
    </row>
    <row r="96" spans="1:6" ht="12.75">
      <c r="A96" s="15"/>
      <c r="B96" s="19" t="s">
        <v>53</v>
      </c>
      <c r="C96" s="14"/>
      <c r="D96" s="37">
        <v>1323</v>
      </c>
      <c r="E96" s="37">
        <v>1331</v>
      </c>
      <c r="F96" s="14"/>
    </row>
    <row r="97" spans="1:6" ht="12.75">
      <c r="A97" s="15"/>
      <c r="B97" s="19" t="s">
        <v>54</v>
      </c>
      <c r="C97" s="14"/>
      <c r="D97" s="37">
        <v>137</v>
      </c>
      <c r="E97" s="37">
        <v>156</v>
      </c>
      <c r="F97" s="14"/>
    </row>
    <row r="98" spans="1:6" ht="12.75">
      <c r="A98" s="15"/>
      <c r="B98" s="19" t="s">
        <v>55</v>
      </c>
      <c r="C98" s="14"/>
      <c r="D98" s="37">
        <v>9509</v>
      </c>
      <c r="E98" s="37">
        <v>13388</v>
      </c>
      <c r="F98" s="14"/>
    </row>
    <row r="99" spans="1:6" ht="12.75">
      <c r="A99" s="15"/>
      <c r="B99" s="19" t="s">
        <v>83</v>
      </c>
      <c r="C99" s="14"/>
      <c r="D99" s="37">
        <v>25866</v>
      </c>
      <c r="E99" s="37">
        <v>34277</v>
      </c>
      <c r="F99" s="14"/>
    </row>
    <row r="100" spans="1:6" ht="12.75">
      <c r="A100" s="15"/>
      <c r="B100" s="19" t="s">
        <v>56</v>
      </c>
      <c r="C100" s="14"/>
      <c r="D100" s="37">
        <v>14106</v>
      </c>
      <c r="E100" s="37">
        <v>10179</v>
      </c>
      <c r="F100" s="14"/>
    </row>
    <row r="101" spans="1:6" ht="12.75">
      <c r="A101" s="15"/>
      <c r="B101" s="19" t="s">
        <v>57</v>
      </c>
      <c r="C101" s="14"/>
      <c r="D101" s="37">
        <v>93181</v>
      </c>
      <c r="E101" s="37">
        <v>82288</v>
      </c>
      <c r="F101" s="14"/>
    </row>
    <row r="102" spans="1:6" ht="12.75">
      <c r="A102" s="15"/>
      <c r="B102" s="19"/>
      <c r="C102" s="14"/>
      <c r="D102" s="37"/>
      <c r="E102" s="37"/>
      <c r="F102" s="14"/>
    </row>
    <row r="103" spans="1:6" ht="12.75">
      <c r="A103" s="15"/>
      <c r="B103" s="19" t="s">
        <v>58</v>
      </c>
      <c r="C103" s="14"/>
      <c r="D103" s="37"/>
      <c r="E103" s="37"/>
      <c r="F103" s="14"/>
    </row>
    <row r="104" spans="1:6" ht="12.75">
      <c r="A104" s="13"/>
      <c r="B104" s="19"/>
      <c r="C104" s="14" t="s">
        <v>59</v>
      </c>
      <c r="D104" s="37">
        <f>32405</f>
        <v>32405</v>
      </c>
      <c r="E104" s="37">
        <v>33333</v>
      </c>
      <c r="F104" s="14"/>
    </row>
    <row r="105" spans="1:6" ht="12.75">
      <c r="A105" s="13"/>
      <c r="B105" s="19"/>
      <c r="C105" s="14" t="s">
        <v>60</v>
      </c>
      <c r="D105" s="37">
        <v>10344</v>
      </c>
      <c r="E105" s="37">
        <v>25729</v>
      </c>
      <c r="F105" s="14"/>
    </row>
    <row r="106" spans="1:6" ht="12.75">
      <c r="A106" s="13"/>
      <c r="B106" s="19"/>
      <c r="C106" s="14" t="s">
        <v>61</v>
      </c>
      <c r="D106" s="37">
        <v>6718</v>
      </c>
      <c r="E106" s="37">
        <v>3648</v>
      </c>
      <c r="F106" s="14"/>
    </row>
    <row r="107" spans="1:6" ht="12.75">
      <c r="A107" s="13"/>
      <c r="B107" s="19"/>
      <c r="C107" s="14" t="s">
        <v>84</v>
      </c>
      <c r="D107" s="37">
        <v>1664</v>
      </c>
      <c r="E107" s="37">
        <v>2690</v>
      </c>
      <c r="F107" s="14"/>
    </row>
    <row r="108" spans="1:6" ht="12.75">
      <c r="A108" s="13"/>
      <c r="B108" s="19"/>
      <c r="C108" s="26" t="s">
        <v>104</v>
      </c>
      <c r="D108" s="37">
        <v>7198</v>
      </c>
      <c r="E108" s="37">
        <v>0</v>
      </c>
      <c r="F108" s="14"/>
    </row>
    <row r="109" spans="1:6" ht="11.25" customHeight="1">
      <c r="A109" s="13"/>
      <c r="B109" s="19"/>
      <c r="C109" s="14"/>
      <c r="D109" s="37"/>
      <c r="E109" s="37"/>
      <c r="F109" s="14"/>
    </row>
    <row r="110" spans="1:6" ht="12.75">
      <c r="A110" s="13"/>
      <c r="B110" s="19"/>
      <c r="C110" s="14"/>
      <c r="D110" s="52">
        <f>SUM(D104:D109)</f>
        <v>58329</v>
      </c>
      <c r="E110" s="52">
        <f>SUM(E104:E109)</f>
        <v>65400</v>
      </c>
      <c r="F110" s="14"/>
    </row>
    <row r="111" spans="1:6" ht="12.75">
      <c r="A111" s="13"/>
      <c r="B111" s="19"/>
      <c r="C111" s="14"/>
      <c r="D111" s="64"/>
      <c r="E111" s="37"/>
      <c r="F111" s="14"/>
    </row>
    <row r="112" spans="1:6" ht="12.75">
      <c r="A112" s="15"/>
      <c r="B112" s="19" t="s">
        <v>62</v>
      </c>
      <c r="C112" s="14"/>
      <c r="D112" s="37"/>
      <c r="E112" s="37"/>
      <c r="F112" s="14"/>
    </row>
    <row r="113" spans="1:6" ht="12.75">
      <c r="A113" s="13"/>
      <c r="B113" s="19"/>
      <c r="C113" s="14" t="s">
        <v>63</v>
      </c>
      <c r="D113" s="37">
        <v>30812</v>
      </c>
      <c r="E113" s="37">
        <v>63158</v>
      </c>
      <c r="F113" s="14"/>
    </row>
    <row r="114" spans="1:6" ht="12.75">
      <c r="A114" s="13"/>
      <c r="B114" s="19"/>
      <c r="C114" s="14" t="s">
        <v>64</v>
      </c>
      <c r="D114" s="37">
        <v>27117</v>
      </c>
      <c r="E114" s="37">
        <v>35373</v>
      </c>
      <c r="F114" s="14"/>
    </row>
    <row r="115" spans="1:6" ht="12.75">
      <c r="A115" s="13"/>
      <c r="B115" s="19"/>
      <c r="C115" s="14" t="s">
        <v>65</v>
      </c>
      <c r="D115" s="37">
        <v>14873</v>
      </c>
      <c r="E115" s="37">
        <v>6558</v>
      </c>
      <c r="F115" s="14"/>
    </row>
    <row r="116" spans="1:6" ht="12.75">
      <c r="A116" s="13"/>
      <c r="B116" s="19"/>
      <c r="C116" s="14" t="s">
        <v>66</v>
      </c>
      <c r="D116" s="37">
        <v>4335</v>
      </c>
      <c r="E116" s="37">
        <v>2741</v>
      </c>
      <c r="F116" s="14"/>
    </row>
    <row r="117" spans="1:6" ht="12.75">
      <c r="A117" s="13"/>
      <c r="B117" s="19"/>
      <c r="C117" s="26" t="s">
        <v>100</v>
      </c>
      <c r="D117" s="37">
        <v>19465</v>
      </c>
      <c r="E117" s="37">
        <v>7807</v>
      </c>
      <c r="F117" s="14"/>
    </row>
    <row r="118" spans="1:6" ht="12.75">
      <c r="A118" s="13"/>
      <c r="B118" s="19"/>
      <c r="C118" s="26" t="s">
        <v>101</v>
      </c>
      <c r="D118" s="37">
        <v>5970</v>
      </c>
      <c r="E118" s="37">
        <v>0</v>
      </c>
      <c r="F118" s="14"/>
    </row>
    <row r="119" spans="1:6" ht="12.75">
      <c r="A119" s="13"/>
      <c r="B119" s="19"/>
      <c r="C119" s="14"/>
      <c r="D119" s="37"/>
      <c r="E119" s="37"/>
      <c r="F119" s="14"/>
    </row>
    <row r="120" spans="1:6" ht="12.75">
      <c r="A120" s="13"/>
      <c r="B120" s="19"/>
      <c r="C120" s="14"/>
      <c r="D120" s="52">
        <f>SUM(D113:D119)</f>
        <v>102572</v>
      </c>
      <c r="E120" s="52">
        <f>SUM(E113:E119)</f>
        <v>115637</v>
      </c>
      <c r="F120" s="14"/>
    </row>
    <row r="121" spans="1:6" ht="12.75">
      <c r="A121" s="13"/>
      <c r="B121" s="19"/>
      <c r="C121" s="14"/>
      <c r="D121" s="37"/>
      <c r="E121" s="37"/>
      <c r="F121" s="14"/>
    </row>
    <row r="122" spans="1:6" ht="12.75">
      <c r="A122" s="15"/>
      <c r="B122" s="19" t="s">
        <v>67</v>
      </c>
      <c r="C122" s="14"/>
      <c r="D122" s="37">
        <f>+D110-D120</f>
        <v>-44243</v>
      </c>
      <c r="E122" s="37">
        <f>+E110-E120</f>
        <v>-50237</v>
      </c>
      <c r="F122" s="14"/>
    </row>
    <row r="123" spans="1:6" ht="12.75">
      <c r="A123" s="13"/>
      <c r="B123" s="19"/>
      <c r="C123" s="14"/>
      <c r="D123" s="37"/>
      <c r="E123" s="37"/>
      <c r="F123" s="14"/>
    </row>
    <row r="124" spans="1:6" s="1" customFormat="1" ht="13.5" thickBot="1">
      <c r="A124" s="23"/>
      <c r="B124" s="24"/>
      <c r="C124" s="40"/>
      <c r="D124" s="53">
        <f>SUM(D94:D101)+D122</f>
        <v>135584</v>
      </c>
      <c r="E124" s="53">
        <f>SUM(E94:E101)+E122</f>
        <v>135648</v>
      </c>
      <c r="F124" s="40"/>
    </row>
    <row r="125" spans="1:6" ht="13.5" thickTop="1">
      <c r="A125" s="13"/>
      <c r="B125" s="19"/>
      <c r="C125" s="14"/>
      <c r="D125" s="37"/>
      <c r="E125" s="37"/>
      <c r="F125" s="14"/>
    </row>
    <row r="126" spans="1:6" ht="12.75">
      <c r="A126" s="15"/>
      <c r="B126" s="19" t="s">
        <v>85</v>
      </c>
      <c r="C126" s="14"/>
      <c r="D126" s="37"/>
      <c r="E126" s="37"/>
      <c r="F126" s="14"/>
    </row>
    <row r="127" spans="1:6" ht="12.75">
      <c r="A127" s="13"/>
      <c r="B127" s="19" t="s">
        <v>68</v>
      </c>
      <c r="C127" s="14"/>
      <c r="D127" s="37">
        <v>44202</v>
      </c>
      <c r="E127" s="37">
        <v>40202</v>
      </c>
      <c r="F127" s="14"/>
    </row>
    <row r="128" spans="1:6" ht="12.75">
      <c r="A128" s="13"/>
      <c r="B128" s="19" t="s">
        <v>69</v>
      </c>
      <c r="C128" s="14"/>
      <c r="D128" s="37"/>
      <c r="E128" s="37"/>
      <c r="F128" s="14"/>
    </row>
    <row r="129" spans="1:6" ht="12.75">
      <c r="A129" s="13"/>
      <c r="B129" s="19"/>
      <c r="C129" s="14" t="s">
        <v>70</v>
      </c>
      <c r="D129" s="37">
        <v>2826</v>
      </c>
      <c r="E129" s="37">
        <v>2881</v>
      </c>
      <c r="F129" s="14"/>
    </row>
    <row r="130" spans="1:6" ht="12.75">
      <c r="A130" s="13"/>
      <c r="B130" s="19"/>
      <c r="C130" s="14" t="s">
        <v>71</v>
      </c>
      <c r="D130" s="37">
        <v>17174</v>
      </c>
      <c r="E130" s="37">
        <v>24611</v>
      </c>
      <c r="F130" s="14"/>
    </row>
    <row r="131" spans="1:6" ht="12.75">
      <c r="A131" s="13"/>
      <c r="B131" s="19"/>
      <c r="C131" s="14" t="s">
        <v>72</v>
      </c>
      <c r="D131" s="37">
        <v>10011</v>
      </c>
      <c r="E131" s="37">
        <v>10106</v>
      </c>
      <c r="F131" s="14"/>
    </row>
    <row r="132" spans="1:6" ht="12.75">
      <c r="A132" s="13"/>
      <c r="B132" s="19"/>
      <c r="C132" s="14"/>
      <c r="D132" s="37"/>
      <c r="E132" s="37"/>
      <c r="F132" s="14"/>
    </row>
    <row r="133" spans="1:6" ht="12.75">
      <c r="A133" s="13"/>
      <c r="B133" s="19"/>
      <c r="C133" s="14"/>
      <c r="D133" s="52">
        <f>SUM(D127:D132)</f>
        <v>74213</v>
      </c>
      <c r="E133" s="52">
        <f>SUM(E127:E132)</f>
        <v>77800</v>
      </c>
      <c r="F133" s="14"/>
    </row>
    <row r="134" spans="1:6" ht="12.75">
      <c r="A134" s="13"/>
      <c r="B134" s="19"/>
      <c r="C134" s="14"/>
      <c r="D134" s="37"/>
      <c r="E134" s="37"/>
      <c r="F134" s="14"/>
    </row>
    <row r="135" spans="1:6" ht="12.75">
      <c r="A135" s="15"/>
      <c r="B135" s="19" t="s">
        <v>73</v>
      </c>
      <c r="C135" s="14"/>
      <c r="D135" s="37">
        <v>7866</v>
      </c>
      <c r="E135" s="37">
        <v>11583</v>
      </c>
      <c r="F135" s="14"/>
    </row>
    <row r="136" spans="1:6" ht="12.75">
      <c r="A136" s="13"/>
      <c r="B136" s="19"/>
      <c r="C136" s="14"/>
      <c r="D136" s="37"/>
      <c r="E136" s="37"/>
      <c r="F136" s="14"/>
    </row>
    <row r="137" spans="1:6" ht="12.75">
      <c r="A137" s="15"/>
      <c r="B137" s="19" t="s">
        <v>74</v>
      </c>
      <c r="C137" s="14"/>
      <c r="D137" s="37">
        <v>53448</v>
      </c>
      <c r="E137" s="37">
        <v>46201</v>
      </c>
      <c r="F137" s="14"/>
    </row>
    <row r="138" spans="1:6" ht="12.75">
      <c r="A138" s="13"/>
      <c r="B138" s="19"/>
      <c r="C138" s="14"/>
      <c r="D138" s="37"/>
      <c r="E138" s="37"/>
      <c r="F138" s="14"/>
    </row>
    <row r="139" spans="1:6" ht="12.75">
      <c r="A139" s="15"/>
      <c r="B139" s="19" t="s">
        <v>75</v>
      </c>
      <c r="C139" s="14"/>
      <c r="D139" s="37">
        <v>57</v>
      </c>
      <c r="E139" s="37">
        <v>64</v>
      </c>
      <c r="F139" s="14"/>
    </row>
    <row r="140" spans="1:6" ht="12.75">
      <c r="A140" s="13"/>
      <c r="B140" s="19"/>
      <c r="C140" s="14"/>
      <c r="D140" s="37"/>
      <c r="E140" s="37"/>
      <c r="F140" s="14"/>
    </row>
    <row r="141" spans="1:6" ht="13.5" thickBot="1">
      <c r="A141" s="13"/>
      <c r="B141" s="19"/>
      <c r="C141" s="14"/>
      <c r="D141" s="53">
        <f>SUM(D133:D140)</f>
        <v>135584</v>
      </c>
      <c r="E141" s="53">
        <f>SUM(E133:E140)</f>
        <v>135648</v>
      </c>
      <c r="F141" s="14"/>
    </row>
    <row r="142" spans="1:6" ht="13.5" thickTop="1">
      <c r="A142" s="13"/>
      <c r="B142" s="19"/>
      <c r="C142" s="14"/>
      <c r="D142" s="37"/>
      <c r="E142" s="37"/>
      <c r="F142" s="14"/>
    </row>
    <row r="143" spans="1:6" ht="13.5" thickBot="1">
      <c r="A143" s="15"/>
      <c r="B143" s="19" t="s">
        <v>76</v>
      </c>
      <c r="C143" s="14"/>
      <c r="D143" s="54">
        <v>136</v>
      </c>
      <c r="E143" s="54">
        <v>168</v>
      </c>
      <c r="F143" s="14"/>
    </row>
    <row r="144" spans="1:6" ht="14.25" thickBot="1" thickTop="1">
      <c r="A144" s="17"/>
      <c r="B144" s="20"/>
      <c r="C144" s="18"/>
      <c r="D144" s="39"/>
      <c r="E144" s="39"/>
      <c r="F144" s="14"/>
    </row>
    <row r="145" ht="12.75">
      <c r="F145" s="14"/>
    </row>
    <row r="146" spans="4:6" ht="12.75">
      <c r="D146" s="3">
        <f>+D141-D124</f>
        <v>0</v>
      </c>
      <c r="E146" s="3">
        <f>+E141-E124</f>
        <v>0</v>
      </c>
      <c r="F146" s="14"/>
    </row>
    <row r="147" ht="12.75">
      <c r="F147" s="14"/>
    </row>
    <row r="148" ht="12.75">
      <c r="F148" s="14"/>
    </row>
    <row r="149" ht="12.75">
      <c r="F149" s="14"/>
    </row>
    <row r="150" ht="12.75">
      <c r="F150" s="14"/>
    </row>
    <row r="151" ht="12.75">
      <c r="F151" s="14"/>
    </row>
    <row r="152" ht="12.75">
      <c r="F152" s="14"/>
    </row>
    <row r="153" ht="12.75">
      <c r="F153" s="14"/>
    </row>
    <row r="154" ht="12.75">
      <c r="F154" s="14"/>
    </row>
    <row r="155" ht="12.75">
      <c r="F155" s="14"/>
    </row>
    <row r="156" ht="12.75">
      <c r="F156" s="14"/>
    </row>
    <row r="157" ht="12.75">
      <c r="F157" s="14"/>
    </row>
    <row r="158" ht="12.75">
      <c r="F158" s="14"/>
    </row>
    <row r="159" ht="12.75">
      <c r="F159" s="14"/>
    </row>
    <row r="160" ht="12.75">
      <c r="F160" s="14"/>
    </row>
    <row r="161" ht="12.75">
      <c r="F161" s="14"/>
    </row>
    <row r="162" ht="12.75">
      <c r="F162" s="14"/>
    </row>
    <row r="163" ht="12.75">
      <c r="F163" s="14"/>
    </row>
    <row r="164" ht="12.75">
      <c r="F164" s="14"/>
    </row>
    <row r="165" ht="12.75">
      <c r="F165" s="14"/>
    </row>
    <row r="166" ht="12.75">
      <c r="F166" s="14"/>
    </row>
  </sheetData>
  <mergeCells count="2">
    <mergeCell ref="E9:F9"/>
    <mergeCell ref="E58:F58"/>
  </mergeCells>
  <printOptions/>
  <pageMargins left="0.81" right="0.34" top="0.65" bottom="0.56" header="0.5" footer="0.5"/>
  <pageSetup horizontalDpi="600" verticalDpi="600" orientation="portrait" scale="85" r:id="rId1"/>
  <rowBreaks count="2" manualBreakCount="2">
    <brk id="56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John Master</cp:lastModifiedBy>
  <cp:lastPrinted>2000-05-30T11:08:37Z</cp:lastPrinted>
  <dcterms:created xsi:type="dcterms:W3CDTF">1999-11-11T06:43:52Z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