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5" activeTab="0"/>
  </bookViews>
  <sheets>
    <sheet name="Cover" sheetId="1" r:id="rId1"/>
    <sheet name="PL" sheetId="2" r:id="rId2"/>
    <sheet name="BS" sheetId="3" r:id="rId3"/>
    <sheet name="SCE" sheetId="4" r:id="rId4"/>
    <sheet name="CF" sheetId="5" r:id="rId5"/>
    <sheet name="Notes" sheetId="6" r:id="rId6"/>
  </sheets>
  <definedNames>
    <definedName name="\A">'PL'!#REF!</definedName>
    <definedName name="\B">'BS'!$B$65</definedName>
    <definedName name="\C">#REF!</definedName>
    <definedName name="_PCRSPL_SS1_QP">'PL'!$B$53</definedName>
    <definedName name="_PRCRSBS_SS2_QP">'BS'!$C$65</definedName>
    <definedName name="_PRCRSNOTES_SS3">#REF!</definedName>
    <definedName name="BS">'BS'!$A$1:$K$61</definedName>
    <definedName name="NOTES">#REF!</definedName>
    <definedName name="PL">'PL'!$B$3:$P$51</definedName>
    <definedName name="_xlnm.Print_Area" localSheetId="2">'BS'!$A$1:$K$66</definedName>
    <definedName name="_xlnm.Print_Area" localSheetId="4">'CF'!$A$1:$K$63</definedName>
    <definedName name="_xlnm.Print_Area" localSheetId="0">'Cover'!$A$1:$H$39</definedName>
    <definedName name="_xlnm.Print_Area" localSheetId="5">'Notes'!$B$1:$P$294</definedName>
    <definedName name="_xlnm.Print_Area" localSheetId="1">'PL'!$A$1:$P$62</definedName>
    <definedName name="_xlnm.Print_Area" localSheetId="3">'SCE'!$A$1:$J$43</definedName>
    <definedName name="TABLE" localSheetId="5">'Notes'!$G$211:$G$211</definedName>
  </definedNames>
  <calcPr fullCalcOnLoad="1"/>
</workbook>
</file>

<file path=xl/sharedStrings.xml><?xml version="1.0" encoding="utf-8"?>
<sst xmlns="http://schemas.openxmlformats.org/spreadsheetml/2006/main" count="468" uniqueCount="354">
  <si>
    <t xml:space="preserve">  ii)  Ministry  of  International  Trade</t>
  </si>
  <si>
    <t xml:space="preserve">       and  Industry;</t>
  </si>
  <si>
    <t xml:space="preserve">  i)   Foreign  Investment  Committee;</t>
  </si>
  <si>
    <t>Net profit for the financial period</t>
  </si>
  <si>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</si>
  <si>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</si>
  <si>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</si>
  <si>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</si>
  <si>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</si>
  <si>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</si>
  <si>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</si>
  <si>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</si>
  <si>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</si>
  <si>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</si>
  <si>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</si>
  <si>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</si>
  <si>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</si>
  <si>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</si>
  <si>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</si>
  <si>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</si>
  <si>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</si>
  <si>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</si>
  <si>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</si>
  <si>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</si>
  <si>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</si>
  <si>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</si>
  <si>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</si>
  <si>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</si>
  <si>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</si>
  <si>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</si>
  <si>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</si>
  <si>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</si>
  <si>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</si>
  <si>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</si>
  <si>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</si>
  <si>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</si>
  <si>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</si>
  <si>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Other operating income</t>
  </si>
  <si>
    <t>Taxation</t>
  </si>
  <si>
    <t>Deferred tax liabilities</t>
  </si>
  <si>
    <t>Deferred payables</t>
  </si>
  <si>
    <t>Non-cash items</t>
  </si>
  <si>
    <t xml:space="preserve">Non-operating items </t>
  </si>
  <si>
    <t>Operating profit before changes in working capital</t>
  </si>
  <si>
    <t>Equity investments</t>
  </si>
  <si>
    <t>Bank borrowings</t>
  </si>
  <si>
    <t>Others</t>
  </si>
  <si>
    <t>Cash &amp; cash equivalents at beginning of year</t>
  </si>
  <si>
    <t>Share</t>
  </si>
  <si>
    <t>Capital</t>
  </si>
  <si>
    <t>Premium</t>
  </si>
  <si>
    <t>Exchange differences</t>
  </si>
  <si>
    <t/>
  </si>
  <si>
    <t>Group</t>
  </si>
  <si>
    <t>In respect of current period:</t>
  </si>
  <si>
    <t>Note</t>
  </si>
  <si>
    <t>Operating expenses</t>
  </si>
  <si>
    <t>Trade receivables</t>
  </si>
  <si>
    <t>Trade payables</t>
  </si>
  <si>
    <t>Other payables and accruals</t>
  </si>
  <si>
    <t>Other</t>
  </si>
  <si>
    <t>YEAR-TO-DATE</t>
  </si>
  <si>
    <t>OPERATING ACTIVITIES</t>
  </si>
  <si>
    <t>INVESTING ACTIVITIES</t>
  </si>
  <si>
    <t>FINANCING ACTIVITIES</t>
  </si>
  <si>
    <t>Issue of shares</t>
  </si>
  <si>
    <t>Interim Report for the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</si>
  <si>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</si>
  <si>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</si>
  <si>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</si>
  <si>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</si>
  <si>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</si>
  <si>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</si>
  <si>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</si>
  <si>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</si>
  <si>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</si>
  <si>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</si>
  <si>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</si>
  <si>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</si>
  <si>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</si>
  <si>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</si>
  <si>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</si>
  <si>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</si>
  <si>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</si>
  <si>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</si>
  <si>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</si>
  <si>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</si>
  <si>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</si>
  <si>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</si>
  <si>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</si>
  <si>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</si>
  <si>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</si>
  <si>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</si>
  <si>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</si>
  <si>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</si>
  <si>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</si>
  <si>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</si>
  <si>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</si>
  <si>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</si>
  <si>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</si>
  <si>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</si>
  <si>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Basic</t>
  </si>
  <si>
    <t>Finance costs</t>
  </si>
  <si>
    <t>Cash &amp; cash equivalents at end of period</t>
  </si>
  <si>
    <t>Forest concessions</t>
  </si>
  <si>
    <t>Plantation development expenditure</t>
  </si>
  <si>
    <t>Timber</t>
  </si>
  <si>
    <t>Extraction and</t>
  </si>
  <si>
    <t>Pulp and Paper</t>
  </si>
  <si>
    <t>timber extraction/sale  agreements.  Details  of  the  material  litigations  are  as  follows :</t>
  </si>
  <si>
    <t>There  are  2  remaining  litigation  suits  filed  against  SFI  by  various  parties  for  alleged  wrongful  termination  of</t>
  </si>
  <si>
    <t>Before Tax</t>
  </si>
  <si>
    <t>In  Civil  Suit  No.  K22-40-97  filed  on  11  April  1997,  Harapan  Permai  Sdn  Bhd,  a  timber  contractor,  sued</t>
  </si>
  <si>
    <t>In  Civil  Suit  No.  K22-55-97  filed  on  6  May  1997,  UNP  Plywood  Sdn  Bhd  ("UNP"),  a  timber  contractor,</t>
  </si>
  <si>
    <t>The  accounting  policies  and  methods  of  computation  adopted  by  the  Group  in  this  interim  financial  report  are</t>
  </si>
  <si>
    <t>There  were  no  changes  in  estimates  of  amounts  reported  in  prior  financial  years.</t>
  </si>
  <si>
    <t>Finance  costs</t>
  </si>
  <si>
    <t>Total  sales</t>
  </si>
  <si>
    <t>External  sales</t>
  </si>
  <si>
    <t>There  were  no  financial  instruments  with  off  balance  sheet  risk  at  the  date  of  this  report.</t>
  </si>
  <si>
    <t>Share in results of</t>
  </si>
  <si>
    <t>Unappropriated</t>
  </si>
  <si>
    <t>Profit</t>
  </si>
  <si>
    <t>Tax liabilities</t>
  </si>
  <si>
    <t>Notes  to  the  Condensed  Financial  Statements</t>
  </si>
  <si>
    <t>Fully  diluted</t>
  </si>
  <si>
    <t>NOTES  TO  THE  CONDENSED  FINANCIAL  STATEMENTS</t>
  </si>
  <si>
    <t>an associated company</t>
  </si>
  <si>
    <t>Investment in associated company</t>
  </si>
  <si>
    <t>Other receivables, deposits and prepayments</t>
  </si>
  <si>
    <t>Deposits, cash and bank balances</t>
  </si>
  <si>
    <t>Adjustments for:</t>
  </si>
  <si>
    <t>Changes in working capital:</t>
  </si>
  <si>
    <t>Net changes in current assets</t>
  </si>
  <si>
    <t>Net changes in current liabilities</t>
  </si>
  <si>
    <t>Net changes in cash &amp; cash equivalents</t>
  </si>
  <si>
    <t>Share in results of an associated company</t>
  </si>
  <si>
    <t>The  Group's  investments  in  quoted  securities  as  at  end  of  the  reporting  period  are  as  follows :-</t>
  </si>
  <si>
    <t>At  cost</t>
  </si>
  <si>
    <t>At  book  value</t>
  </si>
  <si>
    <t>At  market  value</t>
  </si>
  <si>
    <t>previous  audited  financial  statements.</t>
  </si>
  <si>
    <t>Agreements  and  the  arrangements  between SFI  and  UNP  amounted  to  an  assignment  of  the  Special  Timber</t>
  </si>
  <si>
    <t>license  No. SK7/90  which  was  in  contravention  of  S.24(6)  of  the  SFE  thereby  rendering  the  Agreements</t>
  </si>
  <si>
    <t>Net current assets</t>
  </si>
  <si>
    <t>LION  FOREST  INDUSTRIES  BERHAD</t>
  </si>
  <si>
    <t>(Incorporated  in  Malaysia)</t>
  </si>
  <si>
    <t xml:space="preserve">There  were  no  sale  of  unquoted  investments  and/or  properties  for  the  current  quarter  under  review. </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</si>
  <si>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</si>
  <si>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</si>
  <si>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</si>
  <si>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</si>
  <si>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</si>
  <si>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(The Condensed Consolidated Cash Flow Statements should be read in conjunction with the</t>
  </si>
  <si>
    <t>Deferred tax assets</t>
  </si>
  <si>
    <t>This note is not applicable.</t>
  </si>
  <si>
    <t>Segment results</t>
  </si>
  <si>
    <t>Building</t>
  </si>
  <si>
    <t>Indemnity  contracts  have  been  signed  between  the  Company  and  Avenel  Sdn  Bhd  ("Avenel"),  the  immediate</t>
  </si>
  <si>
    <t>("Agreement")  dated  9  November  1992.  SFI  has  applied  to  strike  out  the  suit  on  the  grounds  that  the</t>
  </si>
  <si>
    <t xml:space="preserve">Agreement  is  illegal  under  the  provision  of  the  Sabah  Forest  Enactment  1968  ("SFE").  </t>
  </si>
  <si>
    <t>SFI  through  its  solicitors,  Messrs  Jayasuriya  Kah &amp; Co.,  terminated  the  Agreements  on  grounds  that  the</t>
  </si>
  <si>
    <t>dated  28  June  1993  and  13  August  1993  which  were  entered  into  between  SFI  and  UNP  ("Agreements").</t>
  </si>
  <si>
    <t>Inter-segment  sales</t>
  </si>
  <si>
    <t>The  Group's  segmental  report  for  the  financial  year-to-date  is  as  follows:-</t>
  </si>
  <si>
    <t>holding  company   of  the  Company  then  but  is  presently  a  related  party,  whereby  Avenel  agreed  to  indemnify</t>
  </si>
  <si>
    <t xml:space="preserve">Accounting  policies  and  method  of  computation </t>
  </si>
  <si>
    <t xml:space="preserve">Qualification  of  audit  report </t>
  </si>
  <si>
    <t xml:space="preserve">Seasonality  or  cyclicality </t>
  </si>
  <si>
    <t xml:space="preserve">Unusual  items </t>
  </si>
  <si>
    <t xml:space="preserve">Material changes  in  estimates </t>
  </si>
  <si>
    <t xml:space="preserve">Debt  and  equity  securities </t>
  </si>
  <si>
    <t xml:space="preserve">Segmental  reporting </t>
  </si>
  <si>
    <t xml:space="preserve">Valuation  of  property,  plant  and  equipment </t>
  </si>
  <si>
    <t xml:space="preserve">Material  events  subsequent  to  the  balance  sheet  date </t>
  </si>
  <si>
    <t xml:space="preserve">Changes  in  the  composition  of  the  Group </t>
  </si>
  <si>
    <t xml:space="preserve">Changes in contingent  liabilities  or  contingent  assets </t>
  </si>
  <si>
    <t xml:space="preserve">Review  of  performance </t>
  </si>
  <si>
    <t xml:space="preserve">Comparison with the preceding quarter's results </t>
  </si>
  <si>
    <t xml:space="preserve">Prospects </t>
  </si>
  <si>
    <t xml:space="preserve">Profit  forecast / profit  guarantee </t>
  </si>
  <si>
    <t xml:space="preserve">Taxation </t>
  </si>
  <si>
    <t xml:space="preserve">Unquoted  investments  and/or  properties </t>
  </si>
  <si>
    <t xml:space="preserve">Quoted  securities </t>
  </si>
  <si>
    <t xml:space="preserve">Group's  borrowings </t>
  </si>
  <si>
    <t xml:space="preserve">Off  balance  sheet  risk  financial  instruments </t>
  </si>
  <si>
    <t xml:space="preserve">Changes  in  material  litigation </t>
  </si>
  <si>
    <t>The  Directors  of  SFI  have  been  advised  by  their  solicitors  that  SFI  has  a  good  defence  to  the  above  said  suits.</t>
  </si>
  <si>
    <t xml:space="preserve">Dividend </t>
  </si>
  <si>
    <t>Group  for  the  financial  year-to-date.</t>
  </si>
  <si>
    <t>to  material  seasonal  or  cyclical  effect.</t>
  </si>
  <si>
    <t>Apart  from  the  timber  extraction  and  pulp  and  paper  operations,  the  operations  of  the  Group  are  not  subject</t>
  </si>
  <si>
    <t>of  their  nature,  size  or  incidence.</t>
  </si>
  <si>
    <t>There  were  no  items  affecting  assets,  liabilities,  equity,  net  income  or  cash  flows  that  are  unusual  because</t>
  </si>
  <si>
    <t>legal  claims  in  respect  of  the  termination  of  contracts  for  the  extraction  and  sales  of  timber.</t>
  </si>
  <si>
    <t>the  Company  in  full  against  all  losses,  damages,  liabilities,  claims,  costs  and  expenses  whatsoever  which</t>
  </si>
  <si>
    <t>the  Company  may  incur  or  sustain  as  a  result  of  or  arising  from  the  legal  actions  and  any  other  claims</t>
  </si>
  <si>
    <t>The  contingent  liabilities  as  at  the  date  of  this  announcement  remained  at  RM313  million  which  relates  to</t>
  </si>
  <si>
    <t>SFI  for  RM184,456,769  for  alleged  wrongful  termination  of  the  Agreement  under  a  Timber  Sale  Agreement</t>
  </si>
  <si>
    <t>sued  SFI  for  RM128,874,435  for  alleged  wrongful  termination  of  the  Extraction  and  Purchasing  Agreements</t>
  </si>
  <si>
    <t>Materials</t>
  </si>
  <si>
    <t>and Steel</t>
  </si>
  <si>
    <t>Products</t>
  </si>
  <si>
    <t>LION  FOREST  INDUSTRIES  BERHAD  (82056-X)</t>
  </si>
  <si>
    <t>Status  of  corporate  proposal</t>
  </si>
  <si>
    <t>Fully  diluted  EPS  (sen)</t>
  </si>
  <si>
    <t>Balance at 1 July 2004</t>
  </si>
  <si>
    <t xml:space="preserve">i)  </t>
  </si>
  <si>
    <t>The  Deputy  Registrar  has  on  12  September  2003  dismissed  SFI's  application  to  strike  out  the  Plaintiff's</t>
  </si>
  <si>
    <t>claim  with  costs  to  the  Plaintiff.  SFI  has  filed  an  appeal  to  the  Judge  against  the  decision  of  the  Deputy</t>
  </si>
  <si>
    <t xml:space="preserve">ii)  </t>
  </si>
  <si>
    <t>illegal.  At  the  hearing on 22 September 2000, UNP conceded that  the  Agreements  are  illegal  insofar  as  they</t>
  </si>
  <si>
    <t>2004</t>
  </si>
  <si>
    <t>Profit/(Loss)</t>
  </si>
  <si>
    <t>brought  by  third  parties  against  Sabah  Forest  Industries  Sdn  Bhd  ("SFI"),  a  97.78%  subsidiary  of  the  Company,</t>
  </si>
  <si>
    <t>wherein  the  cause  of  action  had  arisen  prior  to  the  completion  of  the  sale  of  80%  equity  interest  in  SFI  by</t>
  </si>
  <si>
    <t>Avenel.</t>
  </si>
  <si>
    <t>Net  profit   (RM '000)</t>
  </si>
  <si>
    <t>There  was  no  qualification  on  the  audit  report  of  the  preceding  audited  financial  statements.</t>
  </si>
  <si>
    <t>There  were  no  material  purchases  or  disposals  of  quoted  securities  for  the  current  quarter  and  financial</t>
  </si>
  <si>
    <t>year-to-date.</t>
  </si>
  <si>
    <t>Date of</t>
  </si>
  <si>
    <t>No</t>
  </si>
  <si>
    <t>Announcement</t>
  </si>
  <si>
    <t>Subject</t>
  </si>
  <si>
    <t>Status</t>
  </si>
  <si>
    <t xml:space="preserve">1. </t>
  </si>
  <si>
    <t xml:space="preserve">  Pending  approval  from:</t>
  </si>
  <si>
    <t xml:space="preserve">5  -  9 </t>
  </si>
  <si>
    <t>Dividends paid</t>
  </si>
  <si>
    <t>31.01.2005</t>
  </si>
  <si>
    <t>Effect  of  share  options  ('000)</t>
  </si>
  <si>
    <t>Other investments</t>
  </si>
  <si>
    <t>2005</t>
  </si>
  <si>
    <t xml:space="preserve">2. </t>
  </si>
  <si>
    <t xml:space="preserve"> Proposed joint-venture between the Company and</t>
  </si>
  <si>
    <t xml:space="preserve"> Government of Malinau) for the proposed</t>
  </si>
  <si>
    <t xml:space="preserve"> development of 40,000 hectares of oil palm</t>
  </si>
  <si>
    <t xml:space="preserve"> plantation and the construction of 2 crude palm oil</t>
  </si>
  <si>
    <t xml:space="preserve"> mills in Malinau Regency, Kalimantan Timur,</t>
  </si>
  <si>
    <t>18.03.2005</t>
  </si>
  <si>
    <t>The  interim  financial  report  has  been  prepared  in  accordance  with  the  Financial  Reporting  Standards  ("FRS")</t>
  </si>
  <si>
    <t>except  for  the  adoption  of  the  new  FRS  standards.</t>
  </si>
  <si>
    <t>The  adoption  of  the  new  FRS  standards  does  not  have  any  material  effect  on  the  financial  results  of  the</t>
  </si>
  <si>
    <t>There  were  no  material  events  subsequent  to  the  end  of  the  interim  period  that  have  not  been  reflected  in  the</t>
  </si>
  <si>
    <t>financial  statements  for  the  interim  period.</t>
  </si>
  <si>
    <t>denominated  in  Ringgit  Malaysia.</t>
  </si>
  <si>
    <t>Others (mainly purchase of property, plant and equipment)</t>
  </si>
  <si>
    <t>(82056-X)</t>
  </si>
  <si>
    <t xml:space="preserve">  satisfied  by  a  combination  of  RM72,610,000  via</t>
  </si>
  <si>
    <t xml:space="preserve">  the  issue  and  allotment  of  26,500,000  new</t>
  </si>
  <si>
    <t xml:space="preserve">  at  an  issue  price  of  RM2.74  each  and  the</t>
  </si>
  <si>
    <t xml:space="preserve">  ordinary  shares  of  RM1.00  each  of  the  Company</t>
  </si>
  <si>
    <t xml:space="preserve">  balance  of  RM152,390,000  in  deferred  cash</t>
  </si>
  <si>
    <t xml:space="preserve">  payments.</t>
  </si>
  <si>
    <t xml:space="preserve">  v)  shareholders;  and</t>
  </si>
  <si>
    <t xml:space="preserve">  ii)  Ministry  of  Agriculture,  Indonesia;</t>
  </si>
  <si>
    <t xml:space="preserve"> Republic of Indonesia ("Indonesia").</t>
  </si>
  <si>
    <t xml:space="preserve">  i)   Ministry  of  Forestry,  Indonesia;</t>
  </si>
  <si>
    <t xml:space="preserve"> iii)  Bank  Negara  Malaysia;  and</t>
  </si>
  <si>
    <t xml:space="preserve">       Indonesia  and  Malaysia.</t>
  </si>
  <si>
    <t xml:space="preserve"> iv)  any  other  relevant  authorities  in</t>
  </si>
  <si>
    <t>30/6/2005</t>
  </si>
  <si>
    <t>Amount owing by holding company</t>
  </si>
  <si>
    <t>Weighted average number of ordinary shares in issue ('000)</t>
  </si>
  <si>
    <t>Adjusted weighted average number of ordinary shares in issue ('000)</t>
  </si>
  <si>
    <t xml:space="preserve"> iv) Bursa  Malaysia  Securities  Berhad;</t>
  </si>
  <si>
    <t xml:space="preserve"> vi) any  other  relevant  authorities.</t>
  </si>
  <si>
    <t>Dividends  paid</t>
  </si>
  <si>
    <t>Intangible asset</t>
  </si>
  <si>
    <t>Issuance of shares pursuant to</t>
  </si>
  <si>
    <t>the exercise of share options</t>
  </si>
  <si>
    <t xml:space="preserve"> Pemerintah Kabupaten Malinau (the Regency</t>
  </si>
  <si>
    <t>19.04.2005</t>
  </si>
  <si>
    <t>29.07.2005</t>
  </si>
  <si>
    <t>First Quarter Ended</t>
  </si>
  <si>
    <t>30 September 2005</t>
  </si>
  <si>
    <t>Interim  report  for  the  first  quarter  ended  30  September  2005</t>
  </si>
  <si>
    <t>30/9/2005</t>
  </si>
  <si>
    <t>30/9/2004</t>
  </si>
  <si>
    <r>
      <t xml:space="preserve">Interim  report  for  the  first  quarter  ended  30  September  2005 </t>
    </r>
    <r>
      <rPr>
        <sz val="10"/>
        <rFont val="Arial"/>
        <family val="2"/>
      </rPr>
      <t xml:space="preserve"> </t>
    </r>
    <r>
      <rPr>
        <sz val="14"/>
        <rFont val="Arial"/>
        <family val="2"/>
      </rPr>
      <t>(Cont'd)</t>
    </r>
  </si>
  <si>
    <t>Audited Financial Statements for the year ended 30 June 2005)</t>
  </si>
  <si>
    <t>Balance at 30 September 2004</t>
  </si>
  <si>
    <t>Balance at 1 July 2005</t>
  </si>
  <si>
    <t>Balance at 30 September 2005</t>
  </si>
  <si>
    <t>The  Board  of  Directors  does  not  recommend  any  interim  dividend  for  the  first  quarter  ended  30  September  2005.</t>
  </si>
  <si>
    <t>The  fully  diluted  EPS  for  the  preceding  year's  quarter  ended  30  September  2004  was  calculated  by  dividing  the</t>
  </si>
  <si>
    <t>Group's  net  profit  by  the  weighted  average  number  of  ordinary  shares  after adjusting  for  the  unissued  ordinary</t>
  </si>
  <si>
    <t xml:space="preserve">Immediate  preceding  quarter (30 June 2005) </t>
  </si>
  <si>
    <t xml:space="preserve">Current  quarter  (30 September 2005) </t>
  </si>
  <si>
    <t>Profit/(loss) from operations</t>
  </si>
  <si>
    <t>Profit/(loss) before taxation</t>
  </si>
  <si>
    <t>Profit/(loss) after taxation</t>
  </si>
  <si>
    <t>Net profit/(loss) for the period</t>
  </si>
  <si>
    <t>Earnings/(loss)  per  share  (sen):</t>
  </si>
  <si>
    <t>Net profit/(loss) for the financial period</t>
  </si>
  <si>
    <t>Profit/(loss) before tax</t>
  </si>
  <si>
    <t xml:space="preserve">Earnings/(loss)  per  share </t>
  </si>
  <si>
    <t>Earnings/(loss)  per  share  ("EPS")  is  calculated  by  dividing  the  Group's  net  profit/(loss)  by  the  weighted  average</t>
  </si>
  <si>
    <t>income.</t>
  </si>
  <si>
    <t xml:space="preserve">Although  the  Group  incurred  a  loss  for  the  current  financial  period,  taxation  was  provided  in  respect  of  non-business </t>
  </si>
  <si>
    <t>consistent  with  those  adopted  in  the  audited  financial  statements  for  the  financial  year  ended  30  June  2005</t>
  </si>
  <si>
    <t>There  were  no  issuance,  cancellations,  repurchases,  resale  and  repayments  of  debt and  equity  securities  for  the</t>
  </si>
  <si>
    <t>current  quarter  and  financial  year-to-date.</t>
  </si>
  <si>
    <t>There  were  no  dividend  paid  during  the  current  quarter  and  financial  year-to-date.</t>
  </si>
  <si>
    <t>There  were  no  changes  in  the  composition  of  the  Group  for  the  current  quarter  and  financial  year-to-date.</t>
  </si>
  <si>
    <t>The  Group's  short  term  borrowings  totalling  RM13.9  million  as  at  end  of  the  reporting  period  are  unsecured  and</t>
  </si>
  <si>
    <t>ordinary  shares  in  issue  of  209.9  million  for  the  current  quarter  and  financial  year-to-date.</t>
  </si>
  <si>
    <t>Tyre</t>
  </si>
  <si>
    <t xml:space="preserve">The  fully  diluted  EPS  for  the  current  quarter  ended  30  September 2005  is  not  disclosed  as  the  options  granted  to </t>
  </si>
  <si>
    <t>The  valuation  of  property,  plant  and  equipment  has  been  brought  forward  without  any  amendments  from  the</t>
  </si>
  <si>
    <t>compared  to  RM179 million  for  the  preceding  year's  corresponding  quarter  mainly  due  to  lower sales of  steel</t>
  </si>
  <si>
    <t>and  paper  products. The  Group  incurred  a  loss  of  RM3.9 million  for  the  current  quarter  as  against  a  profit  of</t>
  </si>
  <si>
    <t>Sales  volume  for  paper  products  declined  as  compared  to  the  previous  quarter  as  the  domestic  market  remained</t>
  </si>
  <si>
    <t xml:space="preserve">  Proposed  acquisition  by  Quay Class Ltd ("QCL")  of  </t>
  </si>
  <si>
    <t xml:space="preserve">  the  entire  issued  and  paid-up  share  capital  of</t>
  </si>
  <si>
    <t xml:space="preserve">  Silverstone  Berhad ("SB")  comprising  203,877,500</t>
  </si>
  <si>
    <t xml:space="preserve">  ordinary  shares  of  RM1.00  each  from  Silverstone  </t>
  </si>
  <si>
    <t xml:space="preserve">  Corporation  Berhad ("SCB")  ("Proposed  Acquisition")  </t>
  </si>
  <si>
    <t xml:space="preserve">  including  QCL  assuming  the  net  inter-company  </t>
  </si>
  <si>
    <t xml:space="preserve">  liabilities  due  by  the  SCB  Group  to  SB  as  at  the  </t>
  </si>
  <si>
    <t xml:space="preserve">  date  of  completion  of  the  Proposed  Acquisition  for</t>
  </si>
  <si>
    <t xml:space="preserve">  a  purchase  consideration  of  RM225,000,000  to  be</t>
  </si>
  <si>
    <t>19.09.2005</t>
  </si>
  <si>
    <t>18.10.2005</t>
  </si>
  <si>
    <t xml:space="preserve"> iii)  Securities  Commission ("SC");</t>
  </si>
  <si>
    <t xml:space="preserve"> The SC  had,  on  16  September  2005,</t>
  </si>
  <si>
    <t xml:space="preserve"> advised  the  Company  that  the  SC</t>
  </si>
  <si>
    <t xml:space="preserve"> was  not  able  to consider  the  </t>
  </si>
  <si>
    <t xml:space="preserve"> Company's  application  as  the  SC</t>
  </si>
  <si>
    <t xml:space="preserve"> had  not  approved  SCB's  proposed</t>
  </si>
  <si>
    <t xml:space="preserve"> disposal  of  SB  to QCL.</t>
  </si>
  <si>
    <t>Registrar.  The  hearing  of  the  appeal  is  now  adjourned  to  a  date  to  be  fixed  by  the  Court.</t>
  </si>
  <si>
    <t>relate  to  extraction.  The  hearing  is  now  fixed  on  10  January  2006  for  the  Defendant's  solicitors  to  make  an</t>
  </si>
  <si>
    <t>oral  submission  in  reply  to  the  Plaintiff's  solicitors'  submission.</t>
  </si>
  <si>
    <t>Income tax</t>
  </si>
  <si>
    <t xml:space="preserve">(formerly  Malaysian  Accounting  Standards  Board)  134,  "Interim  Financial  Reporting"  and  Part  A  of  Appendix  9B  </t>
  </si>
  <si>
    <t xml:space="preserve">audited  financial  statements  of   the  Group  for  the  financial  year  ended  30  June  2005. </t>
  </si>
  <si>
    <t>of  the  Listing  Requirements  of  Bursa  Malaysia  Securities  Berhad  and  should  be  read  in  conjunction  with  the</t>
  </si>
  <si>
    <t>operation  and  also  the  recognition  of  an  initial  loss  of  RM3.0 million  from  the  Group's  tyre  operation  in  China.</t>
  </si>
  <si>
    <t>cautious  in  placing  orders  in  anticipation  of  the  further  softening  of  global  pulp  and  paper  prices  and  the  perceived</t>
  </si>
  <si>
    <t>RM16.7 million  in  the  corresponding  quarter  last  year  due  mainly  to  the  lower  performance  by  the  pulp  and  paper</t>
  </si>
  <si>
    <t>Loss  before  taxation</t>
  </si>
  <si>
    <t>For  the  first  quarter  ended  30 September 2005,  the  Group  recorded  a  lower  revenue  of  RM118 million  as</t>
  </si>
  <si>
    <t xml:space="preserve">strengthening  of  the  Ringgit  as  against  the  US Dollar.  Coupled  with  keen  competition  from  the imported  products  in </t>
  </si>
  <si>
    <t>the domestic  market,  the  Group's  pulp  and  paper  operation   posted  a  marginal  profit  of  RM0.3 million  for  the  current</t>
  </si>
  <si>
    <t>quarter.  After  accounting  for  the  Group's  amortisation  of  goodwill  of  RM2.5 million  and  the  initial  loss  by  our  tyre</t>
  </si>
  <si>
    <t>operation  in  China,  the  Group  incurred  a  loss  of  RM3.9  million  for  the  current  quarter.</t>
  </si>
  <si>
    <t>In cognizance  of  the  softening  in  the  global  market  for  paper  products  and  keen  domestic  competition,  the  Group</t>
  </si>
  <si>
    <t>will  undertake  improvements  in  its  operational  efficiency  and  embark  on  alternative  marketing  strategies, including</t>
  </si>
  <si>
    <t xml:space="preserve">exploring  the  export  market,  to  mitigate  the  unfavourable  market  environment. </t>
  </si>
  <si>
    <t>shares  in  relation  to  options  granted  to  eligible  executives  pursuant  to  the  Previous  ESOS  as  follows:</t>
  </si>
  <si>
    <t>eligible  executives  pursuant  to  the  previous  Executive  Share  Option  Scheme  of  the  Company ("Previous ESOS")</t>
  </si>
  <si>
    <t>expired  on  30  May  2005.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</si>
</sst>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hh:mm\ AM/PM_)"/>
    <numFmt numFmtId="171" formatCode="dd\-mmm_)"/>
    <numFmt numFmtId="172" formatCode="#,##0.0_);\(#,##0.0\)"/>
    <numFmt numFmtId="173" formatCode="0_);\(0\)"/>
    <numFmt numFmtId="174" formatCode="mm/dd/yy"/>
    <numFmt numFmtId="175" formatCode="_(* #,##0.000_);_(* \(#,##0.000\);_(* &quot;-&quot;??_);_(@_)"/>
    <numFmt numFmtId="176" formatCode="_(* #,##0.0_);_(* \(#,##0.0\);_(* &quot;-&quot;??_);_(@_)"/>
    <numFmt numFmtId="177" formatCode="_(* #,##0_);_(* \(#,##0\);_(* &quot;-&quot;??_);_(@_)"/>
    <numFmt numFmtId="178" formatCode="00000"/>
    <numFmt numFmtId="179" formatCode="_(* #,##0.0000_);_(* \(#,##0.0000\);_(* &quot;-&quot;??_);_(@_)"/>
    <numFmt numFmtId="180" formatCode="_(* #,##0.0_);_(* \(#,##0.0\);_(* &quot;-&quot;?_);_(@_)"/>
    <numFmt numFmtId="181" formatCode="#,##0.000_);\(#,##0.000\)"/>
    <numFmt numFmtId="182" formatCode="#,##0.0000_);\(#,##0.0000\)"/>
    <numFmt numFmtId="183" formatCode="#,##0.00000_);\(#,##0.00000\)"/>
    <numFmt numFmtId="184" formatCode="_(* #,##0.000_);_(* \(#,##0.000\);_(* &quot;-&quot;???_);_(@_)"/>
  </numFmts>
  <fonts count="27">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b/>
      <sz val="20"/>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sz val="20"/>
      <name val="Times New Roman"/>
      <family val="1"/>
    </font>
    <font>
      <sz val="9"/>
      <name val="Times New Roman"/>
      <family val="1"/>
    </font>
    <font>
      <sz val="10"/>
      <color indexed="10"/>
      <name val="Arial"/>
      <family val="2"/>
    </font>
    <font>
      <sz val="10"/>
      <color indexed="8"/>
      <name val="Arial"/>
      <family val="2"/>
    </font>
    <font>
      <i/>
      <sz val="10"/>
      <name val="Arial"/>
      <family val="2"/>
    </font>
  </fonts>
  <fills count="2">
    <fill>
      <patternFill/>
    </fill>
    <fill>
      <patternFill patternType="gray125"/>
    </fill>
  </fills>
  <borders count="21">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color indexed="63"/>
      </left>
      <right>
        <color indexed="63"/>
      </right>
      <top style="thick"/>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37"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16">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4"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7"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5"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2"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0" fillId="0" borderId="0" xfId="0" applyNumberFormat="1" applyFont="1" applyAlignment="1" applyProtection="1">
      <alignment/>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3" xfId="0" applyNumberFormat="1" applyFont="1" applyBorder="1" applyAlignment="1" applyProtection="1">
      <alignment horizontal="right"/>
      <protection/>
    </xf>
    <xf numFmtId="37" fontId="1" fillId="0" borderId="0" xfId="0" applyFont="1" applyBorder="1" applyAlignment="1">
      <alignment/>
    </xf>
    <xf numFmtId="173" fontId="7" fillId="0" borderId="0" xfId="0" applyNumberFormat="1" applyFont="1" applyAlignment="1">
      <alignment horizontal="center"/>
    </xf>
    <xf numFmtId="37" fontId="1" fillId="0" borderId="2" xfId="0" applyFont="1" applyBorder="1" applyAlignment="1">
      <alignment/>
    </xf>
    <xf numFmtId="37" fontId="1" fillId="0" borderId="6" xfId="0" applyFont="1" applyBorder="1" applyAlignment="1">
      <alignment/>
    </xf>
    <xf numFmtId="37" fontId="1" fillId="0" borderId="0" xfId="0" applyNumberFormat="1" applyFont="1" applyAlignment="1" applyProtection="1">
      <alignment horizontal="centerContinuous"/>
      <protection/>
    </xf>
    <xf numFmtId="43" fontId="1" fillId="0" borderId="0" xfId="15" applyFont="1" applyFill="1" applyAlignment="1" applyProtection="1">
      <alignment horizontal="right"/>
      <protection/>
    </xf>
    <xf numFmtId="43" fontId="1" fillId="0" borderId="0" xfId="15" applyFont="1" applyAlignment="1" applyProtection="1">
      <alignment horizontal="right"/>
      <protection/>
    </xf>
    <xf numFmtId="37" fontId="10" fillId="0" borderId="0" xfId="0" applyFont="1" applyBorder="1" applyAlignment="1" applyProtection="1">
      <alignment horizontal="center"/>
      <protection/>
    </xf>
    <xf numFmtId="37"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1" fillId="0" borderId="7" xfId="0" applyFont="1" applyBorder="1" applyAlignment="1">
      <alignment/>
    </xf>
    <xf numFmtId="37" fontId="0" fillId="0" borderId="8" xfId="0" applyBorder="1" applyAlignment="1">
      <alignment/>
    </xf>
    <xf numFmtId="37" fontId="15" fillId="0" borderId="8" xfId="0" applyFont="1" applyBorder="1" applyAlignment="1">
      <alignment/>
    </xf>
    <xf numFmtId="37" fontId="0" fillId="0" borderId="0" xfId="0" applyFont="1" applyAlignment="1" applyProtection="1">
      <alignment/>
      <protection/>
    </xf>
    <xf numFmtId="37" fontId="18" fillId="0" borderId="0" xfId="0" applyFont="1" applyAlignment="1">
      <alignment/>
    </xf>
    <xf numFmtId="37" fontId="1" fillId="0" borderId="4" xfId="0" applyFont="1" applyBorder="1" applyAlignment="1" applyProtection="1">
      <alignment/>
      <protection/>
    </xf>
    <xf numFmtId="37" fontId="1" fillId="0" borderId="4" xfId="0" applyNumberFormat="1" applyFont="1" applyBorder="1" applyAlignment="1" applyProtection="1">
      <alignment/>
      <protection/>
    </xf>
    <xf numFmtId="37" fontId="0" fillId="0" borderId="0" xfId="0" applyBorder="1" applyAlignment="1">
      <alignment/>
    </xf>
    <xf numFmtId="37" fontId="7" fillId="0" borderId="0" xfId="0" applyNumberFormat="1" applyFont="1" applyBorder="1" applyAlignment="1" applyProtection="1">
      <alignment horizontal="right"/>
      <protection/>
    </xf>
    <xf numFmtId="37" fontId="19" fillId="0" borderId="0" xfId="0" applyFont="1" applyAlignment="1" applyProtection="1">
      <alignment horizontal="left"/>
      <protection/>
    </xf>
    <xf numFmtId="37" fontId="1" fillId="0" borderId="9" xfId="0" applyFont="1" applyBorder="1" applyAlignment="1">
      <alignment/>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43" fontId="1" fillId="0" borderId="0" xfId="15" applyFont="1" applyBorder="1" applyAlignment="1">
      <alignment horizontal="right"/>
    </xf>
    <xf numFmtId="37" fontId="1" fillId="0" borderId="9" xfId="0" applyFont="1" applyBorder="1" applyAlignment="1">
      <alignment/>
    </xf>
    <xf numFmtId="177" fontId="1" fillId="0" borderId="0" xfId="15" applyNumberFormat="1" applyFont="1" applyAlignment="1" applyProtection="1">
      <alignment horizontal="right"/>
      <protection/>
    </xf>
    <xf numFmtId="177" fontId="1" fillId="0" borderId="0" xfId="15" applyNumberFormat="1" applyFont="1" applyBorder="1" applyAlignment="1" applyProtection="1">
      <alignment horizontal="right"/>
      <protection/>
    </xf>
    <xf numFmtId="177" fontId="1" fillId="0" borderId="0" xfId="15" applyNumberFormat="1" applyFont="1" applyFill="1" applyAlignment="1" applyProtection="1">
      <alignment horizontal="right"/>
      <protection/>
    </xf>
    <xf numFmtId="177" fontId="1" fillId="0" borderId="0" xfId="15" applyNumberFormat="1" applyFont="1" applyAlignment="1">
      <alignment/>
    </xf>
    <xf numFmtId="176" fontId="1" fillId="0" borderId="0" xfId="15" applyNumberFormat="1" applyFont="1" applyBorder="1" applyAlignment="1">
      <alignment/>
    </xf>
    <xf numFmtId="177" fontId="1" fillId="0" borderId="0" xfId="15" applyNumberFormat="1" applyFont="1" applyBorder="1" applyAlignment="1">
      <alignment/>
    </xf>
    <xf numFmtId="37" fontId="1" fillId="0" borderId="0" xfId="0" applyFont="1" applyBorder="1" applyAlignment="1" quotePrefix="1">
      <alignment/>
    </xf>
    <xf numFmtId="44" fontId="1" fillId="0" borderId="0" xfId="17" applyFont="1" applyBorder="1" applyAlignment="1">
      <alignment/>
    </xf>
    <xf numFmtId="37" fontId="18" fillId="0" borderId="0" xfId="0" applyFont="1" applyAlignment="1">
      <alignment horizontal="right"/>
    </xf>
    <xf numFmtId="37" fontId="18" fillId="0" borderId="0" xfId="0" applyFont="1" applyAlignment="1" quotePrefix="1">
      <alignment horizontal="right"/>
    </xf>
    <xf numFmtId="37" fontId="1" fillId="0" borderId="7" xfId="0" applyFont="1" applyBorder="1" applyAlignment="1">
      <alignment/>
    </xf>
    <xf numFmtId="37" fontId="7" fillId="0" borderId="6" xfId="0" applyFont="1" applyBorder="1" applyAlignment="1">
      <alignment horizontal="center"/>
    </xf>
    <xf numFmtId="37" fontId="10" fillId="0" borderId="6" xfId="0" applyNumberFormat="1" applyFont="1" applyBorder="1" applyAlignment="1" applyProtection="1">
      <alignment horizontal="center"/>
      <protection/>
    </xf>
    <xf numFmtId="37" fontId="7" fillId="0" borderId="6" xfId="0" applyNumberFormat="1" applyFont="1" applyBorder="1" applyAlignment="1" applyProtection="1">
      <alignment horizontal="center"/>
      <protection/>
    </xf>
    <xf numFmtId="37" fontId="1" fillId="0" borderId="0" xfId="0" applyFont="1" applyAlignment="1">
      <alignment horizontal="center"/>
    </xf>
    <xf numFmtId="37" fontId="2" fillId="0" borderId="0" xfId="0" applyFont="1" applyAlignment="1">
      <alignment/>
    </xf>
    <xf numFmtId="37" fontId="16" fillId="0" borderId="0" xfId="0" applyFont="1" applyAlignment="1">
      <alignment horizontal="left"/>
    </xf>
    <xf numFmtId="37" fontId="5" fillId="0" borderId="0" xfId="0" applyFont="1" applyAlignment="1">
      <alignment/>
    </xf>
    <xf numFmtId="37" fontId="15" fillId="0" borderId="0" xfId="0" applyFont="1" applyBorder="1" applyAlignment="1">
      <alignment/>
    </xf>
    <xf numFmtId="37" fontId="18" fillId="0" borderId="0" xfId="0" applyFont="1" applyBorder="1" applyAlignment="1" quotePrefix="1">
      <alignment/>
    </xf>
    <xf numFmtId="37" fontId="23" fillId="0" borderId="0" xfId="0" applyFont="1" applyAlignment="1">
      <alignment horizontal="right"/>
    </xf>
    <xf numFmtId="37" fontId="22" fillId="0" borderId="0" xfId="0" applyFont="1" applyBorder="1" applyAlignment="1">
      <alignment horizontal="left" vertical="center"/>
    </xf>
    <xf numFmtId="37" fontId="1" fillId="0" borderId="0" xfId="0" applyFont="1" applyBorder="1" applyAlignment="1">
      <alignment/>
    </xf>
    <xf numFmtId="37" fontId="24" fillId="0" borderId="0" xfId="0" applyFont="1" applyAlignment="1">
      <alignment/>
    </xf>
    <xf numFmtId="37" fontId="25" fillId="0" borderId="0" xfId="0" applyFont="1" applyAlignment="1">
      <alignment/>
    </xf>
    <xf numFmtId="37" fontId="25" fillId="0" borderId="7" xfId="0" applyFont="1" applyBorder="1" applyAlignment="1">
      <alignment/>
    </xf>
    <xf numFmtId="37" fontId="25" fillId="0" borderId="0" xfId="0" applyFont="1" applyAlignment="1">
      <alignment/>
    </xf>
    <xf numFmtId="37" fontId="8" fillId="0" borderId="0" xfId="0" applyFont="1" applyAlignment="1" quotePrefix="1">
      <alignment/>
    </xf>
    <xf numFmtId="43" fontId="0" fillId="0" borderId="0" xfId="15" applyAlignment="1">
      <alignment/>
    </xf>
    <xf numFmtId="177" fontId="0" fillId="0" borderId="0" xfId="15" applyNumberFormat="1" applyAlignment="1">
      <alignment/>
    </xf>
    <xf numFmtId="9" fontId="1" fillId="0" borderId="0" xfId="19" applyFont="1" applyBorder="1" applyAlignment="1" applyProtection="1">
      <alignment/>
      <protection/>
    </xf>
    <xf numFmtId="37" fontId="23" fillId="0" borderId="8" xfId="0" applyFont="1" applyBorder="1" applyAlignment="1">
      <alignment vertical="center"/>
    </xf>
    <xf numFmtId="37" fontId="23" fillId="0" borderId="0" xfId="0" applyFont="1" applyAlignment="1">
      <alignment/>
    </xf>
    <xf numFmtId="37" fontId="23" fillId="0" borderId="10" xfId="0" applyFont="1" applyBorder="1" applyAlignment="1">
      <alignment/>
    </xf>
    <xf numFmtId="37" fontId="0" fillId="0" borderId="0" xfId="0" applyAlignment="1">
      <alignment/>
    </xf>
    <xf numFmtId="37" fontId="1" fillId="0" borderId="0" xfId="0" applyFont="1" applyAlignment="1" applyProtection="1" quotePrefix="1">
      <alignment horizontal="left" vertical="top"/>
      <protection/>
    </xf>
    <xf numFmtId="39" fontId="1" fillId="0" borderId="7" xfId="0" applyNumberFormat="1" applyFont="1" applyBorder="1" applyAlignment="1">
      <alignment/>
    </xf>
    <xf numFmtId="43" fontId="1" fillId="0" borderId="1" xfId="15" applyFont="1" applyBorder="1" applyAlignment="1" applyProtection="1">
      <alignment horizontal="right"/>
      <protection/>
    </xf>
    <xf numFmtId="37" fontId="1" fillId="0" borderId="0" xfId="0" applyFont="1" applyAlignment="1" quotePrefix="1">
      <alignment/>
    </xf>
    <xf numFmtId="37" fontId="1" fillId="0" borderId="0" xfId="0" applyFont="1" applyBorder="1" applyAlignment="1">
      <alignment horizontal="right"/>
    </xf>
    <xf numFmtId="37" fontId="11" fillId="0" borderId="0" xfId="0" applyFont="1" applyAlignment="1">
      <alignment horizontal="center"/>
    </xf>
    <xf numFmtId="37" fontId="10" fillId="0" borderId="0" xfId="0" applyFont="1" applyAlignment="1" applyProtection="1">
      <alignment horizontal="right"/>
      <protection/>
    </xf>
    <xf numFmtId="37" fontId="10" fillId="0" borderId="3" xfId="0" applyNumberFormat="1" applyFont="1" applyBorder="1" applyAlignment="1" applyProtection="1">
      <alignment horizontal="center"/>
      <protection/>
    </xf>
    <xf numFmtId="37" fontId="11" fillId="0" borderId="0" xfId="0"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13" xfId="0" applyFont="1" applyBorder="1" applyAlignment="1">
      <alignment/>
    </xf>
    <xf numFmtId="37" fontId="1" fillId="0" borderId="14" xfId="0" applyFont="1" applyBorder="1" applyAlignment="1">
      <alignment/>
    </xf>
    <xf numFmtId="37" fontId="1" fillId="0" borderId="15" xfId="0" applyFont="1" applyBorder="1" applyAlignment="1">
      <alignment horizontal="center" vertical="center"/>
    </xf>
    <xf numFmtId="37" fontId="1" fillId="0" borderId="16" xfId="0" applyFont="1" applyBorder="1" applyAlignment="1">
      <alignment horizontal="centerContinuous" vertical="center"/>
    </xf>
    <xf numFmtId="37" fontId="1" fillId="0" borderId="6" xfId="0" applyFont="1" applyBorder="1" applyAlignment="1">
      <alignment horizontal="centerContinuous" vertical="center"/>
    </xf>
    <xf numFmtId="37" fontId="1" fillId="0" borderId="17" xfId="0" applyFont="1" applyBorder="1" applyAlignment="1">
      <alignment horizontal="centerContinuous" vertical="center"/>
    </xf>
    <xf numFmtId="37" fontId="0" fillId="0" borderId="14" xfId="0" applyBorder="1" applyAlignment="1">
      <alignment/>
    </xf>
    <xf numFmtId="37" fontId="1" fillId="0" borderId="18" xfId="0" applyFont="1" applyBorder="1" applyAlignment="1" quotePrefix="1">
      <alignment horizontal="center"/>
    </xf>
    <xf numFmtId="37" fontId="1" fillId="0" borderId="19" xfId="0" applyFont="1" applyBorder="1" applyAlignment="1">
      <alignment/>
    </xf>
    <xf numFmtId="37" fontId="1" fillId="0" borderId="20" xfId="0" applyFont="1" applyBorder="1" applyAlignment="1">
      <alignment/>
    </xf>
    <xf numFmtId="37" fontId="0" fillId="0" borderId="20" xfId="0" applyBorder="1" applyAlignment="1">
      <alignment/>
    </xf>
    <xf numFmtId="37" fontId="1" fillId="0" borderId="18"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17" xfId="0" applyFont="1" applyBorder="1" applyAlignment="1">
      <alignment/>
    </xf>
    <xf numFmtId="37" fontId="0" fillId="0" borderId="17" xfId="0" applyBorder="1" applyAlignment="1">
      <alignment/>
    </xf>
    <xf numFmtId="43" fontId="1" fillId="0" borderId="1" xfId="15" applyNumberFormat="1" applyFont="1" applyBorder="1" applyAlignment="1" applyProtection="1">
      <alignment horizontal="right"/>
      <protection/>
    </xf>
    <xf numFmtId="37" fontId="25" fillId="0" borderId="0" xfId="0" applyFont="1" applyFill="1" applyAlignment="1">
      <alignment/>
    </xf>
    <xf numFmtId="37" fontId="0" fillId="0" borderId="0" xfId="0" applyBorder="1" applyAlignment="1">
      <alignment/>
    </xf>
    <xf numFmtId="37" fontId="0" fillId="0" borderId="20" xfId="0" applyBorder="1" applyAlignment="1">
      <alignment/>
    </xf>
    <xf numFmtId="37" fontId="0" fillId="0" borderId="6" xfId="0" applyBorder="1" applyAlignment="1">
      <alignment/>
    </xf>
    <xf numFmtId="41" fontId="1" fillId="0" borderId="0" xfId="15" applyNumberFormat="1" applyFont="1" applyBorder="1" applyAlignment="1">
      <alignment/>
    </xf>
    <xf numFmtId="37" fontId="10" fillId="0" borderId="0" xfId="0" applyFont="1" applyBorder="1" applyAlignment="1" applyProtection="1" quotePrefix="1">
      <alignment horizontal="center"/>
      <protection/>
    </xf>
    <xf numFmtId="37" fontId="1" fillId="0" borderId="0" xfId="0" applyFont="1" applyBorder="1" applyAlignment="1">
      <alignment horizontal="center"/>
    </xf>
    <xf numFmtId="39" fontId="1" fillId="0" borderId="0" xfId="0" applyNumberFormat="1" applyFont="1" applyBorder="1" applyAlignment="1">
      <alignment/>
    </xf>
    <xf numFmtId="37" fontId="1" fillId="0" borderId="7" xfId="0" applyFont="1" applyBorder="1" applyAlignment="1">
      <alignment/>
    </xf>
    <xf numFmtId="177" fontId="1" fillId="0" borderId="0" xfId="15" applyNumberFormat="1" applyFont="1" applyBorder="1" applyAlignment="1">
      <alignment horizontal="right"/>
    </xf>
    <xf numFmtId="37" fontId="1" fillId="0" borderId="6" xfId="0" applyFont="1" applyBorder="1" applyAlignment="1">
      <alignment vertical="center"/>
    </xf>
    <xf numFmtId="37" fontId="1" fillId="0" borderId="17" xfId="0" applyFont="1" applyBorder="1" applyAlignment="1">
      <alignment vertical="center"/>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12" xfId="0" applyFont="1" applyBorder="1" applyAlignment="1">
      <alignment horizontal="center" vertical="center"/>
    </xf>
    <xf numFmtId="37" fontId="1" fillId="0" borderId="13" xfId="0" applyFont="1" applyBorder="1" applyAlignment="1">
      <alignment horizontal="center" vertical="center"/>
    </xf>
    <xf numFmtId="37" fontId="1" fillId="0" borderId="14" xfId="0" applyFont="1" applyBorder="1" applyAlignment="1">
      <alignment horizontal="center" vertical="center"/>
    </xf>
    <xf numFmtId="37" fontId="1" fillId="0" borderId="16" xfId="0" applyFont="1" applyBorder="1" applyAlignment="1">
      <alignment horizontal="center" vertical="center"/>
    </xf>
    <xf numFmtId="37" fontId="1" fillId="0" borderId="6" xfId="0" applyFont="1" applyBorder="1" applyAlignment="1">
      <alignment horizontal="center" vertical="center"/>
    </xf>
    <xf numFmtId="37" fontId="1" fillId="0" borderId="17" xfId="0" applyFont="1" applyBorder="1" applyAlignment="1">
      <alignment horizontal="center" vertical="center"/>
    </xf>
    <xf numFmtId="37" fontId="10" fillId="0" borderId="3"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19050</xdr:rowOff>
    </xdr:from>
    <xdr:to>
      <xdr:col>1</xdr:col>
      <xdr:colOff>752475</xdr:colOff>
      <xdr:row>6</xdr:row>
      <xdr:rowOff>0</xdr:rowOff>
    </xdr:to>
    <xdr:pic>
      <xdr:nvPicPr>
        <xdr:cNvPr id="1" name="Picture 15"/>
        <xdr:cNvPicPr preferRelativeResize="1">
          <a:picLocks noChangeAspect="1"/>
        </xdr:cNvPicPr>
      </xdr:nvPicPr>
      <xdr:blipFill>
        <a:blip r:embed="rId1"/>
        <a:stretch>
          <a:fillRect/>
        </a:stretch>
      </xdr:blipFill>
      <xdr:spPr>
        <a:xfrm>
          <a:off x="476250" y="590550"/>
          <a:ext cx="733425" cy="695325"/>
        </a:xfrm>
        <a:prstGeom prst="rect">
          <a:avLst/>
        </a:prstGeom>
        <a:noFill/>
        <a:ln w="9525" cmpd="sng">
          <a:noFill/>
        </a:ln>
      </xdr:spPr>
    </xdr:pic>
    <xdr:clientData/>
  </xdr:twoCellAnchor>
  <xdr:twoCellAnchor>
    <xdr:from>
      <xdr:col>1</xdr:col>
      <xdr:colOff>9525</xdr:colOff>
      <xdr:row>3</xdr:row>
      <xdr:rowOff>95250</xdr:rowOff>
    </xdr:from>
    <xdr:to>
      <xdr:col>1</xdr:col>
      <xdr:colOff>714375</xdr:colOff>
      <xdr:row>5</xdr:row>
      <xdr:rowOff>257175</xdr:rowOff>
    </xdr:to>
    <xdr:sp>
      <xdr:nvSpPr>
        <xdr:cNvPr id="2" name="AutoShape 16"/>
        <xdr:cNvSpPr>
          <a:spLocks/>
        </xdr:cNvSpPr>
      </xdr:nvSpPr>
      <xdr:spPr>
        <a:xfrm>
          <a:off x="466725" y="666750"/>
          <a:ext cx="704850" cy="609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191</xdr:row>
      <xdr:rowOff>0</xdr:rowOff>
    </xdr:from>
    <xdr:to>
      <xdr:col>13</xdr:col>
      <xdr:colOff>114300</xdr:colOff>
      <xdr:row>191</xdr:row>
      <xdr:rowOff>0</xdr:rowOff>
    </xdr:to>
    <xdr:sp>
      <xdr:nvSpPr>
        <xdr:cNvPr id="1" name="TextBox 2"/>
        <xdr:cNvSpPr txBox="1">
          <a:spLocks noChangeArrowheads="1"/>
        </xdr:cNvSpPr>
      </xdr:nvSpPr>
      <xdr:spPr>
        <a:xfrm>
          <a:off x="2124075" y="33166050"/>
          <a:ext cx="4314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6</xdr:col>
      <xdr:colOff>28575</xdr:colOff>
      <xdr:row>191</xdr:row>
      <xdr:rowOff>0</xdr:rowOff>
    </xdr:from>
    <xdr:to>
      <xdr:col>13</xdr:col>
      <xdr:colOff>114300</xdr:colOff>
      <xdr:row>191</xdr:row>
      <xdr:rowOff>0</xdr:rowOff>
    </xdr:to>
    <xdr:sp>
      <xdr:nvSpPr>
        <xdr:cNvPr id="2" name="TextBox 3"/>
        <xdr:cNvSpPr txBox="1">
          <a:spLocks noChangeArrowheads="1"/>
        </xdr:cNvSpPr>
      </xdr:nvSpPr>
      <xdr:spPr>
        <a:xfrm>
          <a:off x="2152650" y="33166050"/>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6</xdr:col>
      <xdr:colOff>28575</xdr:colOff>
      <xdr:row>191</xdr:row>
      <xdr:rowOff>0</xdr:rowOff>
    </xdr:from>
    <xdr:to>
      <xdr:col>13</xdr:col>
      <xdr:colOff>114300</xdr:colOff>
      <xdr:row>191</xdr:row>
      <xdr:rowOff>0</xdr:rowOff>
    </xdr:to>
    <xdr:sp>
      <xdr:nvSpPr>
        <xdr:cNvPr id="3" name="TextBox 4"/>
        <xdr:cNvSpPr txBox="1">
          <a:spLocks noChangeArrowheads="1"/>
        </xdr:cNvSpPr>
      </xdr:nvSpPr>
      <xdr:spPr>
        <a:xfrm>
          <a:off x="2152650" y="33166050"/>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6</xdr:col>
      <xdr:colOff>9525</xdr:colOff>
      <xdr:row>191</xdr:row>
      <xdr:rowOff>0</xdr:rowOff>
    </xdr:from>
    <xdr:to>
      <xdr:col>13</xdr:col>
      <xdr:colOff>114300</xdr:colOff>
      <xdr:row>191</xdr:row>
      <xdr:rowOff>0</xdr:rowOff>
    </xdr:to>
    <xdr:sp>
      <xdr:nvSpPr>
        <xdr:cNvPr id="4" name="TextBox 5"/>
        <xdr:cNvSpPr txBox="1">
          <a:spLocks noChangeArrowheads="1"/>
        </xdr:cNvSpPr>
      </xdr:nvSpPr>
      <xdr:spPr>
        <a:xfrm>
          <a:off x="2133600" y="33166050"/>
          <a:ext cx="4305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6</xdr:col>
      <xdr:colOff>28575</xdr:colOff>
      <xdr:row>191</xdr:row>
      <xdr:rowOff>0</xdr:rowOff>
    </xdr:from>
    <xdr:to>
      <xdr:col>13</xdr:col>
      <xdr:colOff>114300</xdr:colOff>
      <xdr:row>191</xdr:row>
      <xdr:rowOff>0</xdr:rowOff>
    </xdr:to>
    <xdr:sp>
      <xdr:nvSpPr>
        <xdr:cNvPr id="5" name="TextBox 6"/>
        <xdr:cNvSpPr txBox="1">
          <a:spLocks noChangeArrowheads="1"/>
        </xdr:cNvSpPr>
      </xdr:nvSpPr>
      <xdr:spPr>
        <a:xfrm>
          <a:off x="2152650" y="33166050"/>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6</xdr:col>
      <xdr:colOff>28575</xdr:colOff>
      <xdr:row>191</xdr:row>
      <xdr:rowOff>0</xdr:rowOff>
    </xdr:from>
    <xdr:to>
      <xdr:col>13</xdr:col>
      <xdr:colOff>114300</xdr:colOff>
      <xdr:row>191</xdr:row>
      <xdr:rowOff>0</xdr:rowOff>
    </xdr:to>
    <xdr:sp>
      <xdr:nvSpPr>
        <xdr:cNvPr id="6" name="TextBox 7"/>
        <xdr:cNvSpPr txBox="1">
          <a:spLocks noChangeArrowheads="1"/>
        </xdr:cNvSpPr>
      </xdr:nvSpPr>
      <xdr:spPr>
        <a:xfrm>
          <a:off x="2152650" y="33166050"/>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6</xdr:col>
      <xdr:colOff>28575</xdr:colOff>
      <xdr:row>191</xdr:row>
      <xdr:rowOff>0</xdr:rowOff>
    </xdr:from>
    <xdr:to>
      <xdr:col>13</xdr:col>
      <xdr:colOff>114300</xdr:colOff>
      <xdr:row>191</xdr:row>
      <xdr:rowOff>0</xdr:rowOff>
    </xdr:to>
    <xdr:sp>
      <xdr:nvSpPr>
        <xdr:cNvPr id="7" name="TextBox 8"/>
        <xdr:cNvSpPr txBox="1">
          <a:spLocks noChangeArrowheads="1"/>
        </xdr:cNvSpPr>
      </xdr:nvSpPr>
      <xdr:spPr>
        <a:xfrm>
          <a:off x="2152650" y="33166050"/>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6</xdr:col>
      <xdr:colOff>28575</xdr:colOff>
      <xdr:row>191</xdr:row>
      <xdr:rowOff>0</xdr:rowOff>
    </xdr:from>
    <xdr:to>
      <xdr:col>13</xdr:col>
      <xdr:colOff>114300</xdr:colOff>
      <xdr:row>191</xdr:row>
      <xdr:rowOff>0</xdr:rowOff>
    </xdr:to>
    <xdr:sp>
      <xdr:nvSpPr>
        <xdr:cNvPr id="8" name="TextBox 9"/>
        <xdr:cNvSpPr txBox="1">
          <a:spLocks noChangeArrowheads="1"/>
        </xdr:cNvSpPr>
      </xdr:nvSpPr>
      <xdr:spPr>
        <a:xfrm>
          <a:off x="2152650" y="33166050"/>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14</xdr:col>
      <xdr:colOff>28575</xdr:colOff>
      <xdr:row>191</xdr:row>
      <xdr:rowOff>0</xdr:rowOff>
    </xdr:from>
    <xdr:to>
      <xdr:col>17</xdr:col>
      <xdr:colOff>333375</xdr:colOff>
      <xdr:row>191</xdr:row>
      <xdr:rowOff>0</xdr:rowOff>
    </xdr:to>
    <xdr:sp>
      <xdr:nvSpPr>
        <xdr:cNvPr id="9" name="TextBox 10"/>
        <xdr:cNvSpPr txBox="1">
          <a:spLocks noChangeArrowheads="1"/>
        </xdr:cNvSpPr>
      </xdr:nvSpPr>
      <xdr:spPr>
        <a:xfrm>
          <a:off x="6467475" y="33166050"/>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6</xdr:col>
      <xdr:colOff>0</xdr:colOff>
      <xdr:row>191</xdr:row>
      <xdr:rowOff>0</xdr:rowOff>
    </xdr:from>
    <xdr:to>
      <xdr:col>13</xdr:col>
      <xdr:colOff>114300</xdr:colOff>
      <xdr:row>191</xdr:row>
      <xdr:rowOff>0</xdr:rowOff>
    </xdr:to>
    <xdr:sp>
      <xdr:nvSpPr>
        <xdr:cNvPr id="10" name="TextBox 11"/>
        <xdr:cNvSpPr txBox="1">
          <a:spLocks noChangeArrowheads="1"/>
        </xdr:cNvSpPr>
      </xdr:nvSpPr>
      <xdr:spPr>
        <a:xfrm>
          <a:off x="2124075" y="33166050"/>
          <a:ext cx="4314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6</xdr:col>
      <xdr:colOff>114300</xdr:colOff>
      <xdr:row>191</xdr:row>
      <xdr:rowOff>0</xdr:rowOff>
    </xdr:from>
    <xdr:to>
      <xdr:col>13</xdr:col>
      <xdr:colOff>114300</xdr:colOff>
      <xdr:row>191</xdr:row>
      <xdr:rowOff>0</xdr:rowOff>
    </xdr:to>
    <xdr:sp>
      <xdr:nvSpPr>
        <xdr:cNvPr id="11" name="TextBox 12"/>
        <xdr:cNvSpPr txBox="1">
          <a:spLocks noChangeArrowheads="1"/>
        </xdr:cNvSpPr>
      </xdr:nvSpPr>
      <xdr:spPr>
        <a:xfrm>
          <a:off x="2238375" y="33166050"/>
          <a:ext cx="4200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13</xdr:col>
      <xdr:colOff>0</xdr:colOff>
      <xdr:row>191</xdr:row>
      <xdr:rowOff>0</xdr:rowOff>
    </xdr:from>
    <xdr:to>
      <xdr:col>18</xdr:col>
      <xdr:colOff>0</xdr:colOff>
      <xdr:row>191</xdr:row>
      <xdr:rowOff>0</xdr:rowOff>
    </xdr:to>
    <xdr:sp>
      <xdr:nvSpPr>
        <xdr:cNvPr id="12" name="TextBox 13"/>
        <xdr:cNvSpPr txBox="1">
          <a:spLocks noChangeArrowheads="1"/>
        </xdr:cNvSpPr>
      </xdr:nvSpPr>
      <xdr:spPr>
        <a:xfrm>
          <a:off x="6324600" y="33166050"/>
          <a:ext cx="2838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14</xdr:col>
      <xdr:colOff>0</xdr:colOff>
      <xdr:row>191</xdr:row>
      <xdr:rowOff>0</xdr:rowOff>
    </xdr:from>
    <xdr:to>
      <xdr:col>17</xdr:col>
      <xdr:colOff>333375</xdr:colOff>
      <xdr:row>191</xdr:row>
      <xdr:rowOff>0</xdr:rowOff>
    </xdr:to>
    <xdr:sp>
      <xdr:nvSpPr>
        <xdr:cNvPr id="13" name="TextBox 14"/>
        <xdr:cNvSpPr txBox="1">
          <a:spLocks noChangeArrowheads="1"/>
        </xdr:cNvSpPr>
      </xdr:nvSpPr>
      <xdr:spPr>
        <a:xfrm>
          <a:off x="6438900" y="33166050"/>
          <a:ext cx="2724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6</xdr:col>
      <xdr:colOff>38100</xdr:colOff>
      <xdr:row>191</xdr:row>
      <xdr:rowOff>0</xdr:rowOff>
    </xdr:from>
    <xdr:to>
      <xdr:col>13</xdr:col>
      <xdr:colOff>114300</xdr:colOff>
      <xdr:row>191</xdr:row>
      <xdr:rowOff>0</xdr:rowOff>
    </xdr:to>
    <xdr:sp>
      <xdr:nvSpPr>
        <xdr:cNvPr id="14" name="TextBox 15"/>
        <xdr:cNvSpPr txBox="1">
          <a:spLocks noChangeArrowheads="1"/>
        </xdr:cNvSpPr>
      </xdr:nvSpPr>
      <xdr:spPr>
        <a:xfrm>
          <a:off x="2162175" y="33166050"/>
          <a:ext cx="4276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6</xdr:col>
      <xdr:colOff>57150</xdr:colOff>
      <xdr:row>191</xdr:row>
      <xdr:rowOff>0</xdr:rowOff>
    </xdr:from>
    <xdr:to>
      <xdr:col>14</xdr:col>
      <xdr:colOff>0</xdr:colOff>
      <xdr:row>191</xdr:row>
      <xdr:rowOff>0</xdr:rowOff>
    </xdr:to>
    <xdr:sp>
      <xdr:nvSpPr>
        <xdr:cNvPr id="15" name="TextBox 16"/>
        <xdr:cNvSpPr txBox="1">
          <a:spLocks noChangeArrowheads="1"/>
        </xdr:cNvSpPr>
      </xdr:nvSpPr>
      <xdr:spPr>
        <a:xfrm>
          <a:off x="2181225" y="33166050"/>
          <a:ext cx="4257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14</xdr:col>
      <xdr:colOff>28575</xdr:colOff>
      <xdr:row>191</xdr:row>
      <xdr:rowOff>0</xdr:rowOff>
    </xdr:from>
    <xdr:to>
      <xdr:col>17</xdr:col>
      <xdr:colOff>333375</xdr:colOff>
      <xdr:row>191</xdr:row>
      <xdr:rowOff>0</xdr:rowOff>
    </xdr:to>
    <xdr:sp>
      <xdr:nvSpPr>
        <xdr:cNvPr id="16" name="TextBox 17"/>
        <xdr:cNvSpPr txBox="1">
          <a:spLocks noChangeArrowheads="1"/>
        </xdr:cNvSpPr>
      </xdr:nvSpPr>
      <xdr:spPr>
        <a:xfrm>
          <a:off x="6467475" y="33166050"/>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14</xdr:col>
      <xdr:colOff>9525</xdr:colOff>
      <xdr:row>191</xdr:row>
      <xdr:rowOff>0</xdr:rowOff>
    </xdr:from>
    <xdr:to>
      <xdr:col>17</xdr:col>
      <xdr:colOff>333375</xdr:colOff>
      <xdr:row>191</xdr:row>
      <xdr:rowOff>0</xdr:rowOff>
    </xdr:to>
    <xdr:sp>
      <xdr:nvSpPr>
        <xdr:cNvPr id="17" name="TextBox 18"/>
        <xdr:cNvSpPr txBox="1">
          <a:spLocks noChangeArrowheads="1"/>
        </xdr:cNvSpPr>
      </xdr:nvSpPr>
      <xdr:spPr>
        <a:xfrm>
          <a:off x="6448425" y="33166050"/>
          <a:ext cx="27146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6</xdr:col>
      <xdr:colOff>28575</xdr:colOff>
      <xdr:row>191</xdr:row>
      <xdr:rowOff>0</xdr:rowOff>
    </xdr:from>
    <xdr:to>
      <xdr:col>13</xdr:col>
      <xdr:colOff>114300</xdr:colOff>
      <xdr:row>191</xdr:row>
      <xdr:rowOff>0</xdr:rowOff>
    </xdr:to>
    <xdr:sp>
      <xdr:nvSpPr>
        <xdr:cNvPr id="18" name="TextBox 19"/>
        <xdr:cNvSpPr txBox="1">
          <a:spLocks noChangeArrowheads="1"/>
        </xdr:cNvSpPr>
      </xdr:nvSpPr>
      <xdr:spPr>
        <a:xfrm>
          <a:off x="2152650" y="33166050"/>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6</xdr:col>
      <xdr:colOff>9525</xdr:colOff>
      <xdr:row>191</xdr:row>
      <xdr:rowOff>0</xdr:rowOff>
    </xdr:from>
    <xdr:to>
      <xdr:col>13</xdr:col>
      <xdr:colOff>114300</xdr:colOff>
      <xdr:row>191</xdr:row>
      <xdr:rowOff>0</xdr:rowOff>
    </xdr:to>
    <xdr:sp>
      <xdr:nvSpPr>
        <xdr:cNvPr id="19" name="TextBox 20"/>
        <xdr:cNvSpPr txBox="1">
          <a:spLocks noChangeArrowheads="1"/>
        </xdr:cNvSpPr>
      </xdr:nvSpPr>
      <xdr:spPr>
        <a:xfrm>
          <a:off x="2133600" y="33166050"/>
          <a:ext cx="4305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13</xdr:col>
      <xdr:colOff>9525</xdr:colOff>
      <xdr:row>191</xdr:row>
      <xdr:rowOff>0</xdr:rowOff>
    </xdr:from>
    <xdr:to>
      <xdr:col>17</xdr:col>
      <xdr:colOff>333375</xdr:colOff>
      <xdr:row>191</xdr:row>
      <xdr:rowOff>0</xdr:rowOff>
    </xdr:to>
    <xdr:sp>
      <xdr:nvSpPr>
        <xdr:cNvPr id="20" name="TextBox 21"/>
        <xdr:cNvSpPr txBox="1">
          <a:spLocks noChangeArrowheads="1"/>
        </xdr:cNvSpPr>
      </xdr:nvSpPr>
      <xdr:spPr>
        <a:xfrm>
          <a:off x="6334125" y="33166050"/>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14</xdr:col>
      <xdr:colOff>28575</xdr:colOff>
      <xdr:row>191</xdr:row>
      <xdr:rowOff>0</xdr:rowOff>
    </xdr:from>
    <xdr:to>
      <xdr:col>17</xdr:col>
      <xdr:colOff>333375</xdr:colOff>
      <xdr:row>191</xdr:row>
      <xdr:rowOff>0</xdr:rowOff>
    </xdr:to>
    <xdr:sp>
      <xdr:nvSpPr>
        <xdr:cNvPr id="21" name="TextBox 22"/>
        <xdr:cNvSpPr txBox="1">
          <a:spLocks noChangeArrowheads="1"/>
        </xdr:cNvSpPr>
      </xdr:nvSpPr>
      <xdr:spPr>
        <a:xfrm>
          <a:off x="6467475" y="33166050"/>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14</xdr:col>
      <xdr:colOff>47625</xdr:colOff>
      <xdr:row>191</xdr:row>
      <xdr:rowOff>0</xdr:rowOff>
    </xdr:from>
    <xdr:to>
      <xdr:col>17</xdr:col>
      <xdr:colOff>333375</xdr:colOff>
      <xdr:row>191</xdr:row>
      <xdr:rowOff>0</xdr:rowOff>
    </xdr:to>
    <xdr:sp>
      <xdr:nvSpPr>
        <xdr:cNvPr id="22" name="TextBox 23"/>
        <xdr:cNvSpPr txBox="1">
          <a:spLocks noChangeArrowheads="1"/>
        </xdr:cNvSpPr>
      </xdr:nvSpPr>
      <xdr:spPr>
        <a:xfrm>
          <a:off x="6486525" y="33166050"/>
          <a:ext cx="2676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12</xdr:col>
      <xdr:colOff>819150</xdr:colOff>
      <xdr:row>191</xdr:row>
      <xdr:rowOff>0</xdr:rowOff>
    </xdr:from>
    <xdr:to>
      <xdr:col>14</xdr:col>
      <xdr:colOff>76200</xdr:colOff>
      <xdr:row>191</xdr:row>
      <xdr:rowOff>0</xdr:rowOff>
    </xdr:to>
    <xdr:sp>
      <xdr:nvSpPr>
        <xdr:cNvPr id="23" name="TextBox 24"/>
        <xdr:cNvSpPr txBox="1">
          <a:spLocks noChangeArrowheads="1"/>
        </xdr:cNvSpPr>
      </xdr:nvSpPr>
      <xdr:spPr>
        <a:xfrm>
          <a:off x="6324600" y="33166050"/>
          <a:ext cx="190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12</xdr:col>
      <xdr:colOff>819150</xdr:colOff>
      <xdr:row>191</xdr:row>
      <xdr:rowOff>0</xdr:rowOff>
    </xdr:from>
    <xdr:to>
      <xdr:col>14</xdr:col>
      <xdr:colOff>66675</xdr:colOff>
      <xdr:row>191</xdr:row>
      <xdr:rowOff>0</xdr:rowOff>
    </xdr:to>
    <xdr:sp>
      <xdr:nvSpPr>
        <xdr:cNvPr id="24" name="TextBox 25"/>
        <xdr:cNvSpPr txBox="1">
          <a:spLocks noChangeArrowheads="1"/>
        </xdr:cNvSpPr>
      </xdr:nvSpPr>
      <xdr:spPr>
        <a:xfrm>
          <a:off x="6324600" y="33166050"/>
          <a:ext cx="1809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6</xdr:col>
      <xdr:colOff>9525</xdr:colOff>
      <xdr:row>191</xdr:row>
      <xdr:rowOff>0</xdr:rowOff>
    </xdr:from>
    <xdr:to>
      <xdr:col>13</xdr:col>
      <xdr:colOff>114300</xdr:colOff>
      <xdr:row>191</xdr:row>
      <xdr:rowOff>0</xdr:rowOff>
    </xdr:to>
    <xdr:sp>
      <xdr:nvSpPr>
        <xdr:cNvPr id="25" name="TextBox 26"/>
        <xdr:cNvSpPr txBox="1">
          <a:spLocks noChangeArrowheads="1"/>
        </xdr:cNvSpPr>
      </xdr:nvSpPr>
      <xdr:spPr>
        <a:xfrm>
          <a:off x="2133600" y="33166050"/>
          <a:ext cx="4305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3</xdr:col>
      <xdr:colOff>28575</xdr:colOff>
      <xdr:row>191</xdr:row>
      <xdr:rowOff>0</xdr:rowOff>
    </xdr:from>
    <xdr:to>
      <xdr:col>17</xdr:col>
      <xdr:colOff>238125</xdr:colOff>
      <xdr:row>191</xdr:row>
      <xdr:rowOff>0</xdr:rowOff>
    </xdr:to>
    <xdr:sp>
      <xdr:nvSpPr>
        <xdr:cNvPr id="26" name="TextBox 27"/>
        <xdr:cNvSpPr txBox="1">
          <a:spLocks noChangeArrowheads="1"/>
        </xdr:cNvSpPr>
      </xdr:nvSpPr>
      <xdr:spPr>
        <a:xfrm>
          <a:off x="819150" y="33166050"/>
          <a:ext cx="8248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14</xdr:col>
      <xdr:colOff>0</xdr:colOff>
      <xdr:row>191</xdr:row>
      <xdr:rowOff>0</xdr:rowOff>
    </xdr:from>
    <xdr:to>
      <xdr:col>17</xdr:col>
      <xdr:colOff>333375</xdr:colOff>
      <xdr:row>191</xdr:row>
      <xdr:rowOff>0</xdr:rowOff>
    </xdr:to>
    <xdr:sp>
      <xdr:nvSpPr>
        <xdr:cNvPr id="27" name="TextBox 28"/>
        <xdr:cNvSpPr txBox="1">
          <a:spLocks noChangeArrowheads="1"/>
        </xdr:cNvSpPr>
      </xdr:nvSpPr>
      <xdr:spPr>
        <a:xfrm>
          <a:off x="6438900" y="33166050"/>
          <a:ext cx="2724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13</xdr:col>
      <xdr:colOff>9525</xdr:colOff>
      <xdr:row>191</xdr:row>
      <xdr:rowOff>0</xdr:rowOff>
    </xdr:from>
    <xdr:to>
      <xdr:col>17</xdr:col>
      <xdr:colOff>333375</xdr:colOff>
      <xdr:row>191</xdr:row>
      <xdr:rowOff>0</xdr:rowOff>
    </xdr:to>
    <xdr:sp>
      <xdr:nvSpPr>
        <xdr:cNvPr id="28" name="TextBox 29"/>
        <xdr:cNvSpPr txBox="1">
          <a:spLocks noChangeArrowheads="1"/>
        </xdr:cNvSpPr>
      </xdr:nvSpPr>
      <xdr:spPr>
        <a:xfrm>
          <a:off x="6334125" y="33166050"/>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14</xdr:col>
      <xdr:colOff>28575</xdr:colOff>
      <xdr:row>191</xdr:row>
      <xdr:rowOff>0</xdr:rowOff>
    </xdr:from>
    <xdr:to>
      <xdr:col>17</xdr:col>
      <xdr:colOff>333375</xdr:colOff>
      <xdr:row>191</xdr:row>
      <xdr:rowOff>0</xdr:rowOff>
    </xdr:to>
    <xdr:sp>
      <xdr:nvSpPr>
        <xdr:cNvPr id="29" name="TextBox 30"/>
        <xdr:cNvSpPr txBox="1">
          <a:spLocks noChangeArrowheads="1"/>
        </xdr:cNvSpPr>
      </xdr:nvSpPr>
      <xdr:spPr>
        <a:xfrm>
          <a:off x="6467475" y="33166050"/>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4:L39"/>
  <sheetViews>
    <sheetView showGridLines="0" tabSelected="1" zoomScale="90" zoomScaleNormal="90" workbookViewId="0" topLeftCell="A1">
      <selection activeCell="A14" sqref="A14"/>
    </sheetView>
  </sheetViews>
  <sheetFormatPr defaultColWidth="8.88671875" defaultRowHeight="15"/>
  <cols>
    <col min="1" max="1" width="5.3359375" style="0" customWidth="1"/>
    <col min="4" max="4" width="10.88671875" style="0" customWidth="1"/>
    <col min="6" max="6" width="7.6640625" style="0" customWidth="1"/>
    <col min="7" max="7" width="12.3359375" style="0" customWidth="1"/>
    <col min="8" max="8" width="7.77734375" style="0" customWidth="1"/>
  </cols>
  <sheetData>
    <row r="4" ht="15">
      <c r="D4" s="158"/>
    </row>
    <row r="5" ht="20.25">
      <c r="L5" s="141"/>
    </row>
    <row r="6" spans="2:9" ht="21" customHeight="1">
      <c r="B6" s="144"/>
      <c r="C6" s="147" t="s">
        <v>145</v>
      </c>
      <c r="D6" s="114"/>
      <c r="E6" s="114"/>
      <c r="F6" s="114"/>
      <c r="G6" s="114"/>
      <c r="H6" s="114"/>
      <c r="I6" s="114"/>
    </row>
    <row r="7" spans="2:12" ht="4.5" customHeight="1" thickBot="1">
      <c r="B7" s="109"/>
      <c r="C7" s="157"/>
      <c r="D7" s="108"/>
      <c r="E7" s="108"/>
      <c r="F7" s="108"/>
      <c r="G7" s="108"/>
      <c r="H7" s="157"/>
      <c r="I7" s="146"/>
      <c r="L7" s="145"/>
    </row>
    <row r="8" spans="3:9" ht="15.75" thickTop="1">
      <c r="C8" s="159" t="s">
        <v>146</v>
      </c>
      <c r="D8" s="160"/>
      <c r="E8" s="142"/>
      <c r="F8" s="160"/>
      <c r="G8" s="142"/>
      <c r="H8" s="159" t="s">
        <v>248</v>
      </c>
      <c r="I8" s="114"/>
    </row>
    <row r="15" spans="2:7" ht="20.25">
      <c r="B15" s="201" t="s">
        <v>66</v>
      </c>
      <c r="C15" s="201"/>
      <c r="D15" s="201"/>
      <c r="E15" s="201"/>
      <c r="F15" s="201"/>
      <c r="G15" s="201"/>
    </row>
    <row r="17" spans="2:7" ht="20.25">
      <c r="B17" s="201" t="s">
        <v>275</v>
      </c>
      <c r="C17" s="201"/>
      <c r="D17" s="201"/>
      <c r="E17" s="201"/>
      <c r="F17" s="201"/>
      <c r="G17" s="201"/>
    </row>
    <row r="19" spans="2:7" ht="22.5">
      <c r="B19" s="202" t="s">
        <v>276</v>
      </c>
      <c r="C19" s="203"/>
      <c r="D19" s="203"/>
      <c r="E19" s="203"/>
      <c r="F19" s="203"/>
      <c r="G19" s="203"/>
    </row>
    <row r="26" spans="2:7" ht="22.5">
      <c r="B26" s="203"/>
      <c r="C26" s="203"/>
      <c r="D26" s="203"/>
      <c r="E26" s="203"/>
      <c r="F26" s="203"/>
      <c r="G26" s="203"/>
    </row>
    <row r="27" spans="2:8" ht="8.25" customHeight="1" thickBot="1">
      <c r="B27" s="108"/>
      <c r="C27" s="108"/>
      <c r="D27" s="108"/>
      <c r="E27" s="108"/>
      <c r="F27" s="108"/>
      <c r="G27" s="108"/>
      <c r="H27" s="108"/>
    </row>
    <row r="28" ht="15.75" thickTop="1"/>
    <row r="30" spans="2:7" ht="15.75">
      <c r="B30" s="111" t="s">
        <v>67</v>
      </c>
      <c r="C30" s="111"/>
      <c r="D30" s="111"/>
      <c r="E30" s="111"/>
      <c r="F30" s="111"/>
      <c r="G30" s="111">
        <v>1</v>
      </c>
    </row>
    <row r="31" spans="2:7" ht="15.75">
      <c r="B31" s="111"/>
      <c r="C31" s="111"/>
      <c r="D31" s="111"/>
      <c r="E31" s="111"/>
      <c r="F31" s="111"/>
      <c r="G31" s="111"/>
    </row>
    <row r="32" spans="2:7" ht="15.75">
      <c r="B32" s="111" t="s">
        <v>68</v>
      </c>
      <c r="C32" s="111"/>
      <c r="D32" s="111"/>
      <c r="E32" s="111"/>
      <c r="F32" s="111"/>
      <c r="G32" s="111">
        <v>2</v>
      </c>
    </row>
    <row r="33" spans="2:7" ht="15.75">
      <c r="B33" s="111"/>
      <c r="C33" s="111"/>
      <c r="D33" s="111"/>
      <c r="E33" s="111"/>
      <c r="F33" s="111"/>
      <c r="G33" s="111"/>
    </row>
    <row r="34" spans="2:7" ht="15.75">
      <c r="B34" s="111" t="s">
        <v>148</v>
      </c>
      <c r="C34" s="111"/>
      <c r="D34" s="111"/>
      <c r="E34" s="111"/>
      <c r="F34" s="111"/>
      <c r="G34" s="111">
        <v>3</v>
      </c>
    </row>
    <row r="35" spans="2:7" ht="15.75">
      <c r="B35" s="111"/>
      <c r="C35" s="111"/>
      <c r="D35" s="111"/>
      <c r="E35" s="111"/>
      <c r="F35" s="111"/>
      <c r="G35" s="111"/>
    </row>
    <row r="36" spans="2:7" ht="15.75">
      <c r="B36" s="111" t="s">
        <v>149</v>
      </c>
      <c r="C36" s="111"/>
      <c r="D36" s="111"/>
      <c r="E36" s="111"/>
      <c r="F36" s="111"/>
      <c r="G36" s="134">
        <v>4</v>
      </c>
    </row>
    <row r="37" spans="2:7" ht="15.75">
      <c r="B37" s="111"/>
      <c r="C37" s="111"/>
      <c r="D37" s="111"/>
      <c r="E37" s="111"/>
      <c r="F37" s="111"/>
      <c r="G37" s="111"/>
    </row>
    <row r="38" spans="2:7" ht="15.75">
      <c r="B38" s="111" t="s">
        <v>124</v>
      </c>
      <c r="C38" s="111"/>
      <c r="D38" s="111"/>
      <c r="E38" s="111"/>
      <c r="F38" s="111"/>
      <c r="G38" s="135" t="s">
        <v>228</v>
      </c>
    </row>
    <row r="39" spans="2:7" ht="15.75">
      <c r="B39" s="111"/>
      <c r="C39" s="111"/>
      <c r="D39" s="111"/>
      <c r="E39" s="111"/>
      <c r="F39" s="111"/>
      <c r="G39" s="111"/>
    </row>
  </sheetData>
  <mergeCells count="4">
    <mergeCell ref="B15:G15"/>
    <mergeCell ref="B17:G17"/>
    <mergeCell ref="B19:G19"/>
    <mergeCell ref="B26:G26"/>
  </mergeCells>
  <printOptions/>
  <pageMargins left="0.75" right="0.75" top="1" bottom="1" header="0.5" footer="0.5"/>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S604"/>
  <sheetViews>
    <sheetView showGridLines="0" defaultGridColor="0" zoomScale="90" zoomScaleNormal="90" colorId="22" workbookViewId="0" topLeftCell="A9">
      <selection activeCell="K21" sqref="K21"/>
    </sheetView>
  </sheetViews>
  <sheetFormatPr defaultColWidth="12.6640625" defaultRowHeight="12.75" customHeight="1"/>
  <cols>
    <col min="1" max="2" width="2.10546875" style="0" customWidth="1"/>
    <col min="3" max="3" width="5.3359375" style="0" customWidth="1"/>
    <col min="4" max="4" width="12.10546875" style="0" customWidth="1"/>
    <col min="5" max="5" width="3.88671875" style="0" customWidth="1"/>
    <col min="6" max="6" width="5.7773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ht="15.75" customHeight="1">
      <c r="S2" s="143"/>
    </row>
    <row r="3" spans="2:19" ht="15.75" customHeight="1">
      <c r="B3" s="118" t="s">
        <v>203</v>
      </c>
      <c r="C3" s="3"/>
      <c r="D3" s="3"/>
      <c r="E3" s="3"/>
      <c r="F3" s="3"/>
      <c r="G3" s="3"/>
      <c r="H3" s="3"/>
      <c r="I3" s="3"/>
      <c r="J3" s="3"/>
      <c r="K3" s="3"/>
      <c r="L3" s="3"/>
      <c r="M3" s="3"/>
      <c r="N3" s="3"/>
      <c r="O3" s="3"/>
      <c r="P3" s="3"/>
      <c r="Q3" s="1"/>
      <c r="R3" s="1"/>
      <c r="S3" s="132"/>
    </row>
    <row r="4" spans="2:19" ht="4.5" customHeight="1">
      <c r="B4" s="132"/>
      <c r="C4" s="3"/>
      <c r="D4" s="3"/>
      <c r="E4" s="3"/>
      <c r="F4" s="3"/>
      <c r="G4" s="3"/>
      <c r="H4" s="3"/>
      <c r="I4" s="3"/>
      <c r="J4" s="3"/>
      <c r="K4" s="3"/>
      <c r="L4" s="3"/>
      <c r="M4" s="3"/>
      <c r="N4" s="3"/>
      <c r="O4" s="3"/>
      <c r="P4" s="3"/>
      <c r="Q4" s="1"/>
      <c r="R4" s="1"/>
      <c r="S4" s="132"/>
    </row>
    <row r="5" spans="1:18" ht="12.75" customHeight="1">
      <c r="A5" s="32"/>
      <c r="B5" s="161" t="s">
        <v>146</v>
      </c>
      <c r="C5" s="3"/>
      <c r="D5" s="3"/>
      <c r="E5" s="3"/>
      <c r="F5" s="3"/>
      <c r="G5" s="3"/>
      <c r="H5" s="3"/>
      <c r="I5" s="3"/>
      <c r="J5" s="3"/>
      <c r="K5" s="3"/>
      <c r="L5" s="3"/>
      <c r="M5" s="3"/>
      <c r="N5" s="3"/>
      <c r="O5" s="3"/>
      <c r="P5" s="3"/>
      <c r="Q5" s="1"/>
      <c r="R5" s="1"/>
    </row>
    <row r="6" spans="2:18" ht="12.75" customHeight="1">
      <c r="B6" s="4"/>
      <c r="C6" s="3"/>
      <c r="D6" s="3"/>
      <c r="E6" s="3"/>
      <c r="F6" s="3"/>
      <c r="G6" s="3"/>
      <c r="H6" s="3"/>
      <c r="I6" s="3"/>
      <c r="J6" s="3"/>
      <c r="K6" s="3"/>
      <c r="L6" s="3"/>
      <c r="M6" s="3"/>
      <c r="N6" s="3"/>
      <c r="O6" s="3"/>
      <c r="P6" s="3"/>
      <c r="Q6" s="1"/>
      <c r="R6" s="1"/>
    </row>
    <row r="7" spans="1:18" ht="15.75" customHeight="1">
      <c r="A7" s="67"/>
      <c r="B7" s="116" t="s">
        <v>277</v>
      </c>
      <c r="C7" s="23"/>
      <c r="D7" s="23"/>
      <c r="E7" s="23"/>
      <c r="F7" s="23"/>
      <c r="G7" s="23"/>
      <c r="H7" s="23"/>
      <c r="I7" s="23"/>
      <c r="J7" s="23"/>
      <c r="K7" s="23"/>
      <c r="L7" s="23"/>
      <c r="M7" s="23"/>
      <c r="N7" s="23"/>
      <c r="O7" s="3"/>
      <c r="P7" s="3"/>
      <c r="Q7" s="1"/>
      <c r="R7" s="1"/>
    </row>
    <row r="8" spans="1:18" ht="12.75" customHeight="1">
      <c r="A8" s="68"/>
      <c r="B8" s="23" t="s">
        <v>4</v>
      </c>
      <c r="C8" s="23"/>
      <c r="D8" s="23"/>
      <c r="E8" s="23"/>
      <c r="F8" s="23"/>
      <c r="G8" s="23"/>
      <c r="H8" s="23"/>
      <c r="I8" s="23"/>
      <c r="J8" s="23"/>
      <c r="K8" s="23"/>
      <c r="L8" s="23"/>
      <c r="M8" s="23"/>
      <c r="N8" s="23"/>
      <c r="O8" s="3"/>
      <c r="P8" s="3"/>
      <c r="Q8" s="1"/>
      <c r="R8" s="1"/>
    </row>
    <row r="9" spans="2:18" ht="12.75" customHeight="1">
      <c r="B9" s="1"/>
      <c r="C9" s="1"/>
      <c r="D9" s="1"/>
      <c r="E9" s="1"/>
      <c r="F9" s="1"/>
      <c r="G9" s="1"/>
      <c r="H9" s="1"/>
      <c r="I9" s="1"/>
      <c r="J9" s="1"/>
      <c r="K9" s="1"/>
      <c r="L9" s="1"/>
      <c r="M9" s="1"/>
      <c r="N9" s="1"/>
      <c r="O9" s="1"/>
      <c r="P9" s="1"/>
      <c r="Q9" s="1"/>
      <c r="R9" s="1"/>
    </row>
    <row r="10" spans="2:18" ht="12.75" customHeight="1">
      <c r="B10" s="1"/>
      <c r="C10" s="1"/>
      <c r="D10" s="1"/>
      <c r="E10" s="1"/>
      <c r="F10" s="1"/>
      <c r="G10" s="1"/>
      <c r="H10" s="1"/>
      <c r="I10" s="1"/>
      <c r="J10" s="1"/>
      <c r="K10" s="1"/>
      <c r="L10" s="1"/>
      <c r="M10" s="1"/>
      <c r="N10" s="1"/>
      <c r="O10" s="1"/>
      <c r="P10" s="1"/>
      <c r="Q10" s="1"/>
      <c r="R10" s="1"/>
    </row>
    <row r="11" spans="2:18" ht="18.75" customHeight="1">
      <c r="B11" s="102" t="s">
        <v>97</v>
      </c>
      <c r="C11" s="99"/>
      <c r="D11" s="99"/>
      <c r="E11" s="99"/>
      <c r="F11" s="99"/>
      <c r="G11" s="99"/>
      <c r="H11" s="99"/>
      <c r="I11" s="99"/>
      <c r="J11" s="99"/>
      <c r="K11" s="99"/>
      <c r="L11" s="99"/>
      <c r="M11" s="99"/>
      <c r="N11" s="99"/>
      <c r="O11" s="99"/>
      <c r="P11" s="99"/>
      <c r="Q11" s="1"/>
      <c r="R11" s="1"/>
    </row>
    <row r="12" spans="1:18" ht="12.75" customHeight="1">
      <c r="A12" s="21"/>
      <c r="B12" s="21"/>
      <c r="C12" s="21"/>
      <c r="D12" s="21"/>
      <c r="E12" s="21"/>
      <c r="F12" s="21"/>
      <c r="G12" s="21"/>
      <c r="H12" s="21"/>
      <c r="I12" s="21"/>
      <c r="J12" s="21"/>
      <c r="K12" s="21"/>
      <c r="L12" s="21"/>
      <c r="M12" s="21"/>
      <c r="N12" s="3"/>
      <c r="O12" s="3"/>
      <c r="P12" s="6"/>
      <c r="Q12" s="1"/>
      <c r="R12" s="1"/>
    </row>
    <row r="13" spans="2:18" ht="12.75" customHeight="1">
      <c r="B13" s="1"/>
      <c r="C13" s="1"/>
      <c r="D13" s="1"/>
      <c r="E13" s="1"/>
      <c r="F13" s="1"/>
      <c r="G13" s="205" t="s">
        <v>5</v>
      </c>
      <c r="H13" s="205"/>
      <c r="I13" s="205"/>
      <c r="J13" s="31"/>
      <c r="K13" s="54" t="s">
        <v>6</v>
      </c>
      <c r="L13" s="33"/>
      <c r="M13" s="33"/>
      <c r="N13" s="15"/>
      <c r="O13" s="14"/>
      <c r="P13" s="15"/>
      <c r="Q13" s="1"/>
      <c r="R13" s="1"/>
    </row>
    <row r="14" spans="2:18" ht="12.75" customHeight="1">
      <c r="B14" s="1"/>
      <c r="C14" s="1"/>
      <c r="D14" s="1"/>
      <c r="E14" s="1"/>
      <c r="F14" s="2"/>
      <c r="G14" s="204" t="s">
        <v>7</v>
      </c>
      <c r="H14" s="204"/>
      <c r="I14" s="204"/>
      <c r="J14" s="31"/>
      <c r="K14" s="55" t="s">
        <v>7</v>
      </c>
      <c r="L14" s="56"/>
      <c r="M14" s="56"/>
      <c r="N14" s="15"/>
      <c r="O14" s="16"/>
      <c r="P14" s="15"/>
      <c r="Q14" s="1"/>
      <c r="R14" s="1"/>
    </row>
    <row r="15" spans="2:18" ht="12.75" customHeight="1">
      <c r="B15" s="1"/>
      <c r="C15" s="1"/>
      <c r="D15" s="1"/>
      <c r="E15" s="1"/>
      <c r="F15" s="1"/>
      <c r="G15" s="62" t="s">
        <v>8</v>
      </c>
      <c r="H15" s="65"/>
      <c r="I15" s="73" t="s">
        <v>9</v>
      </c>
      <c r="J15" s="22"/>
      <c r="K15" s="62" t="s">
        <v>8</v>
      </c>
      <c r="L15" s="62"/>
      <c r="M15" s="73" t="s">
        <v>9</v>
      </c>
      <c r="N15" s="15"/>
      <c r="O15" s="17" t="s">
        <v>9</v>
      </c>
      <c r="P15" s="15"/>
      <c r="Q15" s="1"/>
      <c r="R15" s="1"/>
    </row>
    <row r="16" spans="2:18" ht="12.75" customHeight="1">
      <c r="B16" s="1"/>
      <c r="C16" s="1"/>
      <c r="D16" s="1"/>
      <c r="E16" s="1"/>
      <c r="F16" s="1"/>
      <c r="G16" s="62" t="s">
        <v>10</v>
      </c>
      <c r="H16" s="65"/>
      <c r="I16" s="73" t="s">
        <v>11</v>
      </c>
      <c r="J16" s="22"/>
      <c r="K16" s="62" t="s">
        <v>10</v>
      </c>
      <c r="L16" s="62"/>
      <c r="M16" s="73" t="s">
        <v>23</v>
      </c>
      <c r="N16" s="15"/>
      <c r="O16" s="17" t="s">
        <v>11</v>
      </c>
      <c r="P16" s="15"/>
      <c r="Q16" s="1"/>
      <c r="R16" s="1"/>
    </row>
    <row r="17" spans="2:18" ht="12.75" customHeight="1">
      <c r="B17" s="1"/>
      <c r="C17" s="1"/>
      <c r="D17" s="1"/>
      <c r="E17" s="1"/>
      <c r="F17" s="1"/>
      <c r="G17" s="62" t="s">
        <v>7</v>
      </c>
      <c r="H17" s="65"/>
      <c r="I17" s="73" t="s">
        <v>7</v>
      </c>
      <c r="J17" s="22"/>
      <c r="K17" s="62" t="s">
        <v>12</v>
      </c>
      <c r="L17" s="62"/>
      <c r="M17" s="73" t="s">
        <v>13</v>
      </c>
      <c r="N17" s="15"/>
      <c r="O17" s="17" t="s">
        <v>13</v>
      </c>
      <c r="P17" s="15"/>
      <c r="Q17" s="1"/>
      <c r="R17" s="1"/>
    </row>
    <row r="18" spans="2:18" ht="12.75" customHeight="1">
      <c r="B18" s="1"/>
      <c r="C18" s="1"/>
      <c r="D18" s="1"/>
      <c r="E18" s="1"/>
      <c r="G18" s="63" t="s">
        <v>278</v>
      </c>
      <c r="H18" s="65"/>
      <c r="I18" s="63" t="s">
        <v>279</v>
      </c>
      <c r="J18" s="22"/>
      <c r="K18" s="62" t="str">
        <f>G18</f>
        <v>30/9/2005</v>
      </c>
      <c r="L18" s="62"/>
      <c r="M18" s="63" t="str">
        <f>I18</f>
        <v>30/9/2004</v>
      </c>
      <c r="N18" s="15"/>
      <c r="O18" s="17" t="str">
        <f>I18</f>
        <v>30/9/2004</v>
      </c>
      <c r="P18" s="15"/>
      <c r="Q18" s="1"/>
      <c r="R18" s="7"/>
    </row>
    <row r="19" spans="2:18" ht="12.75" customHeight="1">
      <c r="B19" s="1"/>
      <c r="C19" s="1"/>
      <c r="D19" s="1"/>
      <c r="E19" s="1"/>
      <c r="F19" s="57" t="s">
        <v>55</v>
      </c>
      <c r="G19" s="74" t="s">
        <v>14</v>
      </c>
      <c r="H19" s="75"/>
      <c r="I19" s="74" t="s">
        <v>14</v>
      </c>
      <c r="J19" s="75"/>
      <c r="K19" s="74" t="s">
        <v>14</v>
      </c>
      <c r="L19" s="74"/>
      <c r="M19" s="74" t="s">
        <v>14</v>
      </c>
      <c r="N19" s="15"/>
      <c r="O19" s="18" t="s">
        <v>14</v>
      </c>
      <c r="P19" s="15"/>
      <c r="Q19" s="1"/>
      <c r="R19" s="1"/>
    </row>
    <row r="20" spans="2:18" ht="12.75" customHeight="1">
      <c r="B20" s="1"/>
      <c r="C20" s="1"/>
      <c r="D20" s="1"/>
      <c r="E20" s="1"/>
      <c r="F20" s="1"/>
      <c r="G20" s="1"/>
      <c r="H20" s="1"/>
      <c r="I20" s="1"/>
      <c r="J20" s="1"/>
      <c r="K20" s="1"/>
      <c r="L20" s="1"/>
      <c r="M20" s="1"/>
      <c r="N20" s="1"/>
      <c r="O20" s="1"/>
      <c r="P20" s="1"/>
      <c r="Q20" s="1"/>
      <c r="R20" s="1"/>
    </row>
    <row r="21" spans="2:18" ht="12.75" customHeight="1" thickBot="1">
      <c r="B21" s="31" t="s">
        <v>27</v>
      </c>
      <c r="C21" s="31"/>
      <c r="D21" s="31"/>
      <c r="E21" s="31"/>
      <c r="F21" s="98"/>
      <c r="G21" s="58">
        <v>118530</v>
      </c>
      <c r="H21" s="80"/>
      <c r="I21" s="58">
        <v>178613</v>
      </c>
      <c r="J21" s="80"/>
      <c r="K21" s="58">
        <v>118530</v>
      </c>
      <c r="L21" s="58"/>
      <c r="M21" s="58">
        <v>178613</v>
      </c>
      <c r="N21" s="31"/>
      <c r="O21" s="8">
        <v>349625</v>
      </c>
      <c r="P21" s="1"/>
      <c r="Q21" s="1"/>
      <c r="R21" s="1"/>
    </row>
    <row r="22" spans="2:18" ht="7.5" customHeight="1" thickTop="1">
      <c r="B22" s="31"/>
      <c r="C22" s="31"/>
      <c r="D22" s="31"/>
      <c r="E22" s="31"/>
      <c r="F22" s="30"/>
      <c r="G22" s="40"/>
      <c r="H22" s="31"/>
      <c r="I22" s="40"/>
      <c r="J22" s="31"/>
      <c r="K22" s="40"/>
      <c r="L22" s="40"/>
      <c r="M22" s="40"/>
      <c r="N22" s="31"/>
      <c r="O22" s="9"/>
      <c r="P22" s="1"/>
      <c r="Q22" s="1"/>
      <c r="R22" s="1"/>
    </row>
    <row r="23" spans="2:18" ht="12.75" customHeight="1" thickBot="1">
      <c r="B23" s="31" t="s">
        <v>56</v>
      </c>
      <c r="C23" s="31"/>
      <c r="D23" s="31"/>
      <c r="E23" s="31"/>
      <c r="F23" s="30"/>
      <c r="G23" s="61">
        <f>G36-G21-G25-G30-G33</f>
        <v>-124960</v>
      </c>
      <c r="H23" s="80"/>
      <c r="I23" s="61">
        <f>I36-I21-I25-I30-I33</f>
        <v>-166106</v>
      </c>
      <c r="J23" s="80"/>
      <c r="K23" s="61">
        <f>K36-K21-K25-K30-K33</f>
        <v>-124960</v>
      </c>
      <c r="L23" s="58"/>
      <c r="M23" s="61">
        <f>M36-M21-M25-M30-M33</f>
        <v>-166106</v>
      </c>
      <c r="N23" s="31"/>
      <c r="O23" s="8" t="s">
        <v>15</v>
      </c>
      <c r="P23" s="1"/>
      <c r="Q23" s="1"/>
      <c r="R23" s="1"/>
    </row>
    <row r="24" spans="2:18" ht="7.5" customHeight="1" thickTop="1">
      <c r="B24" s="31"/>
      <c r="C24" s="31"/>
      <c r="D24" s="31"/>
      <c r="E24" s="31"/>
      <c r="F24" s="30"/>
      <c r="G24" s="40"/>
      <c r="H24" s="31"/>
      <c r="I24" s="40"/>
      <c r="J24" s="31"/>
      <c r="K24" s="40"/>
      <c r="L24" s="40"/>
      <c r="M24" s="40"/>
      <c r="N24" s="31"/>
      <c r="O24" s="9"/>
      <c r="P24" s="1"/>
      <c r="Q24" s="1"/>
      <c r="R24" s="1"/>
    </row>
    <row r="25" spans="2:18" ht="12.75" customHeight="1" thickBot="1">
      <c r="B25" s="31" t="s">
        <v>37</v>
      </c>
      <c r="C25" s="31"/>
      <c r="D25" s="31"/>
      <c r="E25" s="31"/>
      <c r="F25" s="30"/>
      <c r="G25" s="127">
        <f>3886+53</f>
        <v>3939</v>
      </c>
      <c r="H25" s="80"/>
      <c r="I25" s="58">
        <v>4603</v>
      </c>
      <c r="J25" s="80"/>
      <c r="K25" s="127">
        <f>3886+53</f>
        <v>3939</v>
      </c>
      <c r="L25" s="58"/>
      <c r="M25" s="58">
        <v>4603</v>
      </c>
      <c r="N25" s="31"/>
      <c r="O25" s="8">
        <f>1809+187*0</f>
        <v>1809</v>
      </c>
      <c r="P25" s="1"/>
      <c r="Q25" s="1"/>
      <c r="R25" s="1"/>
    </row>
    <row r="26" spans="2:18" ht="7.5" customHeight="1" thickTop="1">
      <c r="B26" s="31"/>
      <c r="C26" s="31"/>
      <c r="D26" s="31"/>
      <c r="E26" s="31"/>
      <c r="F26" s="30"/>
      <c r="G26" s="60"/>
      <c r="H26" s="31"/>
      <c r="I26" s="60"/>
      <c r="J26" s="31"/>
      <c r="K26" s="60"/>
      <c r="L26" s="40"/>
      <c r="M26" s="60"/>
      <c r="N26" s="31"/>
      <c r="O26" s="9"/>
      <c r="P26" s="1"/>
      <c r="Q26" s="1"/>
      <c r="R26" s="1"/>
    </row>
    <row r="27" spans="2:18" ht="7.5" customHeight="1">
      <c r="B27" s="31"/>
      <c r="C27" s="31"/>
      <c r="D27" s="31"/>
      <c r="E27" s="31"/>
      <c r="F27" s="30"/>
      <c r="G27" s="58"/>
      <c r="H27" s="31"/>
      <c r="I27" s="58"/>
      <c r="J27" s="31"/>
      <c r="K27" s="58"/>
      <c r="L27" s="40"/>
      <c r="M27" s="58"/>
      <c r="N27" s="31"/>
      <c r="O27" s="9"/>
      <c r="P27" s="1"/>
      <c r="Q27" s="1"/>
      <c r="R27" s="1"/>
    </row>
    <row r="28" spans="2:18" ht="12.75" customHeight="1">
      <c r="B28" s="23" t="s">
        <v>290</v>
      </c>
      <c r="C28" s="33"/>
      <c r="D28" s="33"/>
      <c r="E28" s="33"/>
      <c r="F28" s="30"/>
      <c r="G28" s="40">
        <f>SUM(G20:G26)</f>
        <v>-2491</v>
      </c>
      <c r="H28" s="31"/>
      <c r="I28" s="40">
        <f>SUM(I20:I26)</f>
        <v>17110</v>
      </c>
      <c r="J28" s="31"/>
      <c r="K28" s="40">
        <f>SUM(K20:K26)</f>
        <v>-2491</v>
      </c>
      <c r="L28" s="40"/>
      <c r="M28" s="40">
        <f>SUM(M20:M26)</f>
        <v>17110</v>
      </c>
      <c r="N28" s="31"/>
      <c r="O28" s="10"/>
      <c r="P28" s="2"/>
      <c r="Q28" s="2"/>
      <c r="R28" s="1"/>
    </row>
    <row r="29" spans="2:18" ht="7.5" customHeight="1">
      <c r="B29" s="31"/>
      <c r="C29" s="31"/>
      <c r="D29" s="31"/>
      <c r="E29" s="31"/>
      <c r="F29" s="30"/>
      <c r="G29" s="40"/>
      <c r="H29" s="31"/>
      <c r="I29" s="40"/>
      <c r="J29" s="31"/>
      <c r="K29" s="40"/>
      <c r="L29" s="40"/>
      <c r="M29" s="40"/>
      <c r="N29" s="31"/>
      <c r="O29" s="9"/>
      <c r="P29" s="1"/>
      <c r="Q29" s="1"/>
      <c r="R29" s="1"/>
    </row>
    <row r="30" spans="2:18" ht="12.75" customHeight="1">
      <c r="B30" s="31" t="s">
        <v>102</v>
      </c>
      <c r="C30" s="31"/>
      <c r="D30" s="31"/>
      <c r="E30" s="31"/>
      <c r="F30" s="30"/>
      <c r="G30" s="40">
        <v>-918</v>
      </c>
      <c r="H30" s="31"/>
      <c r="I30" s="40">
        <v>-310</v>
      </c>
      <c r="J30" s="31"/>
      <c r="K30" s="40">
        <v>-918</v>
      </c>
      <c r="L30" s="40"/>
      <c r="M30" s="40">
        <v>-310</v>
      </c>
      <c r="N30" s="31"/>
      <c r="O30" s="9">
        <f>-6058-2230-13532-1458-5-71-2472</f>
        <v>-25826</v>
      </c>
      <c r="P30" s="1"/>
      <c r="Q30" s="1"/>
      <c r="R30" s="1"/>
    </row>
    <row r="31" spans="2:18" ht="7.5" customHeight="1">
      <c r="B31" s="31"/>
      <c r="C31" s="31"/>
      <c r="D31" s="31"/>
      <c r="E31" s="31"/>
      <c r="F31" s="30"/>
      <c r="G31" s="40"/>
      <c r="H31" s="31"/>
      <c r="I31" s="40"/>
      <c r="J31" s="31"/>
      <c r="K31" s="40"/>
      <c r="L31" s="40"/>
      <c r="M31" s="40"/>
      <c r="N31" s="31"/>
      <c r="O31" s="9"/>
      <c r="P31" s="1"/>
      <c r="Q31" s="1"/>
      <c r="R31" s="1"/>
    </row>
    <row r="32" spans="2:18" ht="12.75" customHeight="1">
      <c r="B32" s="31" t="s">
        <v>120</v>
      </c>
      <c r="C32" s="31"/>
      <c r="D32" s="31"/>
      <c r="E32" s="31"/>
      <c r="F32" s="30"/>
      <c r="G32" s="90"/>
      <c r="H32" s="31"/>
      <c r="I32" s="91"/>
      <c r="J32" s="31"/>
      <c r="K32" s="90"/>
      <c r="L32" s="40"/>
      <c r="M32" s="91"/>
      <c r="N32" s="31"/>
      <c r="O32" s="9">
        <v>-21853</v>
      </c>
      <c r="P32" s="1"/>
      <c r="Q32" s="1"/>
      <c r="R32" s="1"/>
    </row>
    <row r="33" spans="3:18" ht="12.75" customHeight="1">
      <c r="C33" s="31" t="s">
        <v>127</v>
      </c>
      <c r="D33" s="31"/>
      <c r="E33" s="31"/>
      <c r="F33" s="30"/>
      <c r="G33" s="128">
        <v>-482</v>
      </c>
      <c r="H33" s="31"/>
      <c r="I33" s="126">
        <v>-92</v>
      </c>
      <c r="J33" s="31"/>
      <c r="K33" s="128">
        <v>-482</v>
      </c>
      <c r="L33" s="40"/>
      <c r="M33" s="126">
        <v>-92</v>
      </c>
      <c r="N33" s="31"/>
      <c r="O33" s="9"/>
      <c r="P33" s="1"/>
      <c r="Q33" s="1"/>
      <c r="R33" s="1"/>
    </row>
    <row r="34" spans="2:18" ht="7.5" customHeight="1">
      <c r="B34" s="31"/>
      <c r="C34" s="31"/>
      <c r="D34" s="31"/>
      <c r="E34" s="31"/>
      <c r="F34" s="30"/>
      <c r="G34" s="40"/>
      <c r="H34" s="31"/>
      <c r="I34" s="40"/>
      <c r="J34" s="31"/>
      <c r="K34" s="40"/>
      <c r="L34" s="40"/>
      <c r="M34" s="40"/>
      <c r="N34" s="31"/>
      <c r="O34" s="9"/>
      <c r="P34" s="1"/>
      <c r="Q34" s="1"/>
      <c r="R34" s="1"/>
    </row>
    <row r="35" spans="2:18" ht="12.75" customHeight="1">
      <c r="B35" s="23"/>
      <c r="C35" s="33"/>
      <c r="D35" s="33"/>
      <c r="E35" s="33"/>
      <c r="F35" s="30"/>
      <c r="G35" s="59"/>
      <c r="H35" s="31"/>
      <c r="I35" s="59"/>
      <c r="J35" s="31"/>
      <c r="K35" s="59"/>
      <c r="L35" s="58"/>
      <c r="M35" s="59"/>
      <c r="N35" s="31"/>
      <c r="O35" s="11"/>
      <c r="P35" s="1"/>
      <c r="Q35" s="1"/>
      <c r="R35" s="1"/>
    </row>
    <row r="36" spans="2:18" ht="12.75" customHeight="1">
      <c r="B36" s="31" t="s">
        <v>291</v>
      </c>
      <c r="C36" s="33"/>
      <c r="D36" s="33"/>
      <c r="E36" s="33"/>
      <c r="F36" s="30"/>
      <c r="G36" s="40">
        <v>-3891</v>
      </c>
      <c r="H36" s="31"/>
      <c r="I36" s="40">
        <v>16708</v>
      </c>
      <c r="J36" s="31"/>
      <c r="K36" s="40">
        <v>-3891</v>
      </c>
      <c r="L36" s="40"/>
      <c r="M36" s="40">
        <v>16708</v>
      </c>
      <c r="N36" s="31"/>
      <c r="O36" s="10">
        <v>7582</v>
      </c>
      <c r="P36" s="1"/>
      <c r="Q36" s="1"/>
      <c r="R36" s="1"/>
    </row>
    <row r="37" spans="2:18" ht="7.5" customHeight="1">
      <c r="B37" s="31"/>
      <c r="C37" s="31"/>
      <c r="D37" s="31"/>
      <c r="E37" s="31"/>
      <c r="F37" s="30"/>
      <c r="G37" s="40"/>
      <c r="H37" s="31"/>
      <c r="I37" s="40"/>
      <c r="J37" s="31"/>
      <c r="K37" s="40"/>
      <c r="L37" s="40"/>
      <c r="M37" s="40"/>
      <c r="N37" s="31"/>
      <c r="O37" s="9"/>
      <c r="P37" s="1"/>
      <c r="Q37" s="1"/>
      <c r="R37" s="1"/>
    </row>
    <row r="38" spans="2:18" ht="12.75" customHeight="1">
      <c r="B38" s="31" t="s">
        <v>38</v>
      </c>
      <c r="C38" s="31"/>
      <c r="D38" s="31"/>
      <c r="E38" s="31"/>
      <c r="F38" s="30">
        <v>17</v>
      </c>
      <c r="G38" s="40">
        <v>-1357</v>
      </c>
      <c r="H38" s="31"/>
      <c r="I38" s="40">
        <v>-1980</v>
      </c>
      <c r="J38" s="31"/>
      <c r="K38" s="40">
        <v>-1357</v>
      </c>
      <c r="L38" s="40"/>
      <c r="M38" s="40">
        <v>-1980</v>
      </c>
      <c r="N38" s="31"/>
      <c r="O38" s="9">
        <v>-3134</v>
      </c>
      <c r="P38" s="1"/>
      <c r="Q38" s="1"/>
      <c r="R38" s="1"/>
    </row>
    <row r="39" spans="2:18" ht="7.5" customHeight="1">
      <c r="B39" s="31"/>
      <c r="C39" s="31"/>
      <c r="D39" s="31"/>
      <c r="E39" s="31"/>
      <c r="F39" s="30"/>
      <c r="G39" s="40"/>
      <c r="H39" s="31"/>
      <c r="I39" s="40"/>
      <c r="J39" s="31"/>
      <c r="K39" s="40"/>
      <c r="L39" s="40"/>
      <c r="M39" s="40"/>
      <c r="N39" s="31"/>
      <c r="O39" s="9"/>
      <c r="P39" s="1"/>
      <c r="Q39" s="1"/>
      <c r="R39" s="1"/>
    </row>
    <row r="40" spans="2:18" ht="12.75" customHeight="1">
      <c r="B40" s="50"/>
      <c r="C40" s="33"/>
      <c r="D40" s="33"/>
      <c r="E40" s="33"/>
      <c r="F40" s="30"/>
      <c r="G40" s="59"/>
      <c r="H40" s="31"/>
      <c r="I40" s="59"/>
      <c r="J40" s="31"/>
      <c r="K40" s="59"/>
      <c r="L40" s="58"/>
      <c r="M40" s="59"/>
      <c r="N40" s="31"/>
      <c r="O40" s="11"/>
      <c r="P40" s="1"/>
      <c r="Q40" s="1"/>
      <c r="R40" s="1"/>
    </row>
    <row r="41" spans="2:18" ht="12.75" customHeight="1">
      <c r="B41" s="31" t="s">
        <v>292</v>
      </c>
      <c r="C41" s="31"/>
      <c r="D41" s="31"/>
      <c r="E41" s="31"/>
      <c r="F41" s="30"/>
      <c r="G41" s="40">
        <f>SUM(G36:G39)</f>
        <v>-5248</v>
      </c>
      <c r="H41" s="31"/>
      <c r="I41" s="40">
        <f>SUM(I36:I39)</f>
        <v>14728</v>
      </c>
      <c r="J41" s="31"/>
      <c r="K41" s="40">
        <f>SUM(K36:K39)</f>
        <v>-5248</v>
      </c>
      <c r="L41" s="40"/>
      <c r="M41" s="40">
        <f>SUM(M36:M39)</f>
        <v>14728</v>
      </c>
      <c r="N41" s="31"/>
      <c r="O41" s="9" t="e">
        <f>#REF!+O38</f>
        <v>#REF!</v>
      </c>
      <c r="P41" s="1"/>
      <c r="Q41" s="1"/>
      <c r="R41" s="1"/>
    </row>
    <row r="42" spans="2:18" ht="7.5" customHeight="1">
      <c r="B42" s="31"/>
      <c r="C42" s="31"/>
      <c r="D42" s="31"/>
      <c r="E42" s="31"/>
      <c r="F42" s="30"/>
      <c r="G42" s="40"/>
      <c r="H42" s="31"/>
      <c r="I42" s="40"/>
      <c r="J42" s="31"/>
      <c r="K42" s="40"/>
      <c r="L42" s="40"/>
      <c r="M42" s="40"/>
      <c r="N42" s="31"/>
      <c r="O42" s="9"/>
      <c r="P42" s="1"/>
      <c r="Q42" s="1"/>
      <c r="R42" s="1"/>
    </row>
    <row r="43" spans="2:18" ht="12.75" customHeight="1">
      <c r="B43" s="23" t="s">
        <v>35</v>
      </c>
      <c r="C43" s="31"/>
      <c r="D43" s="31"/>
      <c r="E43" s="31"/>
      <c r="F43" s="30"/>
      <c r="G43" s="40">
        <v>810</v>
      </c>
      <c r="H43" s="31"/>
      <c r="I43" s="40">
        <v>-319</v>
      </c>
      <c r="J43" s="31"/>
      <c r="K43" s="40">
        <v>810</v>
      </c>
      <c r="L43" s="40"/>
      <c r="M43" s="40">
        <v>-319</v>
      </c>
      <c r="N43" s="31"/>
      <c r="O43" s="9">
        <v>-8734</v>
      </c>
      <c r="P43" s="1"/>
      <c r="Q43" s="1"/>
      <c r="R43" s="1"/>
    </row>
    <row r="44" spans="2:18" ht="7.5" customHeight="1">
      <c r="B44" s="23"/>
      <c r="C44" s="31"/>
      <c r="D44" s="31"/>
      <c r="E44" s="31"/>
      <c r="F44" s="30"/>
      <c r="G44" s="40"/>
      <c r="H44" s="31"/>
      <c r="I44" s="40"/>
      <c r="J44" s="31"/>
      <c r="K44" s="40"/>
      <c r="L44" s="40"/>
      <c r="M44" s="31"/>
      <c r="N44" s="31"/>
      <c r="O44" s="9"/>
      <c r="P44" s="1"/>
      <c r="Q44" s="1"/>
      <c r="R44" s="1"/>
    </row>
    <row r="45" spans="2:18" ht="7.5" customHeight="1">
      <c r="B45" s="23"/>
      <c r="C45" s="31"/>
      <c r="D45" s="31"/>
      <c r="E45" s="31"/>
      <c r="F45" s="30"/>
      <c r="G45" s="59"/>
      <c r="H45" s="31"/>
      <c r="I45" s="59"/>
      <c r="J45" s="31"/>
      <c r="K45" s="59"/>
      <c r="L45" s="40"/>
      <c r="M45" s="59"/>
      <c r="N45" s="31"/>
      <c r="O45" s="9"/>
      <c r="P45" s="1"/>
      <c r="Q45" s="1"/>
      <c r="R45" s="1"/>
    </row>
    <row r="46" spans="2:18" ht="12.75" customHeight="1">
      <c r="B46" s="23" t="s">
        <v>293</v>
      </c>
      <c r="C46" s="31"/>
      <c r="D46" s="31"/>
      <c r="E46" s="31"/>
      <c r="F46" s="30"/>
      <c r="G46" s="34">
        <f>SUM(G40:G44)</f>
        <v>-4438</v>
      </c>
      <c r="H46" s="35"/>
      <c r="I46" s="34">
        <f>SUM(I40:I44)</f>
        <v>14409</v>
      </c>
      <c r="J46" s="35"/>
      <c r="K46" s="34">
        <f>SUM(K40:K44)</f>
        <v>-4438</v>
      </c>
      <c r="L46" s="34"/>
      <c r="M46" s="34">
        <f>SUM(M40:M44)</f>
        <v>14409</v>
      </c>
      <c r="N46" s="31"/>
      <c r="O46" s="9"/>
      <c r="P46" s="1"/>
      <c r="Q46" s="1"/>
      <c r="R46" s="1"/>
    </row>
    <row r="47" spans="2:18" ht="7.5" customHeight="1" thickBot="1">
      <c r="B47" s="31"/>
      <c r="C47" s="31"/>
      <c r="D47" s="31"/>
      <c r="E47" s="31"/>
      <c r="F47" s="30"/>
      <c r="G47" s="83"/>
      <c r="H47" s="31"/>
      <c r="I47" s="83"/>
      <c r="J47" s="31"/>
      <c r="K47" s="83"/>
      <c r="L47" s="40"/>
      <c r="M47" s="83"/>
      <c r="N47" s="31"/>
      <c r="O47" s="9"/>
      <c r="P47" s="1"/>
      <c r="Q47" s="1"/>
      <c r="R47" s="1"/>
    </row>
    <row r="48" spans="2:18" ht="12.75" customHeight="1" thickTop="1">
      <c r="B48" s="23"/>
      <c r="C48" s="33"/>
      <c r="D48" s="32"/>
      <c r="E48" s="33"/>
      <c r="F48" s="30"/>
      <c r="G48" s="58"/>
      <c r="H48" s="31"/>
      <c r="I48" s="59"/>
      <c r="J48" s="31"/>
      <c r="K48" s="59"/>
      <c r="L48" s="58"/>
      <c r="M48" s="59"/>
      <c r="N48" s="31"/>
      <c r="O48" s="11"/>
      <c r="P48" s="1"/>
      <c r="Q48" s="1"/>
      <c r="R48" s="1"/>
    </row>
    <row r="49" spans="2:18" ht="12.75" customHeight="1">
      <c r="B49" s="81" t="s">
        <v>294</v>
      </c>
      <c r="C49" s="81"/>
      <c r="D49" s="81"/>
      <c r="E49" s="81"/>
      <c r="F49" s="30">
        <v>25</v>
      </c>
      <c r="G49" s="38"/>
      <c r="H49" s="31"/>
      <c r="I49" s="38"/>
      <c r="J49" s="39"/>
      <c r="K49" s="38"/>
      <c r="L49" s="89" t="s">
        <v>52</v>
      </c>
      <c r="M49" s="38"/>
      <c r="N49" s="31"/>
      <c r="O49" s="40"/>
      <c r="P49" s="31"/>
      <c r="Q49" s="1"/>
      <c r="R49" s="1"/>
    </row>
    <row r="50" spans="2:18" ht="7.5" customHeight="1" thickBot="1">
      <c r="B50" s="81"/>
      <c r="C50" s="81"/>
      <c r="D50" s="81"/>
      <c r="E50" s="81"/>
      <c r="F50" s="30"/>
      <c r="G50" s="38"/>
      <c r="H50" s="31"/>
      <c r="I50" s="38"/>
      <c r="J50" s="39"/>
      <c r="K50" s="38"/>
      <c r="L50" s="89" t="s">
        <v>52</v>
      </c>
      <c r="M50" s="38"/>
      <c r="N50" s="58"/>
      <c r="O50" s="83" t="s">
        <v>15</v>
      </c>
      <c r="P50" s="31"/>
      <c r="Q50" s="1"/>
      <c r="R50" s="1"/>
    </row>
    <row r="51" spans="2:18" ht="12.75" customHeight="1" thickBot="1" thickTop="1">
      <c r="B51" s="98" t="s">
        <v>25</v>
      </c>
      <c r="C51" s="81" t="s">
        <v>101</v>
      </c>
      <c r="D51" s="81"/>
      <c r="E51" s="81"/>
      <c r="G51" s="53">
        <f>G$46/209940.571*100</f>
        <v>-2.1139315659001423</v>
      </c>
      <c r="H51" s="31"/>
      <c r="I51" s="53">
        <f>I$46/+Notes!O288*100</f>
        <v>7.089438414532142</v>
      </c>
      <c r="J51" s="39"/>
      <c r="K51" s="53">
        <f>K$46/209940.571*100</f>
        <v>-2.1139315659001423</v>
      </c>
      <c r="L51" s="89" t="s">
        <v>52</v>
      </c>
      <c r="M51" s="53">
        <f>M$46/203219*100</f>
        <v>7.090380328611006</v>
      </c>
      <c r="N51" s="31"/>
      <c r="O51" s="40"/>
      <c r="P51" s="31"/>
      <c r="Q51" s="1"/>
      <c r="R51" s="1"/>
    </row>
    <row r="52" spans="2:18" ht="9.75" customHeight="1" thickTop="1">
      <c r="B52" s="81"/>
      <c r="C52" s="81"/>
      <c r="D52" s="81"/>
      <c r="E52" s="81"/>
      <c r="F52" s="30"/>
      <c r="G52" s="44"/>
      <c r="H52" s="30"/>
      <c r="I52" s="44"/>
      <c r="J52" s="44"/>
      <c r="K52" s="44"/>
      <c r="L52" s="89"/>
      <c r="M52" s="44"/>
      <c r="N52" s="31"/>
      <c r="O52" s="31"/>
      <c r="P52" s="31"/>
      <c r="Q52" s="1"/>
      <c r="R52" s="1"/>
    </row>
    <row r="53" spans="2:18" ht="14.25" customHeight="1" thickBot="1">
      <c r="B53" s="98" t="s">
        <v>25</v>
      </c>
      <c r="C53" s="81" t="s">
        <v>125</v>
      </c>
      <c r="D53" s="81"/>
      <c r="E53" s="81"/>
      <c r="F53" s="30"/>
      <c r="G53" s="188">
        <v>0</v>
      </c>
      <c r="H53" s="30"/>
      <c r="I53" s="163">
        <f>I46/+Notes!O291*100</f>
        <v>7.049861292547961</v>
      </c>
      <c r="J53" s="44"/>
      <c r="K53" s="163">
        <v>0</v>
      </c>
      <c r="L53" s="89" t="s">
        <v>52</v>
      </c>
      <c r="M53" s="163">
        <f>I53</f>
        <v>7.049861292547961</v>
      </c>
      <c r="N53" s="31"/>
      <c r="O53" s="31"/>
      <c r="P53" s="31"/>
      <c r="Q53" s="1"/>
      <c r="R53" s="1"/>
    </row>
    <row r="54" spans="2:18" ht="12.75" customHeight="1" thickTop="1">
      <c r="B54" s="81"/>
      <c r="C54" s="81"/>
      <c r="D54" s="81"/>
      <c r="E54" s="81"/>
      <c r="F54" s="30"/>
      <c r="G54" s="38"/>
      <c r="H54" s="31"/>
      <c r="I54" s="38"/>
      <c r="J54" s="39"/>
      <c r="K54" s="39"/>
      <c r="L54" s="39"/>
      <c r="M54" s="38"/>
      <c r="N54" s="31"/>
      <c r="O54" s="31"/>
      <c r="P54" s="31"/>
      <c r="Q54" s="1"/>
      <c r="R54" s="1"/>
    </row>
    <row r="55" spans="2:18" ht="12.75" customHeight="1">
      <c r="B55" s="81"/>
      <c r="C55" s="81"/>
      <c r="D55" s="81"/>
      <c r="E55" s="81"/>
      <c r="F55" s="30"/>
      <c r="G55" s="38"/>
      <c r="H55" s="31"/>
      <c r="I55" s="38"/>
      <c r="J55" s="39"/>
      <c r="K55" s="39"/>
      <c r="L55" s="39"/>
      <c r="M55" s="38"/>
      <c r="N55" s="31"/>
      <c r="O55" s="31"/>
      <c r="P55" s="31"/>
      <c r="Q55" s="1"/>
      <c r="R55" s="1"/>
    </row>
    <row r="56" spans="2:18" ht="12.75" customHeight="1">
      <c r="B56" s="81"/>
      <c r="C56" s="81"/>
      <c r="D56" s="81"/>
      <c r="E56" s="81"/>
      <c r="F56" s="30"/>
      <c r="G56" s="38"/>
      <c r="H56" s="31"/>
      <c r="I56" s="38"/>
      <c r="J56" s="39"/>
      <c r="K56" s="39"/>
      <c r="L56" s="39"/>
      <c r="M56" s="38"/>
      <c r="N56" s="31"/>
      <c r="O56" s="31"/>
      <c r="P56" s="31"/>
      <c r="Q56" s="1"/>
      <c r="R56" s="1"/>
    </row>
    <row r="57" spans="2:18" ht="12.75" customHeight="1">
      <c r="B57" s="31"/>
      <c r="C57" s="31"/>
      <c r="D57" s="31"/>
      <c r="E57" s="31"/>
      <c r="F57" s="31"/>
      <c r="G57" s="31"/>
      <c r="H57" s="31"/>
      <c r="I57" s="31"/>
      <c r="J57" s="31"/>
      <c r="K57" s="31"/>
      <c r="L57" s="31"/>
      <c r="M57" s="31"/>
      <c r="N57" s="31"/>
      <c r="O57" s="31"/>
      <c r="P57" s="31"/>
      <c r="Q57" s="1"/>
      <c r="R57" s="1"/>
    </row>
    <row r="58" spans="2:18" ht="12.75" customHeight="1">
      <c r="B58" s="206" t="s">
        <v>95</v>
      </c>
      <c r="C58" s="206"/>
      <c r="D58" s="206"/>
      <c r="E58" s="206"/>
      <c r="F58" s="206"/>
      <c r="G58" s="206"/>
      <c r="H58" s="206"/>
      <c r="I58" s="206"/>
      <c r="J58" s="206"/>
      <c r="K58" s="206"/>
      <c r="L58" s="206"/>
      <c r="M58" s="206"/>
      <c r="N58" s="2"/>
      <c r="O58" s="2"/>
      <c r="P58" s="2"/>
      <c r="Q58" s="1"/>
      <c r="R58" s="1"/>
    </row>
    <row r="59" spans="2:18" ht="12.75" customHeight="1">
      <c r="B59" s="207" t="s">
        <v>281</v>
      </c>
      <c r="C59" s="207"/>
      <c r="D59" s="207"/>
      <c r="E59" s="207"/>
      <c r="F59" s="207"/>
      <c r="G59" s="207"/>
      <c r="H59" s="207"/>
      <c r="I59" s="207"/>
      <c r="J59" s="207"/>
      <c r="K59" s="207"/>
      <c r="L59" s="207"/>
      <c r="M59" s="207"/>
      <c r="N59" s="2"/>
      <c r="O59" s="2"/>
      <c r="P59" s="2"/>
      <c r="Q59" s="1"/>
      <c r="R59" s="1"/>
    </row>
    <row r="60" spans="2:18" ht="12.75" customHeight="1">
      <c r="B60" s="2"/>
      <c r="C60" s="2"/>
      <c r="D60" s="2"/>
      <c r="E60" s="2"/>
      <c r="F60" s="2"/>
      <c r="G60" s="2"/>
      <c r="H60" s="2"/>
      <c r="I60" s="2"/>
      <c r="J60" s="2"/>
      <c r="K60" s="2"/>
      <c r="L60" s="2"/>
      <c r="M60" s="2"/>
      <c r="N60" s="2"/>
      <c r="O60" s="2"/>
      <c r="P60" s="2"/>
      <c r="Q60" s="1"/>
      <c r="R60" s="1"/>
    </row>
    <row r="61" spans="2:18" ht="12.75" customHeight="1">
      <c r="B61" s="2"/>
      <c r="C61" s="2"/>
      <c r="D61" s="2"/>
      <c r="E61" s="2"/>
      <c r="F61" s="2"/>
      <c r="G61" s="2"/>
      <c r="H61" s="2"/>
      <c r="I61" s="2"/>
      <c r="J61" s="2"/>
      <c r="K61" s="2"/>
      <c r="L61" s="2"/>
      <c r="M61" s="2"/>
      <c r="N61" s="2"/>
      <c r="O61" s="2"/>
      <c r="P61" s="2"/>
      <c r="Q61" s="1"/>
      <c r="R61" s="1"/>
    </row>
    <row r="62" spans="2:18" ht="12.75" customHeight="1">
      <c r="B62" s="2"/>
      <c r="C62" s="2"/>
      <c r="D62" s="2"/>
      <c r="E62" s="2"/>
      <c r="F62" s="2"/>
      <c r="G62" s="2"/>
      <c r="H62" s="2"/>
      <c r="I62" s="2"/>
      <c r="J62" s="2"/>
      <c r="K62" s="2"/>
      <c r="L62" s="2"/>
      <c r="M62" s="2"/>
      <c r="N62" s="2"/>
      <c r="O62" s="2"/>
      <c r="P62" s="2"/>
      <c r="Q62" s="1"/>
      <c r="R62" s="1"/>
    </row>
    <row r="63" spans="2:18" ht="12.75" customHeight="1">
      <c r="B63" s="2"/>
      <c r="C63" s="2"/>
      <c r="D63" s="2"/>
      <c r="E63" s="2"/>
      <c r="F63" s="2"/>
      <c r="G63" s="2"/>
      <c r="H63" s="2"/>
      <c r="I63" s="2"/>
      <c r="J63" s="2"/>
      <c r="K63" s="2"/>
      <c r="L63" s="2"/>
      <c r="M63" s="2"/>
      <c r="N63" s="2"/>
      <c r="O63" s="2"/>
      <c r="P63" s="2"/>
      <c r="Q63" s="1"/>
      <c r="R63" s="1"/>
    </row>
    <row r="64" spans="2:18" ht="12.75" customHeight="1">
      <c r="B64" s="2"/>
      <c r="C64" s="2"/>
      <c r="D64" s="2"/>
      <c r="E64" s="2"/>
      <c r="F64" s="2"/>
      <c r="G64" s="2"/>
      <c r="H64" s="2"/>
      <c r="I64" s="2"/>
      <c r="J64" s="2"/>
      <c r="K64" s="2"/>
      <c r="L64" s="2"/>
      <c r="M64" s="2"/>
      <c r="N64" s="2"/>
      <c r="O64" s="2"/>
      <c r="P64" s="2"/>
      <c r="Q64" s="1"/>
      <c r="R64" s="1"/>
    </row>
    <row r="65" spans="2:18" ht="12.75" customHeight="1">
      <c r="B65" s="2"/>
      <c r="C65" s="2"/>
      <c r="D65" s="2"/>
      <c r="E65" s="2"/>
      <c r="F65" s="2"/>
      <c r="G65" s="2"/>
      <c r="H65" s="2"/>
      <c r="I65" s="2"/>
      <c r="J65" s="2"/>
      <c r="K65" s="2"/>
      <c r="L65" s="2"/>
      <c r="M65" s="2"/>
      <c r="N65" s="2"/>
      <c r="O65" s="2"/>
      <c r="P65" s="2"/>
      <c r="Q65" s="1"/>
      <c r="R65" s="1"/>
    </row>
    <row r="66" spans="2:18" ht="12.75" customHeight="1">
      <c r="B66" s="2"/>
      <c r="C66" s="2"/>
      <c r="D66" s="2"/>
      <c r="E66" s="2"/>
      <c r="F66" s="2"/>
      <c r="G66" s="2"/>
      <c r="H66" s="2"/>
      <c r="I66" s="2"/>
      <c r="J66" s="2"/>
      <c r="K66" s="2"/>
      <c r="L66" s="2"/>
      <c r="M66" s="2"/>
      <c r="N66" s="2"/>
      <c r="O66" s="2"/>
      <c r="P66" s="2"/>
      <c r="Q66" s="1"/>
      <c r="R66" s="1"/>
    </row>
    <row r="67" spans="2:18" ht="12.75" customHeight="1">
      <c r="B67" s="2"/>
      <c r="C67" s="2"/>
      <c r="D67" s="2"/>
      <c r="E67" s="2"/>
      <c r="F67" s="2"/>
      <c r="G67" s="2"/>
      <c r="H67" s="2"/>
      <c r="I67" s="2"/>
      <c r="J67" s="2"/>
      <c r="K67" s="2"/>
      <c r="L67" s="2"/>
      <c r="M67" s="2"/>
      <c r="N67" s="2"/>
      <c r="O67" s="2"/>
      <c r="P67" s="2"/>
      <c r="Q67" s="1"/>
      <c r="R67" s="1"/>
    </row>
    <row r="68" spans="2:18" ht="12.75" customHeight="1">
      <c r="B68" s="2"/>
      <c r="C68" s="2"/>
      <c r="D68" s="2"/>
      <c r="E68" s="2"/>
      <c r="F68" s="2"/>
      <c r="G68" s="2"/>
      <c r="H68" s="2"/>
      <c r="I68" s="2"/>
      <c r="J68" s="2"/>
      <c r="K68" s="2"/>
      <c r="L68" s="2"/>
      <c r="M68" s="2"/>
      <c r="N68" s="2"/>
      <c r="O68" s="2"/>
      <c r="P68" s="2"/>
      <c r="Q68" s="1"/>
      <c r="R68" s="1"/>
    </row>
    <row r="69" spans="2:18" ht="12.75" customHeight="1">
      <c r="B69" s="2"/>
      <c r="C69" s="2"/>
      <c r="D69" s="2"/>
      <c r="E69" s="2"/>
      <c r="F69" s="2"/>
      <c r="G69" s="2"/>
      <c r="H69" s="2"/>
      <c r="I69" s="2"/>
      <c r="J69" s="2"/>
      <c r="K69" s="2"/>
      <c r="L69" s="2"/>
      <c r="M69" s="2"/>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9"/>
      <c r="R128" s="9"/>
    </row>
    <row r="129" spans="2:18" ht="12.75" customHeight="1">
      <c r="B129" s="2"/>
      <c r="C129" s="2"/>
      <c r="D129" s="2"/>
      <c r="E129" s="2"/>
      <c r="F129" s="2"/>
      <c r="G129" s="2"/>
      <c r="H129" s="2"/>
      <c r="I129" s="2"/>
      <c r="J129" s="2"/>
      <c r="K129" s="2"/>
      <c r="L129" s="2"/>
      <c r="M129" s="2"/>
      <c r="N129" s="2"/>
      <c r="O129" s="2"/>
      <c r="P129" s="2"/>
      <c r="Q129" s="9"/>
      <c r="R129" s="9"/>
    </row>
    <row r="130" spans="2:18" ht="12.75" customHeight="1">
      <c r="B130" s="2"/>
      <c r="C130" s="2"/>
      <c r="D130" s="2"/>
      <c r="E130" s="2"/>
      <c r="F130" s="2"/>
      <c r="G130" s="2"/>
      <c r="H130" s="2"/>
      <c r="I130" s="2"/>
      <c r="J130" s="2"/>
      <c r="K130" s="2"/>
      <c r="L130" s="2"/>
      <c r="M130" s="2"/>
      <c r="N130" s="2"/>
      <c r="O130" s="2"/>
      <c r="P130" s="2"/>
      <c r="Q130" s="9"/>
      <c r="R130" s="9"/>
    </row>
    <row r="131" spans="2:18" ht="12.75" customHeight="1">
      <c r="B131" s="2"/>
      <c r="C131" s="2"/>
      <c r="D131" s="2"/>
      <c r="E131" s="2"/>
      <c r="F131" s="2"/>
      <c r="G131" s="2"/>
      <c r="H131" s="2"/>
      <c r="I131" s="2"/>
      <c r="J131" s="2"/>
      <c r="K131" s="2"/>
      <c r="L131" s="2"/>
      <c r="M131" s="2"/>
      <c r="N131" s="2"/>
      <c r="O131" s="2"/>
      <c r="P131" s="2"/>
      <c r="Q131" s="9"/>
      <c r="R131" s="9"/>
    </row>
    <row r="132" spans="2:18" ht="12.75" customHeight="1">
      <c r="B132" s="2"/>
      <c r="C132" s="2"/>
      <c r="D132" s="2"/>
      <c r="E132" s="2"/>
      <c r="F132" s="2"/>
      <c r="G132" s="2"/>
      <c r="H132" s="2"/>
      <c r="I132" s="2"/>
      <c r="J132" s="2"/>
      <c r="K132" s="2"/>
      <c r="L132" s="2"/>
      <c r="M132" s="2"/>
      <c r="N132" s="2"/>
      <c r="O132" s="2"/>
      <c r="P132" s="2"/>
      <c r="Q132" s="9"/>
      <c r="R132" s="9"/>
    </row>
    <row r="133" spans="2:18" ht="12.75" customHeight="1">
      <c r="B133" s="2"/>
      <c r="C133" s="2"/>
      <c r="D133" s="2"/>
      <c r="E133" s="2"/>
      <c r="F133" s="2"/>
      <c r="G133" s="2"/>
      <c r="H133" s="2"/>
      <c r="I133" s="2"/>
      <c r="J133" s="2"/>
      <c r="K133" s="2"/>
      <c r="L133" s="2"/>
      <c r="M133" s="2"/>
      <c r="N133" s="2"/>
      <c r="O133" s="2"/>
      <c r="P133" s="2"/>
      <c r="Q133" s="9"/>
      <c r="R133" s="9"/>
    </row>
    <row r="134" spans="2:18" ht="12.75" customHeight="1">
      <c r="B134" s="2"/>
      <c r="C134" s="2"/>
      <c r="D134" s="2"/>
      <c r="E134" s="2"/>
      <c r="F134" s="2"/>
      <c r="G134" s="2"/>
      <c r="H134" s="2"/>
      <c r="I134" s="2"/>
      <c r="J134" s="2"/>
      <c r="K134" s="2"/>
      <c r="L134" s="2"/>
      <c r="M134" s="2"/>
      <c r="N134" s="2"/>
      <c r="O134" s="2"/>
      <c r="P134" s="2"/>
      <c r="Q134" s="9"/>
      <c r="R134" s="9"/>
    </row>
    <row r="135" spans="2:18" ht="12.75" customHeight="1">
      <c r="B135" s="2"/>
      <c r="C135" s="2"/>
      <c r="D135" s="2"/>
      <c r="E135" s="2"/>
      <c r="F135" s="2"/>
      <c r="G135" s="2"/>
      <c r="H135" s="2"/>
      <c r="I135" s="2"/>
      <c r="J135" s="2"/>
      <c r="K135" s="2"/>
      <c r="L135" s="2"/>
      <c r="M135" s="2"/>
      <c r="N135" s="2"/>
      <c r="O135" s="2"/>
      <c r="P135" s="2"/>
      <c r="Q135" s="9"/>
      <c r="R135" s="9"/>
    </row>
    <row r="136" spans="2:18" ht="12.75" customHeight="1">
      <c r="B136" s="2"/>
      <c r="C136" s="2"/>
      <c r="D136" s="2"/>
      <c r="E136" s="2"/>
      <c r="F136" s="2"/>
      <c r="G136" s="2"/>
      <c r="H136" s="2"/>
      <c r="I136" s="2"/>
      <c r="J136" s="2"/>
      <c r="K136" s="2"/>
      <c r="L136" s="2"/>
      <c r="M136" s="2"/>
      <c r="N136" s="2"/>
      <c r="O136" s="2"/>
      <c r="P136" s="2"/>
      <c r="Q136" s="1"/>
      <c r="R136" s="1"/>
    </row>
    <row r="137" spans="2:18" ht="12.75" customHeight="1">
      <c r="B137" s="2"/>
      <c r="C137" s="2"/>
      <c r="D137" s="2"/>
      <c r="E137" s="2"/>
      <c r="F137" s="2"/>
      <c r="G137" s="2"/>
      <c r="H137" s="2"/>
      <c r="I137" s="2"/>
      <c r="J137" s="2"/>
      <c r="K137" s="2"/>
      <c r="L137" s="2"/>
      <c r="M137" s="2"/>
      <c r="N137" s="2"/>
      <c r="O137" s="2"/>
      <c r="P137" s="2"/>
      <c r="Q137" s="1"/>
      <c r="R137" s="1"/>
    </row>
    <row r="138" spans="2:18" ht="12.75" customHeight="1">
      <c r="B138" s="2"/>
      <c r="C138" s="2"/>
      <c r="D138" s="2"/>
      <c r="E138" s="2"/>
      <c r="F138" s="2"/>
      <c r="G138" s="2"/>
      <c r="H138" s="2"/>
      <c r="I138" s="2"/>
      <c r="J138" s="2"/>
      <c r="K138" s="2"/>
      <c r="L138" s="2"/>
      <c r="M138" s="2"/>
      <c r="N138" s="2"/>
      <c r="O138" s="2"/>
      <c r="P138" s="2"/>
      <c r="Q138" s="1"/>
      <c r="R138" s="1"/>
    </row>
    <row r="139" spans="2:18" ht="12.75" customHeight="1">
      <c r="B139" s="2"/>
      <c r="C139" s="2"/>
      <c r="D139" s="2"/>
      <c r="E139" s="2"/>
      <c r="F139" s="2"/>
      <c r="G139" s="2"/>
      <c r="H139" s="2"/>
      <c r="I139" s="2"/>
      <c r="J139" s="2"/>
      <c r="K139" s="2"/>
      <c r="L139" s="2"/>
      <c r="M139" s="2"/>
      <c r="N139" s="2"/>
      <c r="O139" s="2"/>
      <c r="P139" s="2"/>
      <c r="Q139" s="1"/>
      <c r="R139" s="1"/>
    </row>
    <row r="140" spans="2:18" ht="12.75" customHeight="1">
      <c r="B140" s="2"/>
      <c r="C140" s="2"/>
      <c r="D140" s="2"/>
      <c r="E140" s="2"/>
      <c r="F140" s="2"/>
      <c r="G140" s="2"/>
      <c r="H140" s="2"/>
      <c r="I140" s="2"/>
      <c r="J140" s="2"/>
      <c r="K140" s="2"/>
      <c r="L140" s="2"/>
      <c r="M140" s="2"/>
      <c r="N140" s="2"/>
      <c r="O140" s="2"/>
      <c r="P140" s="2"/>
      <c r="Q140" s="1"/>
      <c r="R140" s="1"/>
    </row>
    <row r="141" spans="2:18" ht="12.75" customHeight="1">
      <c r="B141" s="2"/>
      <c r="C141" s="2"/>
      <c r="D141" s="2"/>
      <c r="E141" s="2"/>
      <c r="F141" s="2"/>
      <c r="G141" s="2"/>
      <c r="H141" s="2"/>
      <c r="I141" s="2"/>
      <c r="J141" s="2"/>
      <c r="K141" s="2"/>
      <c r="L141" s="2"/>
      <c r="M141" s="2"/>
      <c r="N141" s="2"/>
      <c r="O141" s="2"/>
      <c r="P141" s="2"/>
      <c r="Q141" s="1"/>
      <c r="R141" s="1"/>
    </row>
    <row r="142" spans="2:18" ht="12.75" customHeight="1">
      <c r="B142" s="2"/>
      <c r="C142" s="2"/>
      <c r="D142" s="2"/>
      <c r="E142" s="2"/>
      <c r="F142" s="2"/>
      <c r="G142" s="2"/>
      <c r="H142" s="2"/>
      <c r="I142" s="2"/>
      <c r="J142" s="2"/>
      <c r="K142" s="2"/>
      <c r="L142" s="2"/>
      <c r="M142" s="2"/>
      <c r="N142" s="2"/>
      <c r="O142" s="2"/>
      <c r="P142" s="2"/>
      <c r="Q142" s="1"/>
      <c r="R142" s="1"/>
    </row>
    <row r="143" spans="2:18" ht="12.75" customHeight="1">
      <c r="B143" s="2"/>
      <c r="C143" s="2"/>
      <c r="D143" s="2"/>
      <c r="E143" s="2"/>
      <c r="F143" s="2"/>
      <c r="G143" s="2"/>
      <c r="H143" s="2"/>
      <c r="I143" s="2"/>
      <c r="J143" s="2"/>
      <c r="K143" s="2"/>
      <c r="L143" s="2"/>
      <c r="M143" s="2"/>
      <c r="N143" s="2"/>
      <c r="O143" s="2"/>
      <c r="P143" s="2"/>
      <c r="Q143" s="1"/>
      <c r="R143" s="1"/>
    </row>
    <row r="144" spans="2:18" ht="12.75" customHeight="1">
      <c r="B144" s="2"/>
      <c r="C144" s="2"/>
      <c r="D144" s="2"/>
      <c r="E144" s="2"/>
      <c r="F144" s="2"/>
      <c r="G144" s="2"/>
      <c r="H144" s="2"/>
      <c r="I144" s="2"/>
      <c r="J144" s="2"/>
      <c r="K144" s="2"/>
      <c r="L144" s="2"/>
      <c r="M144" s="2"/>
      <c r="N144" s="2"/>
      <c r="O144" s="2"/>
      <c r="P144" s="2"/>
      <c r="Q144" s="1"/>
      <c r="R144" s="1"/>
    </row>
    <row r="145" spans="2:18" ht="12.75" customHeight="1">
      <c r="B145" s="2"/>
      <c r="C145" s="2"/>
      <c r="D145" s="2"/>
      <c r="E145" s="2"/>
      <c r="F145" s="2"/>
      <c r="G145" s="2"/>
      <c r="H145" s="2"/>
      <c r="I145" s="2"/>
      <c r="J145" s="2"/>
      <c r="K145" s="2"/>
      <c r="L145" s="2"/>
      <c r="M145" s="2"/>
      <c r="N145" s="2"/>
      <c r="O145" s="2"/>
      <c r="P145" s="2"/>
      <c r="Q145" s="1"/>
      <c r="R145" s="1"/>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2"/>
      <c r="R303" s="1"/>
    </row>
    <row r="304" spans="2:18" ht="12.75" customHeight="1">
      <c r="B304" s="2"/>
      <c r="C304" s="2"/>
      <c r="D304" s="2"/>
      <c r="E304" s="2"/>
      <c r="F304" s="2"/>
      <c r="G304" s="2"/>
      <c r="H304" s="2"/>
      <c r="I304" s="2"/>
      <c r="J304" s="2"/>
      <c r="K304" s="2"/>
      <c r="L304" s="2"/>
      <c r="M304" s="2"/>
      <c r="N304" s="2"/>
      <c r="O304" s="2"/>
      <c r="P304" s="2"/>
      <c r="Q304" s="12"/>
      <c r="R304" s="1"/>
    </row>
    <row r="305" spans="2:18" ht="12.75" customHeight="1">
      <c r="B305" s="2"/>
      <c r="C305" s="2"/>
      <c r="D305" s="2"/>
      <c r="E305" s="2"/>
      <c r="F305" s="2"/>
      <c r="G305" s="2"/>
      <c r="H305" s="2"/>
      <c r="I305" s="2"/>
      <c r="J305" s="2"/>
      <c r="K305" s="2"/>
      <c r="L305" s="2"/>
      <c r="M305" s="2"/>
      <c r="N305" s="2"/>
      <c r="O305" s="2"/>
      <c r="P305" s="2"/>
      <c r="Q305" s="12"/>
      <c r="R305" s="1"/>
    </row>
    <row r="306" spans="2:18" ht="12.75" customHeight="1">
      <c r="B306" s="2"/>
      <c r="C306" s="2"/>
      <c r="D306" s="2"/>
      <c r="E306" s="2"/>
      <c r="F306" s="2"/>
      <c r="G306" s="2"/>
      <c r="H306" s="2"/>
      <c r="I306" s="2"/>
      <c r="J306" s="2"/>
      <c r="K306" s="2"/>
      <c r="L306" s="2"/>
      <c r="M306" s="2"/>
      <c r="N306" s="2"/>
      <c r="O306" s="2"/>
      <c r="P306" s="2"/>
      <c r="Q306" s="12"/>
      <c r="R306" s="1"/>
    </row>
    <row r="307" spans="2:18" ht="12.75" customHeight="1">
      <c r="B307" s="2"/>
      <c r="C307" s="2"/>
      <c r="D307" s="2"/>
      <c r="E307" s="2"/>
      <c r="F307" s="2"/>
      <c r="G307" s="2"/>
      <c r="H307" s="2"/>
      <c r="I307" s="2"/>
      <c r="J307" s="2"/>
      <c r="K307" s="2"/>
      <c r="L307" s="2"/>
      <c r="M307" s="2"/>
      <c r="N307" s="2"/>
      <c r="O307" s="2"/>
      <c r="P307" s="2"/>
      <c r="Q307" s="12"/>
      <c r="R307" s="1"/>
    </row>
    <row r="308" spans="2:18" ht="12.75" customHeight="1">
      <c r="B308" s="2"/>
      <c r="C308" s="2"/>
      <c r="D308" s="2"/>
      <c r="E308" s="2"/>
      <c r="F308" s="2"/>
      <c r="G308" s="2"/>
      <c r="H308" s="2"/>
      <c r="I308" s="2"/>
      <c r="J308" s="2"/>
      <c r="K308" s="2"/>
      <c r="L308" s="2"/>
      <c r="M308" s="2"/>
      <c r="N308" s="2"/>
      <c r="O308" s="2"/>
      <c r="P308" s="2"/>
      <c r="Q308" s="1"/>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
      <c r="R316" s="1"/>
    </row>
    <row r="317" spans="2:18" ht="12.75" customHeight="1">
      <c r="B317" s="2"/>
      <c r="C317" s="2"/>
      <c r="D317" s="2"/>
      <c r="E317" s="2"/>
      <c r="F317" s="2"/>
      <c r="G317" s="2"/>
      <c r="H317" s="2"/>
      <c r="I317" s="2"/>
      <c r="J317" s="2"/>
      <c r="K317" s="2"/>
      <c r="L317" s="2"/>
      <c r="M317" s="2"/>
      <c r="N317" s="2"/>
      <c r="O317" s="2"/>
      <c r="P317" s="2"/>
      <c r="Q317" s="1"/>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1"/>
      <c r="C486" s="1"/>
      <c r="D486" s="1"/>
      <c r="E486" s="1"/>
      <c r="F486" s="1"/>
      <c r="G486" s="1"/>
      <c r="H486" s="1"/>
      <c r="I486" s="1"/>
      <c r="J486" s="1"/>
      <c r="K486" s="1"/>
      <c r="L486" s="1"/>
      <c r="M486" s="1"/>
      <c r="N486" s="1"/>
      <c r="O486" s="1"/>
      <c r="P486" s="1"/>
      <c r="Q486" s="1"/>
      <c r="R486" s="1"/>
    </row>
    <row r="487" spans="2:18" ht="12.75" customHeight="1">
      <c r="B487" s="1"/>
      <c r="C487" s="1"/>
      <c r="D487" s="1"/>
      <c r="E487" s="1"/>
      <c r="F487" s="1"/>
      <c r="G487" s="1"/>
      <c r="H487" s="1"/>
      <c r="I487" s="1"/>
      <c r="J487" s="1"/>
      <c r="K487" s="1"/>
      <c r="L487" s="1"/>
      <c r="M487" s="1"/>
      <c r="N487" s="1"/>
      <c r="O487" s="1"/>
      <c r="P487" s="1"/>
      <c r="Q487" s="1"/>
      <c r="R487" s="1"/>
    </row>
    <row r="488" spans="2:18" ht="12.75" customHeight="1">
      <c r="B488" s="1"/>
      <c r="C488" s="1"/>
      <c r="D488" s="1"/>
      <c r="E488" s="1"/>
      <c r="F488" s="1"/>
      <c r="G488" s="1"/>
      <c r="H488" s="1"/>
      <c r="I488" s="1"/>
      <c r="J488" s="1"/>
      <c r="K488" s="1"/>
      <c r="L488" s="1"/>
      <c r="M488" s="1"/>
      <c r="N488" s="1"/>
      <c r="O488" s="1"/>
      <c r="P488" s="1"/>
      <c r="Q488" s="1"/>
      <c r="R488" s="1"/>
    </row>
    <row r="489" spans="2:18" ht="12.75" customHeight="1">
      <c r="B489" s="1"/>
      <c r="C489" s="1"/>
      <c r="D489" s="1"/>
      <c r="E489" s="1"/>
      <c r="F489" s="1"/>
      <c r="G489" s="1"/>
      <c r="H489" s="1"/>
      <c r="I489" s="1"/>
      <c r="J489" s="1"/>
      <c r="K489" s="1"/>
      <c r="L489" s="1"/>
      <c r="M489" s="1"/>
      <c r="N489" s="1"/>
      <c r="O489" s="1"/>
      <c r="P489" s="1"/>
      <c r="Q489" s="1"/>
      <c r="R489" s="1"/>
    </row>
    <row r="490" spans="2:18" ht="12.75" customHeight="1">
      <c r="B490" s="1"/>
      <c r="C490" s="1"/>
      <c r="D490" s="1"/>
      <c r="E490" s="1"/>
      <c r="F490" s="1"/>
      <c r="G490" s="1"/>
      <c r="H490" s="1"/>
      <c r="I490" s="1"/>
      <c r="J490" s="1"/>
      <c r="K490" s="1"/>
      <c r="L490" s="1"/>
      <c r="M490" s="1"/>
      <c r="N490" s="1"/>
      <c r="O490" s="1"/>
      <c r="P490" s="1"/>
      <c r="Q490" s="1"/>
      <c r="R490" s="1"/>
    </row>
    <row r="491" spans="2:18" ht="12.75" customHeight="1">
      <c r="B491" s="1"/>
      <c r="C491" s="1"/>
      <c r="D491" s="1"/>
      <c r="E491" s="1"/>
      <c r="F491" s="1"/>
      <c r="G491" s="1"/>
      <c r="H491" s="1"/>
      <c r="I491" s="1"/>
      <c r="J491" s="1"/>
      <c r="K491" s="1"/>
      <c r="L491" s="1"/>
      <c r="M491" s="1"/>
      <c r="N491" s="1"/>
      <c r="O491" s="1"/>
      <c r="P491" s="1"/>
      <c r="Q491" s="1"/>
      <c r="R491" s="1"/>
    </row>
    <row r="492" spans="2:18" ht="12.75" customHeight="1">
      <c r="B492" s="1"/>
      <c r="C492" s="1"/>
      <c r="D492" s="1"/>
      <c r="E492" s="1"/>
      <c r="F492" s="1"/>
      <c r="G492" s="1"/>
      <c r="H492" s="1"/>
      <c r="I492" s="1"/>
      <c r="J492" s="1"/>
      <c r="K492" s="1"/>
      <c r="L492" s="1"/>
      <c r="M492" s="1"/>
      <c r="N492" s="1"/>
      <c r="O492" s="1"/>
      <c r="P492" s="1"/>
      <c r="Q492" s="1"/>
      <c r="R492" s="1"/>
    </row>
    <row r="493" spans="2:18" ht="12.75" customHeight="1">
      <c r="B493" s="1"/>
      <c r="C493" s="1"/>
      <c r="D493" s="1"/>
      <c r="E493" s="1"/>
      <c r="F493" s="1"/>
      <c r="G493" s="1"/>
      <c r="H493" s="1"/>
      <c r="I493" s="1"/>
      <c r="J493" s="1"/>
      <c r="K493" s="1"/>
      <c r="L493" s="1"/>
      <c r="M493" s="1"/>
      <c r="N493" s="1"/>
      <c r="O493" s="1"/>
      <c r="P493" s="1"/>
      <c r="Q493" s="1"/>
      <c r="R493" s="1"/>
    </row>
    <row r="494" spans="2:18" ht="12.75" customHeight="1">
      <c r="B494" s="1"/>
      <c r="C494" s="1"/>
      <c r="D494" s="1"/>
      <c r="E494" s="1"/>
      <c r="F494" s="1"/>
      <c r="G494" s="1"/>
      <c r="H494" s="1"/>
      <c r="I494" s="1"/>
      <c r="J494" s="1"/>
      <c r="K494" s="1"/>
      <c r="L494" s="1"/>
      <c r="M494" s="1"/>
      <c r="N494" s="1"/>
      <c r="O494" s="1"/>
      <c r="P494" s="1"/>
      <c r="Q494" s="1"/>
      <c r="R494" s="1"/>
    </row>
    <row r="495" spans="2:18" ht="12.75" customHeight="1">
      <c r="B495" s="1"/>
      <c r="C495" s="1"/>
      <c r="D495" s="1"/>
      <c r="E495" s="1"/>
      <c r="F495" s="1"/>
      <c r="G495" s="1"/>
      <c r="H495" s="1"/>
      <c r="I495" s="1"/>
      <c r="J495" s="1"/>
      <c r="K495" s="1"/>
      <c r="L495" s="1"/>
      <c r="M495" s="1"/>
      <c r="N495" s="1"/>
      <c r="O495" s="1"/>
      <c r="P495" s="1"/>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sheetData>
  <mergeCells count="4">
    <mergeCell ref="G14:I14"/>
    <mergeCell ref="G13:I13"/>
    <mergeCell ref="B58:M58"/>
    <mergeCell ref="B59:M59"/>
  </mergeCells>
  <printOptions/>
  <pageMargins left="0.75" right="0.5" top="0.75" bottom="0.5" header="0.5" footer="0.5"/>
  <pageSetup firstPageNumber="1" useFirstPageNumber="1" fitToHeight="1" fitToWidth="1" horizontalDpi="300" verticalDpi="300" orientation="portrait" paperSize="9" scale="91"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69"/>
  <sheetViews>
    <sheetView showGridLines="0" defaultGridColor="0" zoomScale="90" zoomScaleNormal="90" colorId="22" workbookViewId="0" topLeftCell="A1">
      <selection activeCell="H20" sqref="H20"/>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7.3359375" style="0" customWidth="1"/>
    <col min="6" max="6" width="5.445312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ht="15.75" customHeight="1">
      <c r="N2" s="143"/>
    </row>
    <row r="3" spans="1:15" ht="15.75" customHeight="1">
      <c r="A3" s="20"/>
      <c r="B3" s="118" t="s">
        <v>203</v>
      </c>
      <c r="C3" s="3"/>
      <c r="D3" s="3"/>
      <c r="E3" s="3"/>
      <c r="F3" s="3"/>
      <c r="G3" s="3"/>
      <c r="H3" s="3"/>
      <c r="I3" s="3"/>
      <c r="J3" s="3"/>
      <c r="K3" s="1"/>
      <c r="L3" s="3"/>
      <c r="M3" s="3"/>
      <c r="N3" s="132"/>
      <c r="O3" s="3"/>
    </row>
    <row r="4" spans="1:15" ht="4.5" customHeight="1">
      <c r="A4" s="20"/>
      <c r="B4" s="132"/>
      <c r="C4" s="3"/>
      <c r="D4" s="3"/>
      <c r="E4" s="3"/>
      <c r="F4" s="3"/>
      <c r="G4" s="3"/>
      <c r="H4" s="3"/>
      <c r="I4" s="3"/>
      <c r="J4" s="3"/>
      <c r="K4" s="1"/>
      <c r="L4" s="3"/>
      <c r="M4" s="3"/>
      <c r="N4" s="132"/>
      <c r="O4" s="3"/>
    </row>
    <row r="5" spans="2:15" ht="12.75" customHeight="1">
      <c r="B5" s="161" t="s">
        <v>146</v>
      </c>
      <c r="C5" s="3"/>
      <c r="D5" s="3"/>
      <c r="E5" s="3"/>
      <c r="F5" s="3"/>
      <c r="G5" s="3"/>
      <c r="H5" s="3"/>
      <c r="I5" s="3"/>
      <c r="J5" s="3"/>
      <c r="K5" s="1"/>
      <c r="L5" s="3"/>
      <c r="M5" s="3"/>
      <c r="N5" s="3"/>
      <c r="O5" s="3"/>
    </row>
    <row r="6" spans="1:15" ht="12.75" customHeight="1">
      <c r="A6" s="4"/>
      <c r="B6" s="3"/>
      <c r="C6" s="3"/>
      <c r="D6" s="3"/>
      <c r="E6" s="3"/>
      <c r="F6" s="3"/>
      <c r="G6" s="3"/>
      <c r="H6" s="3"/>
      <c r="I6" s="3"/>
      <c r="J6" s="3"/>
      <c r="K6" s="1"/>
      <c r="L6" s="3"/>
      <c r="M6" s="3"/>
      <c r="N6" s="3"/>
      <c r="O6" s="3"/>
    </row>
    <row r="7" spans="1:15" ht="17.25" customHeight="1">
      <c r="A7" s="4"/>
      <c r="B7" s="116" t="s">
        <v>280</v>
      </c>
      <c r="C7" s="3"/>
      <c r="E7" s="3"/>
      <c r="F7" s="3"/>
      <c r="G7" s="3"/>
      <c r="H7" s="3"/>
      <c r="I7" s="3"/>
      <c r="J7" s="3"/>
      <c r="K7" s="1"/>
      <c r="L7" s="3"/>
      <c r="M7" s="3"/>
      <c r="N7" s="3"/>
      <c r="O7" s="3"/>
    </row>
    <row r="8" spans="2:15" ht="15.75" customHeight="1">
      <c r="B8" s="23" t="s">
        <v>4</v>
      </c>
      <c r="C8" s="3"/>
      <c r="D8" s="3"/>
      <c r="E8" s="3"/>
      <c r="F8" s="3"/>
      <c r="G8" s="3"/>
      <c r="H8" s="3"/>
      <c r="I8" s="3"/>
      <c r="J8" s="3"/>
      <c r="K8" s="1"/>
      <c r="L8" s="3"/>
      <c r="M8" s="3"/>
      <c r="N8" s="3"/>
      <c r="O8" s="3"/>
    </row>
    <row r="9" spans="1:15" ht="12.75" customHeight="1">
      <c r="A9" s="5"/>
      <c r="B9" s="3"/>
      <c r="C9" s="3"/>
      <c r="D9" s="3"/>
      <c r="E9" s="3"/>
      <c r="F9" s="3"/>
      <c r="G9" s="3"/>
      <c r="H9" s="3"/>
      <c r="I9" s="3"/>
      <c r="J9" s="3"/>
      <c r="K9" s="3"/>
      <c r="L9" s="3"/>
      <c r="M9" s="3"/>
      <c r="N9" s="3"/>
      <c r="O9" s="3"/>
    </row>
    <row r="10" spans="1:15" ht="12.75" customHeight="1">
      <c r="A10" s="5"/>
      <c r="B10" s="3"/>
      <c r="C10" s="3"/>
      <c r="D10" s="3"/>
      <c r="E10" s="3"/>
      <c r="F10" s="3"/>
      <c r="G10" s="3"/>
      <c r="H10" s="3"/>
      <c r="I10" s="3"/>
      <c r="J10" s="3"/>
      <c r="K10" s="3"/>
      <c r="L10" s="3"/>
      <c r="M10" s="3"/>
      <c r="N10" s="3"/>
      <c r="O10" s="3"/>
    </row>
    <row r="11" spans="2:15" ht="15.75" customHeight="1">
      <c r="B11" s="103" t="s">
        <v>98</v>
      </c>
      <c r="C11" s="101"/>
      <c r="D11" s="101"/>
      <c r="E11" s="101"/>
      <c r="F11" s="101"/>
      <c r="G11" s="101"/>
      <c r="H11" s="101"/>
      <c r="I11" s="101"/>
      <c r="J11" s="101"/>
      <c r="K11" s="3"/>
      <c r="L11" s="6"/>
      <c r="M11" s="6"/>
      <c r="N11" s="6"/>
      <c r="O11" s="6"/>
    </row>
    <row r="12" spans="1:11" ht="12.75" customHeight="1">
      <c r="A12" s="1"/>
      <c r="B12" s="1"/>
      <c r="C12" s="1"/>
      <c r="D12" s="1"/>
      <c r="E12" s="1"/>
      <c r="F12" s="1"/>
      <c r="G12" s="6"/>
      <c r="H12" s="1"/>
      <c r="I12" s="1"/>
      <c r="J12" s="1"/>
      <c r="K12" s="1"/>
    </row>
    <row r="13" spans="1:11" ht="12.75" customHeight="1">
      <c r="A13" s="1"/>
      <c r="B13" s="1"/>
      <c r="C13" s="1"/>
      <c r="D13" s="1"/>
      <c r="E13" s="1"/>
      <c r="F13" s="1"/>
      <c r="G13" s="28"/>
      <c r="H13" s="19" t="s">
        <v>17</v>
      </c>
      <c r="I13" s="19"/>
      <c r="J13" s="19" t="s">
        <v>17</v>
      </c>
      <c r="K13" s="6"/>
    </row>
    <row r="14" spans="1:11" ht="12.75" customHeight="1">
      <c r="A14" s="1"/>
      <c r="B14" s="1"/>
      <c r="C14" s="1"/>
      <c r="D14" s="1"/>
      <c r="E14" s="1"/>
      <c r="F14" s="1"/>
      <c r="G14" s="28"/>
      <c r="H14" s="19" t="s">
        <v>18</v>
      </c>
      <c r="I14" s="19"/>
      <c r="J14" s="19" t="s">
        <v>19</v>
      </c>
      <c r="K14" s="1"/>
    </row>
    <row r="15" spans="1:11" ht="12.75" customHeight="1">
      <c r="A15" s="1"/>
      <c r="B15" s="1"/>
      <c r="C15" s="1"/>
      <c r="D15" s="1"/>
      <c r="E15" s="1"/>
      <c r="F15" s="1"/>
      <c r="G15" s="28"/>
      <c r="H15" s="19" t="s">
        <v>8</v>
      </c>
      <c r="I15" s="19"/>
      <c r="J15" s="19" t="s">
        <v>20</v>
      </c>
      <c r="K15" s="1"/>
    </row>
    <row r="16" spans="1:11" ht="12.75" customHeight="1">
      <c r="A16" s="1"/>
      <c r="B16" s="1"/>
      <c r="C16" s="1"/>
      <c r="D16" s="1"/>
      <c r="E16" s="1"/>
      <c r="F16" s="1"/>
      <c r="G16" s="28"/>
      <c r="H16" s="19" t="s">
        <v>7</v>
      </c>
      <c r="I16" s="19"/>
      <c r="J16" s="19" t="s">
        <v>21</v>
      </c>
      <c r="K16" s="1"/>
    </row>
    <row r="17" spans="1:11" ht="12.75" customHeight="1">
      <c r="A17" s="1"/>
      <c r="B17" s="1"/>
      <c r="C17" s="1"/>
      <c r="D17" s="1"/>
      <c r="E17" s="1"/>
      <c r="F17" s="1"/>
      <c r="H17" s="29" t="str">
        <f>PL!K18</f>
        <v>30/9/2005</v>
      </c>
      <c r="I17" s="19"/>
      <c r="J17" s="29" t="s">
        <v>262</v>
      </c>
      <c r="K17" s="3"/>
    </row>
    <row r="18" spans="1:11" ht="12.75" customHeight="1">
      <c r="A18" s="1"/>
      <c r="B18" s="1"/>
      <c r="C18" s="1"/>
      <c r="D18" s="1"/>
      <c r="E18" s="1"/>
      <c r="F18" s="1"/>
      <c r="G18" s="57" t="s">
        <v>55</v>
      </c>
      <c r="H18" s="30" t="s">
        <v>14</v>
      </c>
      <c r="I18" s="31"/>
      <c r="J18" s="30" t="s">
        <v>14</v>
      </c>
      <c r="K18" s="1"/>
    </row>
    <row r="19" spans="1:11" ht="12.75" customHeight="1">
      <c r="A19" s="1"/>
      <c r="B19" s="1"/>
      <c r="C19" s="1"/>
      <c r="D19" s="1"/>
      <c r="E19" s="1"/>
      <c r="F19" s="1"/>
      <c r="G19" s="6"/>
      <c r="H19" s="1"/>
      <c r="I19" s="1"/>
      <c r="J19" s="1"/>
      <c r="K19" s="1"/>
    </row>
    <row r="20" spans="1:11" ht="12.75" customHeight="1">
      <c r="A20" s="31"/>
      <c r="B20" s="31" t="s">
        <v>28</v>
      </c>
      <c r="C20" s="31"/>
      <c r="D20" s="31"/>
      <c r="E20" s="31"/>
      <c r="F20" s="31"/>
      <c r="G20" s="98"/>
      <c r="H20" s="38">
        <v>832063</v>
      </c>
      <c r="I20" s="38"/>
      <c r="J20" s="38">
        <v>825743</v>
      </c>
      <c r="K20" s="31"/>
    </row>
    <row r="21" spans="1:11" ht="12.75" customHeight="1">
      <c r="A21" s="31"/>
      <c r="B21" s="31" t="s">
        <v>104</v>
      </c>
      <c r="C21" s="31"/>
      <c r="D21" s="31"/>
      <c r="E21" s="31"/>
      <c r="F21" s="31"/>
      <c r="G21" s="98"/>
      <c r="H21" s="38">
        <v>298233</v>
      </c>
      <c r="I21" s="38"/>
      <c r="J21" s="38">
        <v>300932</v>
      </c>
      <c r="K21" s="31"/>
    </row>
    <row r="22" spans="1:11" ht="12.75" customHeight="1">
      <c r="A22" s="31"/>
      <c r="B22" s="31" t="s">
        <v>105</v>
      </c>
      <c r="C22" s="31"/>
      <c r="D22" s="31"/>
      <c r="E22" s="31"/>
      <c r="F22" s="31"/>
      <c r="G22" s="98"/>
      <c r="H22" s="38">
        <v>147509</v>
      </c>
      <c r="I22" s="38"/>
      <c r="J22" s="38">
        <v>146859</v>
      </c>
      <c r="K22" s="31"/>
    </row>
    <row r="23" spans="1:11" ht="12.75" customHeight="1">
      <c r="A23" s="50"/>
      <c r="B23" s="31" t="s">
        <v>128</v>
      </c>
      <c r="C23" s="31"/>
      <c r="D23" s="31"/>
      <c r="E23" s="31"/>
      <c r="F23" s="31"/>
      <c r="G23" s="30"/>
      <c r="H23" s="34">
        <v>1893</v>
      </c>
      <c r="I23" s="38"/>
      <c r="J23" s="34">
        <v>2375</v>
      </c>
      <c r="K23" s="31"/>
    </row>
    <row r="24" spans="1:11" ht="12.75" customHeight="1">
      <c r="A24" s="50"/>
      <c r="B24" s="31" t="s">
        <v>232</v>
      </c>
      <c r="C24" s="31"/>
      <c r="D24" s="31"/>
      <c r="E24" s="31"/>
      <c r="F24" s="31"/>
      <c r="G24" s="98"/>
      <c r="H24" s="38">
        <v>302</v>
      </c>
      <c r="I24" s="38"/>
      <c r="J24" s="38">
        <v>302</v>
      </c>
      <c r="K24" s="31"/>
    </row>
    <row r="25" spans="1:11" ht="12.75" customHeight="1">
      <c r="A25" s="50"/>
      <c r="B25" s="31" t="s">
        <v>269</v>
      </c>
      <c r="C25" s="31"/>
      <c r="D25" s="31"/>
      <c r="E25" s="31"/>
      <c r="F25" s="31"/>
      <c r="G25" s="30"/>
      <c r="H25" s="38">
        <f>168936</f>
        <v>168936</v>
      </c>
      <c r="I25" s="38"/>
      <c r="J25" s="38">
        <v>171473</v>
      </c>
      <c r="K25" s="31"/>
    </row>
    <row r="26" spans="1:11" ht="12.75" customHeight="1">
      <c r="A26" s="50"/>
      <c r="B26" s="31" t="s">
        <v>154</v>
      </c>
      <c r="C26" s="31"/>
      <c r="D26" s="31"/>
      <c r="E26" s="31"/>
      <c r="F26" s="31"/>
      <c r="G26" s="98"/>
      <c r="H26" s="38">
        <v>419</v>
      </c>
      <c r="I26" s="38"/>
      <c r="J26" s="38">
        <v>419</v>
      </c>
      <c r="K26" s="31"/>
    </row>
    <row r="27" spans="1:11" ht="12.75" customHeight="1">
      <c r="A27" s="50"/>
      <c r="B27" s="31" t="s">
        <v>263</v>
      </c>
      <c r="C27" s="31"/>
      <c r="D27" s="31"/>
      <c r="E27" s="31"/>
      <c r="F27" s="31"/>
      <c r="G27" s="98"/>
      <c r="H27" s="38">
        <v>70000</v>
      </c>
      <c r="I27" s="38"/>
      <c r="J27" s="38">
        <v>70000</v>
      </c>
      <c r="K27" s="31"/>
    </row>
    <row r="28" spans="1:11" ht="12.75" customHeight="1">
      <c r="A28" s="31"/>
      <c r="B28" s="31"/>
      <c r="C28" s="31"/>
      <c r="D28" s="31"/>
      <c r="E28" s="31"/>
      <c r="F28" s="31"/>
      <c r="G28" s="30"/>
      <c r="H28" s="38"/>
      <c r="I28" s="38"/>
      <c r="J28" s="38"/>
      <c r="K28" s="31"/>
    </row>
    <row r="29" spans="1:11" ht="12.75" customHeight="1">
      <c r="A29" s="50"/>
      <c r="B29" s="31" t="s">
        <v>31</v>
      </c>
      <c r="C29" s="31"/>
      <c r="D29" s="31"/>
      <c r="E29" s="31"/>
      <c r="F29" s="31"/>
      <c r="G29" s="30"/>
      <c r="H29" s="38"/>
      <c r="I29" s="38"/>
      <c r="J29" s="38"/>
      <c r="K29" s="31"/>
    </row>
    <row r="30" spans="1:11" ht="12.75" customHeight="1">
      <c r="A30" s="31"/>
      <c r="B30" s="30" t="s">
        <v>25</v>
      </c>
      <c r="C30" s="31" t="s">
        <v>29</v>
      </c>
      <c r="D30" s="31"/>
      <c r="E30" s="31"/>
      <c r="F30" s="31"/>
      <c r="G30" s="30"/>
      <c r="H30" s="38">
        <v>145589</v>
      </c>
      <c r="I30" s="38"/>
      <c r="J30" s="38">
        <v>105184</v>
      </c>
      <c r="K30" s="31"/>
    </row>
    <row r="31" spans="1:11" ht="12.75" customHeight="1">
      <c r="A31" s="31"/>
      <c r="B31" s="30" t="s">
        <v>25</v>
      </c>
      <c r="C31" s="31" t="s">
        <v>57</v>
      </c>
      <c r="D31" s="31"/>
      <c r="E31" s="31"/>
      <c r="F31" s="31"/>
      <c r="G31" s="30"/>
      <c r="H31" s="38">
        <v>80481</v>
      </c>
      <c r="I31" s="38"/>
      <c r="J31" s="38">
        <v>93912</v>
      </c>
      <c r="K31" s="31"/>
    </row>
    <row r="32" spans="1:11" ht="12.75" customHeight="1">
      <c r="A32" s="31"/>
      <c r="B32" s="30" t="s">
        <v>25</v>
      </c>
      <c r="C32" s="31" t="s">
        <v>129</v>
      </c>
      <c r="D32" s="31"/>
      <c r="E32" s="31"/>
      <c r="F32" s="31"/>
      <c r="G32" s="30"/>
      <c r="H32" s="38">
        <f>19960+106075+29272</f>
        <v>155307</v>
      </c>
      <c r="I32" s="38"/>
      <c r="J32" s="38">
        <f>15081+17480+104953</f>
        <v>137514</v>
      </c>
      <c r="K32" s="31"/>
    </row>
    <row r="33" spans="1:11" ht="12.75" customHeight="1">
      <c r="A33" s="31"/>
      <c r="B33" s="30" t="s">
        <v>25</v>
      </c>
      <c r="C33" s="31" t="s">
        <v>130</v>
      </c>
      <c r="D33" s="31"/>
      <c r="E33" s="31"/>
      <c r="F33" s="31"/>
      <c r="G33" s="30"/>
      <c r="H33" s="38">
        <f>4300+21726</f>
        <v>26026</v>
      </c>
      <c r="I33" s="38"/>
      <c r="J33" s="38">
        <f>24061+19069</f>
        <v>43130</v>
      </c>
      <c r="K33" s="31"/>
    </row>
    <row r="34" spans="1:11" ht="3.75" customHeight="1">
      <c r="A34" s="31"/>
      <c r="B34" s="31"/>
      <c r="C34" s="31"/>
      <c r="D34" s="31"/>
      <c r="E34" s="31"/>
      <c r="F34" s="31"/>
      <c r="G34" s="30"/>
      <c r="I34" s="38"/>
      <c r="K34" s="31"/>
    </row>
    <row r="35" spans="1:11" ht="14.25" customHeight="1">
      <c r="A35" s="31"/>
      <c r="B35" s="31"/>
      <c r="C35" s="31"/>
      <c r="D35" s="31"/>
      <c r="E35" s="31"/>
      <c r="F35" s="31"/>
      <c r="G35" s="30"/>
      <c r="H35" s="51">
        <f>SUM(H30:H33)</f>
        <v>407403</v>
      </c>
      <c r="I35" s="38"/>
      <c r="J35" s="51">
        <f>SUM(J30:J33)</f>
        <v>379740</v>
      </c>
      <c r="K35" s="31"/>
    </row>
    <row r="36" spans="1:11" ht="12.75" customHeight="1">
      <c r="A36" s="31"/>
      <c r="B36" s="31"/>
      <c r="C36" s="31"/>
      <c r="D36" s="31"/>
      <c r="E36" s="31"/>
      <c r="F36" s="31"/>
      <c r="G36" s="30"/>
      <c r="H36" s="38"/>
      <c r="I36" s="38"/>
      <c r="J36" s="38"/>
      <c r="K36" s="31"/>
    </row>
    <row r="37" spans="1:11" ht="12.75" customHeight="1">
      <c r="A37" s="52"/>
      <c r="B37" s="31" t="s">
        <v>32</v>
      </c>
      <c r="C37" s="31"/>
      <c r="D37" s="31"/>
      <c r="E37" s="31"/>
      <c r="F37" s="31"/>
      <c r="G37" s="30"/>
      <c r="H37" s="38"/>
      <c r="I37" s="38"/>
      <c r="J37" s="38"/>
      <c r="K37" s="31"/>
    </row>
    <row r="38" spans="1:11" ht="12.75" customHeight="1">
      <c r="A38" s="31"/>
      <c r="B38" s="30" t="s">
        <v>25</v>
      </c>
      <c r="C38" s="31" t="s">
        <v>58</v>
      </c>
      <c r="D38" s="31"/>
      <c r="E38" s="31"/>
      <c r="F38" s="31"/>
      <c r="G38" s="30"/>
      <c r="H38" s="38">
        <v>54153</v>
      </c>
      <c r="I38" s="38"/>
      <c r="J38" s="38">
        <v>30377</v>
      </c>
      <c r="K38" s="31"/>
    </row>
    <row r="39" spans="1:11" ht="12.75" customHeight="1">
      <c r="A39" s="31"/>
      <c r="B39" s="30" t="s">
        <v>25</v>
      </c>
      <c r="C39" s="31" t="s">
        <v>59</v>
      </c>
      <c r="D39" s="31"/>
      <c r="E39" s="31"/>
      <c r="F39" s="31"/>
      <c r="G39" s="30"/>
      <c r="H39" s="38">
        <f>90007+132+871</f>
        <v>91010</v>
      </c>
      <c r="I39" s="38"/>
      <c r="J39" s="38">
        <f>83711+1457</f>
        <v>85168</v>
      </c>
      <c r="K39" s="31"/>
    </row>
    <row r="40" spans="1:11" ht="12.75" customHeight="1">
      <c r="A40" s="31"/>
      <c r="B40" s="30" t="s">
        <v>25</v>
      </c>
      <c r="C40" s="31" t="s">
        <v>30</v>
      </c>
      <c r="D40" s="31"/>
      <c r="E40" s="31"/>
      <c r="F40" s="31"/>
      <c r="G40" s="30">
        <v>21</v>
      </c>
      <c r="H40" s="38">
        <f>12510+1368</f>
        <v>13878</v>
      </c>
      <c r="I40" s="38"/>
      <c r="J40" s="38">
        <v>15133</v>
      </c>
      <c r="K40" s="31"/>
    </row>
    <row r="41" spans="1:11" ht="12.75" customHeight="1">
      <c r="A41" s="31"/>
      <c r="B41" s="30" t="s">
        <v>25</v>
      </c>
      <c r="C41" s="31" t="s">
        <v>123</v>
      </c>
      <c r="D41" s="31"/>
      <c r="E41" s="31"/>
      <c r="F41" s="31"/>
      <c r="G41" s="30"/>
      <c r="H41" s="38">
        <v>6757</v>
      </c>
      <c r="I41" s="38"/>
      <c r="J41" s="38">
        <v>3058</v>
      </c>
      <c r="K41" s="31"/>
    </row>
    <row r="42" spans="1:11" ht="3.75" customHeight="1">
      <c r="A42" s="31"/>
      <c r="B42" s="31"/>
      <c r="C42" s="31"/>
      <c r="D42" s="31"/>
      <c r="E42" s="31"/>
      <c r="F42" s="31"/>
      <c r="G42" s="30"/>
      <c r="H42" s="38"/>
      <c r="I42" s="38"/>
      <c r="J42" s="38"/>
      <c r="K42" s="31"/>
    </row>
    <row r="43" spans="1:11" ht="15.75" customHeight="1">
      <c r="A43" s="31"/>
      <c r="B43" s="31"/>
      <c r="C43" s="31"/>
      <c r="D43" s="31"/>
      <c r="E43" s="31"/>
      <c r="F43" s="31"/>
      <c r="G43" s="30"/>
      <c r="H43" s="51">
        <f>SUM(H38:H42)</f>
        <v>165798</v>
      </c>
      <c r="I43" s="38"/>
      <c r="J43" s="51">
        <f>SUM(J38:J42)</f>
        <v>133736</v>
      </c>
      <c r="K43" s="31"/>
    </row>
    <row r="44" spans="1:11" ht="8.25" customHeight="1">
      <c r="A44" s="31"/>
      <c r="B44" s="31"/>
      <c r="C44" s="31"/>
      <c r="D44" s="31"/>
      <c r="E44" s="31"/>
      <c r="F44" s="31"/>
      <c r="G44" s="30"/>
      <c r="H44" s="38"/>
      <c r="I44" s="38"/>
      <c r="J44" s="38"/>
      <c r="K44" s="31"/>
    </row>
    <row r="45" spans="1:11" ht="12.75" customHeight="1">
      <c r="A45" s="52"/>
      <c r="B45" s="31" t="s">
        <v>144</v>
      </c>
      <c r="C45" s="31"/>
      <c r="D45" s="31"/>
      <c r="E45" s="31"/>
      <c r="F45" s="31"/>
      <c r="G45" s="30"/>
      <c r="H45" s="38">
        <f>H35-H43</f>
        <v>241605</v>
      </c>
      <c r="I45" s="38"/>
      <c r="J45" s="38">
        <f>J35-J43</f>
        <v>246004</v>
      </c>
      <c r="K45" s="31"/>
    </row>
    <row r="46" spans="1:11" ht="8.25" customHeight="1">
      <c r="A46" s="31"/>
      <c r="B46" s="31"/>
      <c r="C46" s="31"/>
      <c r="D46" s="31"/>
      <c r="E46" s="31"/>
      <c r="F46" s="31"/>
      <c r="G46" s="30"/>
      <c r="H46" s="38"/>
      <c r="I46" s="38"/>
      <c r="J46" s="38"/>
      <c r="K46" s="31"/>
    </row>
    <row r="47" spans="1:11" ht="16.5" customHeight="1" thickBot="1">
      <c r="A47" s="31"/>
      <c r="B47" s="31"/>
      <c r="C47" s="31"/>
      <c r="D47" s="31"/>
      <c r="E47" s="31"/>
      <c r="F47" s="31"/>
      <c r="G47" s="30"/>
      <c r="H47" s="41">
        <f>SUM(H20:H27)+H45</f>
        <v>1760960</v>
      </c>
      <c r="I47" s="38"/>
      <c r="J47" s="41">
        <f>SUM(J20:J27)+J45</f>
        <v>1764107</v>
      </c>
      <c r="K47" s="31"/>
    </row>
    <row r="48" spans="1:11" ht="12.75" customHeight="1" thickTop="1">
      <c r="A48" s="31"/>
      <c r="B48" s="31"/>
      <c r="C48" s="31"/>
      <c r="D48" s="31"/>
      <c r="E48" s="31"/>
      <c r="F48" s="31"/>
      <c r="G48" s="30"/>
      <c r="H48" s="38"/>
      <c r="I48" s="38"/>
      <c r="J48" s="38"/>
      <c r="K48" s="31"/>
    </row>
    <row r="49" spans="1:11" ht="12.75" customHeight="1">
      <c r="A49" s="52"/>
      <c r="B49" s="31"/>
      <c r="C49" s="31"/>
      <c r="D49" s="31"/>
      <c r="E49" s="31"/>
      <c r="F49" s="31"/>
      <c r="G49" s="30"/>
      <c r="H49" s="38"/>
      <c r="I49" s="38"/>
      <c r="J49" s="38"/>
      <c r="K49" s="31"/>
    </row>
    <row r="50" spans="1:11" ht="12.75" customHeight="1">
      <c r="A50" s="31"/>
      <c r="B50" s="31" t="s">
        <v>34</v>
      </c>
      <c r="C50" s="31"/>
      <c r="D50" s="31"/>
      <c r="E50" s="31"/>
      <c r="F50" s="31"/>
      <c r="G50" s="30"/>
      <c r="H50" s="38">
        <v>209941</v>
      </c>
      <c r="I50" s="38"/>
      <c r="J50" s="38">
        <v>209941</v>
      </c>
      <c r="K50" s="31"/>
    </row>
    <row r="51" spans="1:11" ht="12.75" customHeight="1">
      <c r="A51" s="31"/>
      <c r="B51" s="31" t="s">
        <v>22</v>
      </c>
      <c r="C51" s="31"/>
      <c r="D51" s="31"/>
      <c r="E51" s="31"/>
      <c r="F51" s="31"/>
      <c r="G51" s="30"/>
      <c r="H51" s="38">
        <f>SUM(SCE!F23:H23)</f>
        <v>1339105</v>
      </c>
      <c r="I51" s="38"/>
      <c r="J51" s="38">
        <v>1342078</v>
      </c>
      <c r="K51" s="31"/>
    </row>
    <row r="52" spans="1:11" ht="5.25" customHeight="1">
      <c r="A52" s="31"/>
      <c r="B52" s="30"/>
      <c r="C52" s="31"/>
      <c r="D52" s="31"/>
      <c r="E52" s="31"/>
      <c r="F52" s="31"/>
      <c r="G52" s="30"/>
      <c r="H52" s="84"/>
      <c r="I52" s="38"/>
      <c r="J52" s="84"/>
      <c r="K52" s="31"/>
    </row>
    <row r="53" spans="1:11" ht="15" customHeight="1">
      <c r="A53" s="31"/>
      <c r="B53" s="23" t="s">
        <v>33</v>
      </c>
      <c r="C53" s="31"/>
      <c r="D53" s="31"/>
      <c r="E53" s="31"/>
      <c r="F53" s="31"/>
      <c r="G53" s="30"/>
      <c r="H53" s="38">
        <f>SUM(H50:H52)</f>
        <v>1549046</v>
      </c>
      <c r="I53" s="38"/>
      <c r="J53" s="38">
        <f>SUM(J50:J52)</f>
        <v>1552019</v>
      </c>
      <c r="K53" s="31"/>
    </row>
    <row r="54" spans="1:11" ht="12.75" customHeight="1">
      <c r="A54" s="31"/>
      <c r="B54" s="23" t="s">
        <v>35</v>
      </c>
      <c r="C54" s="31"/>
      <c r="D54" s="31"/>
      <c r="E54" s="31"/>
      <c r="F54" s="31"/>
      <c r="G54" s="30"/>
      <c r="H54" s="38">
        <v>211477</v>
      </c>
      <c r="I54" s="38"/>
      <c r="J54" s="38">
        <v>211615</v>
      </c>
      <c r="K54" s="31"/>
    </row>
    <row r="55" spans="1:11" ht="12.75" customHeight="1">
      <c r="A55" s="31"/>
      <c r="B55" s="23" t="s">
        <v>39</v>
      </c>
      <c r="C55" s="31"/>
      <c r="D55" s="31"/>
      <c r="E55" s="31"/>
      <c r="F55" s="31"/>
      <c r="G55" s="30"/>
      <c r="H55" s="38">
        <v>265</v>
      </c>
      <c r="I55" s="38"/>
      <c r="J55" s="38">
        <v>265</v>
      </c>
      <c r="K55" s="31"/>
    </row>
    <row r="56" spans="1:11" ht="12.75" customHeight="1">
      <c r="A56" s="31"/>
      <c r="B56" s="23" t="s">
        <v>40</v>
      </c>
      <c r="C56" s="31"/>
      <c r="D56" s="31"/>
      <c r="E56" s="31"/>
      <c r="F56" s="31"/>
      <c r="G56" s="30"/>
      <c r="H56" s="38">
        <v>172</v>
      </c>
      <c r="I56" s="38"/>
      <c r="J56" s="38">
        <v>208</v>
      </c>
      <c r="K56" s="31"/>
    </row>
    <row r="57" spans="1:11" ht="3.75" customHeight="1">
      <c r="A57" s="31"/>
      <c r="B57" s="31"/>
      <c r="C57" s="31"/>
      <c r="D57" s="31"/>
      <c r="E57" s="31"/>
      <c r="F57" s="31"/>
      <c r="G57" s="30"/>
      <c r="H57" s="38"/>
      <c r="I57" s="38"/>
      <c r="J57" s="38"/>
      <c r="K57" s="31"/>
    </row>
    <row r="58" spans="1:11" ht="15" customHeight="1" thickBot="1">
      <c r="A58" s="31"/>
      <c r="B58" s="31"/>
      <c r="C58" s="31"/>
      <c r="D58" s="31"/>
      <c r="E58" s="31"/>
      <c r="F58" s="31"/>
      <c r="G58" s="30"/>
      <c r="H58" s="41">
        <f>SUM(H53:H57)</f>
        <v>1760960</v>
      </c>
      <c r="I58" s="38"/>
      <c r="J58" s="41">
        <f>SUM(J53:J57)</f>
        <v>1764107</v>
      </c>
      <c r="K58" s="31"/>
    </row>
    <row r="59" spans="1:11" ht="12.75" customHeight="1" thickTop="1">
      <c r="A59" s="31"/>
      <c r="B59" s="31"/>
      <c r="C59" s="31"/>
      <c r="D59" s="31"/>
      <c r="E59" s="31"/>
      <c r="F59" s="31"/>
      <c r="G59" s="30"/>
      <c r="H59" s="38"/>
      <c r="I59" s="38"/>
      <c r="J59" s="38"/>
      <c r="K59" s="31"/>
    </row>
    <row r="60" spans="1:11" ht="12.75" customHeight="1" thickBot="1">
      <c r="A60" s="52"/>
      <c r="B60" s="31" t="s">
        <v>36</v>
      </c>
      <c r="C60" s="31"/>
      <c r="D60" s="31"/>
      <c r="E60" s="31"/>
      <c r="F60" s="31"/>
      <c r="G60" s="30"/>
      <c r="H60" s="53">
        <f>(H53-H25)/H50</f>
        <v>6.573799305519169</v>
      </c>
      <c r="I60" s="38"/>
      <c r="J60" s="53">
        <f>(J53-J25)/J50</f>
        <v>6.575876079469946</v>
      </c>
      <c r="K60" s="31"/>
    </row>
    <row r="61" spans="1:14" ht="12.75" customHeight="1" thickTop="1">
      <c r="A61" s="31"/>
      <c r="B61" s="31"/>
      <c r="C61" s="31"/>
      <c r="D61" s="31"/>
      <c r="E61" s="31"/>
      <c r="F61" s="31"/>
      <c r="G61" s="30"/>
      <c r="H61" s="31"/>
      <c r="I61" s="31"/>
      <c r="J61" s="31"/>
      <c r="K61" s="31"/>
      <c r="L61" s="9"/>
      <c r="M61" s="1"/>
      <c r="N61" s="9"/>
    </row>
    <row r="62" spans="1:11" ht="12.75" customHeight="1">
      <c r="A62" s="32"/>
      <c r="B62" s="32"/>
      <c r="C62" s="32"/>
      <c r="D62" s="32"/>
      <c r="E62" s="32"/>
      <c r="F62" s="32"/>
      <c r="G62" s="32"/>
      <c r="I62" s="32"/>
      <c r="J62" s="32"/>
      <c r="K62" s="32"/>
    </row>
    <row r="63" spans="1:11" ht="12.75" customHeight="1">
      <c r="A63" s="32"/>
      <c r="B63" s="32"/>
      <c r="C63" s="32"/>
      <c r="D63" s="32"/>
      <c r="E63" s="32"/>
      <c r="F63" s="32"/>
      <c r="G63" s="32"/>
      <c r="H63" s="32"/>
      <c r="I63" s="32"/>
      <c r="J63" s="32"/>
      <c r="K63" s="32"/>
    </row>
    <row r="64" spans="2:10" ht="12.75" customHeight="1">
      <c r="B64" s="206" t="s">
        <v>96</v>
      </c>
      <c r="C64" s="206"/>
      <c r="D64" s="206"/>
      <c r="E64" s="206"/>
      <c r="F64" s="206"/>
      <c r="G64" s="206"/>
      <c r="H64" s="206"/>
      <c r="I64" s="206"/>
      <c r="J64" s="206"/>
    </row>
    <row r="65" spans="1:11" ht="12.75" customHeight="1">
      <c r="A65" s="2"/>
      <c r="B65" s="207" t="s">
        <v>281</v>
      </c>
      <c r="C65" s="207"/>
      <c r="D65" s="207"/>
      <c r="E65" s="207"/>
      <c r="F65" s="207"/>
      <c r="G65" s="207"/>
      <c r="H65" s="207"/>
      <c r="I65" s="207"/>
      <c r="J65" s="207"/>
      <c r="K65" s="13"/>
    </row>
    <row r="69" spans="8:10" ht="12.75" customHeight="1">
      <c r="H69" s="129">
        <f>H47-H58</f>
        <v>0</v>
      </c>
      <c r="J69" s="129">
        <f>J47-J58</f>
        <v>0</v>
      </c>
    </row>
  </sheetData>
  <mergeCells count="2">
    <mergeCell ref="B64:J64"/>
    <mergeCell ref="B65:J65"/>
  </mergeCells>
  <printOptions/>
  <pageMargins left="0.75" right="0.5" top="0.75" bottom="0.5" header="0.5" footer="0.5"/>
  <pageSetup firstPageNumber="2" useFirstPageNumber="1" fitToHeight="1" fitToWidth="1" horizontalDpi="300" verticalDpi="300" orientation="portrait" paperSize="9" scale="91" r:id="rId1"/>
  <headerFooter alignWithMargins="0">
    <oddFooter>&amp;C2</oddFooter>
  </headerFooter>
  <rowBreaks count="1" manualBreakCount="1">
    <brk id="66"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M42"/>
  <sheetViews>
    <sheetView showGridLines="0" zoomScale="90" zoomScaleNormal="90" workbookViewId="0" topLeftCell="A12">
      <selection activeCell="G21" sqref="G21"/>
    </sheetView>
  </sheetViews>
  <sheetFormatPr defaultColWidth="8.88671875" defaultRowHeight="15"/>
  <cols>
    <col min="1" max="1" width="2.10546875" style="0" customWidth="1"/>
    <col min="2" max="2" width="4.4453125" style="0" customWidth="1"/>
    <col min="3" max="3" width="22.77734375" style="0" customWidth="1"/>
    <col min="4" max="4" width="4.21484375" style="0" customWidth="1"/>
    <col min="5" max="6" width="10.77734375" style="0" customWidth="1"/>
    <col min="7" max="7" width="9.77734375" style="0" customWidth="1"/>
    <col min="8" max="8" width="11.77734375" style="0" customWidth="1"/>
    <col min="9" max="9" width="10.77734375" style="0" customWidth="1"/>
    <col min="10" max="10" width="2.99609375" style="0" customWidth="1"/>
  </cols>
  <sheetData>
    <row r="2" ht="15.75" customHeight="1">
      <c r="M2" s="143"/>
    </row>
    <row r="3" spans="2:13" ht="18">
      <c r="B3" s="118" t="s">
        <v>203</v>
      </c>
      <c r="D3" s="104"/>
      <c r="E3" s="104"/>
      <c r="F3" s="104"/>
      <c r="G3" s="104"/>
      <c r="H3" s="104"/>
      <c r="I3" s="104"/>
      <c r="M3" s="132"/>
    </row>
    <row r="4" spans="2:13" ht="4.5" customHeight="1">
      <c r="B4" s="132"/>
      <c r="D4" s="104"/>
      <c r="E4" s="104"/>
      <c r="F4" s="104"/>
      <c r="G4" s="104"/>
      <c r="H4" s="104"/>
      <c r="I4" s="104"/>
      <c r="M4" s="132"/>
    </row>
    <row r="5" spans="2:9" ht="12.75" customHeight="1">
      <c r="B5" s="161" t="s">
        <v>146</v>
      </c>
      <c r="D5" s="104"/>
      <c r="E5" s="104"/>
      <c r="F5" s="104"/>
      <c r="G5" s="104"/>
      <c r="H5" s="104"/>
      <c r="I5" s="104"/>
    </row>
    <row r="6" spans="2:9" ht="15">
      <c r="B6" s="3"/>
      <c r="C6" s="3"/>
      <c r="D6" s="3"/>
      <c r="E6" s="3"/>
      <c r="F6" s="3"/>
      <c r="G6" s="3"/>
      <c r="H6" s="3"/>
      <c r="I6" s="3"/>
    </row>
    <row r="7" spans="2:9" ht="21" customHeight="1">
      <c r="B7" s="116" t="str">
        <f>+'BS'!B7</f>
        <v>Interim  report  for  the  first  quarter  ended  30  September  2005  (Cont'd)</v>
      </c>
      <c r="C7" s="3"/>
      <c r="D7" s="3"/>
      <c r="E7" s="3"/>
      <c r="F7" s="3"/>
      <c r="G7" s="3"/>
      <c r="H7" s="3"/>
      <c r="I7" s="3"/>
    </row>
    <row r="8" spans="2:9" ht="15">
      <c r="B8" s="23" t="s">
        <v>4</v>
      </c>
      <c r="C8" s="104"/>
      <c r="D8" s="104"/>
      <c r="E8" s="104"/>
      <c r="F8" s="104"/>
      <c r="G8" s="104"/>
      <c r="H8" s="104"/>
      <c r="I8" s="104"/>
    </row>
    <row r="9" spans="2:9" ht="15">
      <c r="B9" s="3"/>
      <c r="C9" s="3"/>
      <c r="D9" s="3"/>
      <c r="E9" s="3"/>
      <c r="F9" s="3"/>
      <c r="G9" s="3"/>
      <c r="H9" s="3"/>
      <c r="I9" s="3"/>
    </row>
    <row r="10" spans="2:9" ht="15">
      <c r="B10" s="3"/>
      <c r="C10" s="3"/>
      <c r="D10" s="3"/>
      <c r="E10" s="3"/>
      <c r="F10" s="3"/>
      <c r="G10" s="3"/>
      <c r="H10" s="3"/>
      <c r="I10" s="3"/>
    </row>
    <row r="11" spans="2:9" ht="18">
      <c r="B11" s="103" t="s">
        <v>150</v>
      </c>
      <c r="C11" s="101"/>
      <c r="D11" s="101"/>
      <c r="E11" s="101"/>
      <c r="F11" s="101"/>
      <c r="G11" s="101"/>
      <c r="H11" s="101"/>
      <c r="I11" s="101"/>
    </row>
    <row r="13" spans="2:9" ht="15">
      <c r="B13" s="32"/>
      <c r="C13" s="32"/>
      <c r="D13" s="32"/>
      <c r="E13" s="82" t="s">
        <v>48</v>
      </c>
      <c r="F13" s="82" t="s">
        <v>48</v>
      </c>
      <c r="G13" s="82" t="s">
        <v>60</v>
      </c>
      <c r="H13" s="82" t="s">
        <v>121</v>
      </c>
      <c r="I13" s="32"/>
    </row>
    <row r="14" spans="2:9" ht="15">
      <c r="B14" s="153" t="s">
        <v>233</v>
      </c>
      <c r="C14" s="32"/>
      <c r="D14" s="100" t="s">
        <v>55</v>
      </c>
      <c r="E14" s="82" t="s">
        <v>49</v>
      </c>
      <c r="F14" s="82" t="s">
        <v>50</v>
      </c>
      <c r="G14" s="82" t="s">
        <v>22</v>
      </c>
      <c r="H14" s="82" t="s">
        <v>122</v>
      </c>
      <c r="I14" s="82" t="s">
        <v>26</v>
      </c>
    </row>
    <row r="15" spans="3:9" ht="15">
      <c r="C15" s="32"/>
      <c r="D15" s="100"/>
      <c r="E15" s="140" t="s">
        <v>14</v>
      </c>
      <c r="F15" s="140" t="s">
        <v>14</v>
      </c>
      <c r="G15" s="140" t="s">
        <v>14</v>
      </c>
      <c r="H15" s="140" t="s">
        <v>14</v>
      </c>
      <c r="I15" s="140" t="s">
        <v>14</v>
      </c>
    </row>
    <row r="16" spans="2:9" ht="15">
      <c r="B16" s="32"/>
      <c r="C16" s="32"/>
      <c r="D16" s="32"/>
      <c r="E16" s="32"/>
      <c r="F16" s="32"/>
      <c r="G16" s="32"/>
      <c r="H16" s="32"/>
      <c r="I16" s="32"/>
    </row>
    <row r="17" spans="2:9" ht="15">
      <c r="B17" s="32" t="s">
        <v>283</v>
      </c>
      <c r="C17" s="32"/>
      <c r="D17" s="32"/>
      <c r="E17" s="32">
        <v>209941</v>
      </c>
      <c r="F17" s="32">
        <v>1107826</v>
      </c>
      <c r="G17" s="32">
        <f>49189-46+9</f>
        <v>49152</v>
      </c>
      <c r="H17" s="32">
        <v>185100</v>
      </c>
      <c r="I17" s="32">
        <f>SUM(E17:H17)</f>
        <v>1552019</v>
      </c>
    </row>
    <row r="18" spans="2:9" ht="15">
      <c r="B18" s="32"/>
      <c r="C18" s="32"/>
      <c r="D18" s="32"/>
      <c r="E18" s="32"/>
      <c r="F18" s="32"/>
      <c r="G18" s="32"/>
      <c r="H18" s="32"/>
      <c r="I18" s="32"/>
    </row>
    <row r="19" spans="2:9" ht="15">
      <c r="B19" s="32" t="s">
        <v>295</v>
      </c>
      <c r="C19" s="32"/>
      <c r="D19" s="32"/>
      <c r="E19" s="130">
        <v>0</v>
      </c>
      <c r="F19" s="130">
        <v>0</v>
      </c>
      <c r="G19" s="124">
        <v>0</v>
      </c>
      <c r="H19" s="32">
        <f>PL!K46</f>
        <v>-4438</v>
      </c>
      <c r="I19" s="32">
        <f>SUM(E19:H19)</f>
        <v>-4438</v>
      </c>
    </row>
    <row r="20" spans="2:9" ht="15">
      <c r="B20" s="32"/>
      <c r="C20" s="32"/>
      <c r="D20" s="32"/>
      <c r="E20" s="130"/>
      <c r="F20" s="130"/>
      <c r="G20" s="124"/>
      <c r="H20" s="32"/>
      <c r="I20" s="32"/>
    </row>
    <row r="21" spans="2:9" ht="15">
      <c r="B21" s="32" t="s">
        <v>51</v>
      </c>
      <c r="C21" s="32"/>
      <c r="D21" s="32"/>
      <c r="E21" s="130">
        <v>0</v>
      </c>
      <c r="F21" s="130">
        <v>0</v>
      </c>
      <c r="G21" s="198">
        <f>2379-914</f>
        <v>1465</v>
      </c>
      <c r="H21" s="129">
        <v>0</v>
      </c>
      <c r="I21" s="129">
        <f>SUM(E21:H21)</f>
        <v>1465</v>
      </c>
    </row>
    <row r="22" spans="2:9" ht="15">
      <c r="B22" s="32"/>
      <c r="C22" s="32"/>
      <c r="D22" s="32"/>
      <c r="E22" s="130"/>
      <c r="F22" s="130"/>
      <c r="G22" s="124"/>
      <c r="H22" s="32"/>
      <c r="I22" s="32"/>
    </row>
    <row r="23" spans="2:11" ht="20.25" customHeight="1" thickBot="1">
      <c r="B23" s="32" t="s">
        <v>284</v>
      </c>
      <c r="C23" s="32"/>
      <c r="D23" s="32"/>
      <c r="E23" s="117">
        <f>SUM(E17:E22)</f>
        <v>209941</v>
      </c>
      <c r="F23" s="117">
        <f>SUM(F17:F22)</f>
        <v>1107826</v>
      </c>
      <c r="G23" s="117">
        <f>SUM(G17:G22)</f>
        <v>50617</v>
      </c>
      <c r="H23" s="117">
        <f>SUM(H17:H22)</f>
        <v>180662</v>
      </c>
      <c r="I23" s="117">
        <f>SUM(I17:I22)</f>
        <v>1549046</v>
      </c>
      <c r="K23" s="127">
        <f>+I23-'BS'!H53</f>
        <v>0</v>
      </c>
    </row>
    <row r="24" ht="15.75" thickTop="1">
      <c r="D24" s="32"/>
    </row>
    <row r="25" ht="15">
      <c r="D25" s="32"/>
    </row>
    <row r="26" spans="2:9" ht="15">
      <c r="B26" s="32"/>
      <c r="C26" s="32"/>
      <c r="D26" s="32"/>
      <c r="E26" s="82" t="s">
        <v>48</v>
      </c>
      <c r="F26" s="82" t="s">
        <v>48</v>
      </c>
      <c r="G26" s="82" t="s">
        <v>60</v>
      </c>
      <c r="H26" s="82" t="s">
        <v>121</v>
      </c>
      <c r="I26" s="32"/>
    </row>
    <row r="27" spans="2:9" ht="15">
      <c r="B27" s="153" t="s">
        <v>212</v>
      </c>
      <c r="C27" s="32"/>
      <c r="D27" s="32"/>
      <c r="E27" s="82" t="s">
        <v>49</v>
      </c>
      <c r="F27" s="82" t="s">
        <v>50</v>
      </c>
      <c r="G27" s="82" t="s">
        <v>22</v>
      </c>
      <c r="H27" s="82" t="s">
        <v>122</v>
      </c>
      <c r="I27" s="82" t="s">
        <v>26</v>
      </c>
    </row>
    <row r="28" spans="3:9" ht="15">
      <c r="C28" s="32"/>
      <c r="D28" s="100"/>
      <c r="E28" s="140" t="s">
        <v>14</v>
      </c>
      <c r="F28" s="140" t="s">
        <v>14</v>
      </c>
      <c r="G28" s="140" t="s">
        <v>14</v>
      </c>
      <c r="H28" s="140" t="s">
        <v>14</v>
      </c>
      <c r="I28" s="140" t="s">
        <v>14</v>
      </c>
    </row>
    <row r="29" ht="15">
      <c r="D29" s="32"/>
    </row>
    <row r="30" spans="2:9" ht="15">
      <c r="B30" s="32" t="s">
        <v>206</v>
      </c>
      <c r="C30" s="32"/>
      <c r="D30" s="32"/>
      <c r="E30" s="32">
        <v>203219</v>
      </c>
      <c r="F30" s="32">
        <v>1100200</v>
      </c>
      <c r="G30" s="32">
        <f>49189-46+9</f>
        <v>49152</v>
      </c>
      <c r="H30" s="32">
        <v>187035</v>
      </c>
      <c r="I30" s="127">
        <f>SUM(E30:H30)</f>
        <v>1539606</v>
      </c>
    </row>
    <row r="31" spans="2:9" ht="15">
      <c r="B31" s="32"/>
      <c r="C31" s="32"/>
      <c r="D31" s="32"/>
      <c r="E31" s="32"/>
      <c r="F31" s="32"/>
      <c r="G31" s="32"/>
      <c r="H31" s="32"/>
      <c r="I31" s="32"/>
    </row>
    <row r="32" spans="2:9" ht="15">
      <c r="B32" s="32" t="s">
        <v>270</v>
      </c>
      <c r="D32" s="32"/>
      <c r="E32" s="32"/>
      <c r="F32" s="32"/>
      <c r="G32" s="32"/>
      <c r="H32" s="32"/>
      <c r="I32" s="32"/>
    </row>
    <row r="33" spans="2:9" ht="15">
      <c r="B33" s="164"/>
      <c r="C33" s="164" t="s">
        <v>271</v>
      </c>
      <c r="D33" s="140"/>
      <c r="E33" s="127">
        <v>122</v>
      </c>
      <c r="F33" s="127">
        <v>138</v>
      </c>
      <c r="G33" s="129">
        <v>0</v>
      </c>
      <c r="H33" s="127">
        <v>0</v>
      </c>
      <c r="I33" s="127">
        <f>SUM(E33:H33)</f>
        <v>260</v>
      </c>
    </row>
    <row r="34" spans="2:9" ht="15">
      <c r="B34" s="32"/>
      <c r="C34" s="32"/>
      <c r="D34" s="32"/>
      <c r="E34" s="32"/>
      <c r="F34" s="32"/>
      <c r="G34" s="32"/>
      <c r="H34" s="32"/>
      <c r="I34" s="32"/>
    </row>
    <row r="35" spans="2:9" ht="15">
      <c r="B35" s="32" t="s">
        <v>3</v>
      </c>
      <c r="C35" s="32"/>
      <c r="D35" s="32"/>
      <c r="E35" s="127">
        <v>0</v>
      </c>
      <c r="F35" s="127">
        <v>0</v>
      </c>
      <c r="G35" s="127">
        <v>0</v>
      </c>
      <c r="H35" s="32">
        <f>+PL!M46</f>
        <v>14409</v>
      </c>
      <c r="I35" s="127">
        <f>SUM(E35:H35)</f>
        <v>14409</v>
      </c>
    </row>
    <row r="36" spans="2:9" ht="15">
      <c r="B36" s="32"/>
      <c r="C36" s="32"/>
      <c r="D36" s="32"/>
      <c r="E36" s="32"/>
      <c r="F36" s="32"/>
      <c r="G36" s="32"/>
      <c r="H36" s="32"/>
      <c r="I36" s="32"/>
    </row>
    <row r="37" spans="2:9" ht="15.75" thickBot="1">
      <c r="B37" s="32" t="s">
        <v>282</v>
      </c>
      <c r="C37" s="32"/>
      <c r="D37" s="32"/>
      <c r="E37" s="117">
        <f>SUM(E30:E36)</f>
        <v>203341</v>
      </c>
      <c r="F37" s="117">
        <f>SUM(F30:F36)</f>
        <v>1100338</v>
      </c>
      <c r="G37" s="117">
        <f>SUM(G30:G36)</f>
        <v>49152</v>
      </c>
      <c r="H37" s="117">
        <f>SUM(H30:H36)</f>
        <v>201444</v>
      </c>
      <c r="I37" s="117">
        <f>SUM(I30:I36)</f>
        <v>1554275</v>
      </c>
    </row>
    <row r="38" spans="4:9" ht="15.75" thickTop="1">
      <c r="D38" s="32"/>
      <c r="E38" s="32"/>
      <c r="F38" s="32"/>
      <c r="G38" s="32"/>
      <c r="H38" s="32"/>
      <c r="I38" s="32"/>
    </row>
    <row r="39" spans="4:9" ht="15">
      <c r="D39" s="32"/>
      <c r="E39" s="32"/>
      <c r="F39" s="32"/>
      <c r="G39" s="32"/>
      <c r="H39" s="32"/>
      <c r="I39" s="32"/>
    </row>
    <row r="40" spans="4:9" ht="15">
      <c r="D40" s="32"/>
      <c r="E40" s="32"/>
      <c r="F40" s="32"/>
      <c r="G40" s="32"/>
      <c r="H40" s="32"/>
      <c r="I40" s="32"/>
    </row>
    <row r="41" spans="2:9" ht="15">
      <c r="B41" s="208" t="s">
        <v>151</v>
      </c>
      <c r="C41" s="208"/>
      <c r="D41" s="208"/>
      <c r="E41" s="208"/>
      <c r="F41" s="208"/>
      <c r="G41" s="208"/>
      <c r="H41" s="208"/>
      <c r="I41" s="208"/>
    </row>
    <row r="42" spans="2:9" ht="15">
      <c r="B42" s="207" t="s">
        <v>281</v>
      </c>
      <c r="C42" s="207"/>
      <c r="D42" s="207"/>
      <c r="E42" s="207"/>
      <c r="F42" s="207"/>
      <c r="G42" s="207"/>
      <c r="H42" s="207"/>
      <c r="I42" s="207"/>
    </row>
  </sheetData>
  <mergeCells count="2">
    <mergeCell ref="B41:I41"/>
    <mergeCell ref="B42:I42"/>
  </mergeCells>
  <printOptions/>
  <pageMargins left="0.75" right="0.5" top="0.75" bottom="0.5" header="0.5" footer="0.5"/>
  <pageSetup firstPageNumber="3" useFirstPageNumber="1" fitToHeight="1" fitToWidth="1" horizontalDpi="300" verticalDpi="300" orientation="portrait" paperSize="9" scale="82" r:id="rId1"/>
  <headerFooter alignWithMargins="0">
    <oddFooter>&amp;C3</oddFooter>
  </headerFooter>
  <ignoredErrors>
    <ignoredError sqref="B14 B2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2:M135"/>
  <sheetViews>
    <sheetView showGridLines="0" zoomScale="90" zoomScaleNormal="90" workbookViewId="0" topLeftCell="A101">
      <selection activeCell="D50" sqref="D50"/>
    </sheetView>
  </sheetViews>
  <sheetFormatPr defaultColWidth="8.88671875" defaultRowHeight="15"/>
  <cols>
    <col min="1" max="1" width="2.4453125" style="0" customWidth="1"/>
    <col min="2" max="2" width="2.21484375" style="0" customWidth="1"/>
    <col min="5" max="5" width="20.4453125" style="0" customWidth="1"/>
    <col min="6" max="6" width="6.5546875" style="0" customWidth="1"/>
    <col min="7" max="7" width="12.77734375" style="0" customWidth="1"/>
    <col min="8" max="8" width="2.4453125" style="0" customWidth="1"/>
    <col min="9" max="9" width="12.77734375" style="0" customWidth="1"/>
    <col min="10" max="10" width="7.3359375" style="0" customWidth="1"/>
    <col min="11" max="11" width="4.10546875" style="0" customWidth="1"/>
  </cols>
  <sheetData>
    <row r="2" ht="15.75" customHeight="1">
      <c r="M2" s="143"/>
    </row>
    <row r="3" spans="1:13" ht="18">
      <c r="A3" s="3"/>
      <c r="B3" s="118" t="s">
        <v>203</v>
      </c>
      <c r="C3" s="3"/>
      <c r="D3" s="3"/>
      <c r="E3" s="3"/>
      <c r="F3" s="3"/>
      <c r="G3" s="3"/>
      <c r="H3" s="3"/>
      <c r="I3" s="3"/>
      <c r="J3" s="3"/>
      <c r="K3" s="3"/>
      <c r="M3" s="132"/>
    </row>
    <row r="4" spans="1:13" ht="4.5" customHeight="1">
      <c r="A4" s="3"/>
      <c r="B4" s="132"/>
      <c r="C4" s="3"/>
      <c r="D4" s="3"/>
      <c r="E4" s="3"/>
      <c r="F4" s="3"/>
      <c r="G4" s="3"/>
      <c r="H4" s="3"/>
      <c r="I4" s="3"/>
      <c r="J4" s="3"/>
      <c r="K4" s="3"/>
      <c r="M4" s="132"/>
    </row>
    <row r="5" spans="1:11" ht="12.75" customHeight="1">
      <c r="A5" s="3"/>
      <c r="B5" s="161" t="s">
        <v>146</v>
      </c>
      <c r="C5" s="3"/>
      <c r="D5" s="3"/>
      <c r="E5" s="3"/>
      <c r="F5" s="3"/>
      <c r="G5" s="3"/>
      <c r="H5" s="3"/>
      <c r="I5" s="3"/>
      <c r="J5" s="3"/>
      <c r="K5" s="3"/>
    </row>
    <row r="6" spans="1:11" ht="15">
      <c r="A6" s="3"/>
      <c r="B6" s="110"/>
      <c r="C6" s="3"/>
      <c r="D6" s="3"/>
      <c r="E6" s="3"/>
      <c r="F6" s="3"/>
      <c r="G6" s="3"/>
      <c r="H6" s="3"/>
      <c r="I6" s="3"/>
      <c r="J6" s="3"/>
      <c r="K6" s="3"/>
    </row>
    <row r="7" spans="1:11" ht="19.5" customHeight="1">
      <c r="A7" s="3"/>
      <c r="B7" s="116" t="str">
        <f>+SCE!B7</f>
        <v>Interim  report  for  the  first  quarter  ended  30  September  2005  (Cont'd)</v>
      </c>
      <c r="C7" s="3"/>
      <c r="D7" s="3"/>
      <c r="E7" s="3"/>
      <c r="F7" s="3"/>
      <c r="G7" s="3"/>
      <c r="H7" s="3"/>
      <c r="I7" s="3"/>
      <c r="J7" s="3"/>
      <c r="K7" s="3"/>
    </row>
    <row r="8" spans="1:11" ht="15">
      <c r="A8" s="3"/>
      <c r="B8" s="23" t="s">
        <v>4</v>
      </c>
      <c r="C8" s="3"/>
      <c r="D8" s="3"/>
      <c r="E8" s="3"/>
      <c r="F8" s="3"/>
      <c r="G8" s="3"/>
      <c r="H8" s="3"/>
      <c r="I8" s="3"/>
      <c r="J8" s="3"/>
      <c r="K8" s="3"/>
    </row>
    <row r="9" spans="1:11" ht="15">
      <c r="A9" s="3"/>
      <c r="B9" s="3"/>
      <c r="C9" s="3"/>
      <c r="D9" s="3"/>
      <c r="E9" s="3"/>
      <c r="F9" s="3"/>
      <c r="G9" s="3"/>
      <c r="H9" s="3"/>
      <c r="I9" s="3"/>
      <c r="J9" s="3"/>
      <c r="K9" s="3"/>
    </row>
    <row r="10" spans="1:11" ht="15">
      <c r="A10" s="3"/>
      <c r="B10" s="3"/>
      <c r="C10" s="3"/>
      <c r="D10" s="3"/>
      <c r="E10" s="3"/>
      <c r="F10" s="3"/>
      <c r="G10" s="3"/>
      <c r="H10" s="3"/>
      <c r="I10" s="3"/>
      <c r="J10" s="3"/>
      <c r="K10" s="3"/>
    </row>
    <row r="11" spans="1:11" ht="18">
      <c r="A11" s="101"/>
      <c r="B11" s="103" t="s">
        <v>152</v>
      </c>
      <c r="C11" s="101"/>
      <c r="D11" s="101"/>
      <c r="E11" s="101"/>
      <c r="F11" s="101"/>
      <c r="G11" s="101"/>
      <c r="H11" s="101"/>
      <c r="I11" s="101"/>
      <c r="J11" s="101"/>
      <c r="K11" s="101"/>
    </row>
    <row r="13" ht="15">
      <c r="I13" s="19" t="s">
        <v>9</v>
      </c>
    </row>
    <row r="14" spans="7:9" ht="15">
      <c r="G14" s="82" t="s">
        <v>24</v>
      </c>
      <c r="H14" s="82"/>
      <c r="I14" s="19" t="s">
        <v>23</v>
      </c>
    </row>
    <row r="15" spans="7:9" ht="15">
      <c r="G15" s="105" t="s">
        <v>61</v>
      </c>
      <c r="H15" s="105"/>
      <c r="I15" s="19" t="s">
        <v>13</v>
      </c>
    </row>
    <row r="16" spans="7:10" ht="15">
      <c r="G16" s="29" t="str">
        <f>+'BS'!H17</f>
        <v>30/9/2005</v>
      </c>
      <c r="H16" s="29"/>
      <c r="I16" s="19" t="str">
        <f>+PL!M18</f>
        <v>30/9/2004</v>
      </c>
      <c r="J16" s="86"/>
    </row>
    <row r="17" spans="6:10" ht="15">
      <c r="F17" s="100" t="s">
        <v>55</v>
      </c>
      <c r="G17" s="140" t="s">
        <v>14</v>
      </c>
      <c r="H17" s="82"/>
      <c r="I17" s="30" t="s">
        <v>14</v>
      </c>
      <c r="J17" s="82"/>
    </row>
    <row r="19" ht="15">
      <c r="B19" s="106" t="s">
        <v>62</v>
      </c>
    </row>
    <row r="20" spans="2:11" ht="15">
      <c r="B20" s="32" t="s">
        <v>296</v>
      </c>
      <c r="E20" s="32"/>
      <c r="F20" s="32"/>
      <c r="G20" s="32">
        <f>+PL!K36</f>
        <v>-3891</v>
      </c>
      <c r="H20" s="32"/>
      <c r="I20" s="32">
        <f>+PL!M36</f>
        <v>16708</v>
      </c>
      <c r="J20" s="32"/>
      <c r="K20" s="32"/>
    </row>
    <row r="21" spans="2:11" ht="15">
      <c r="B21" s="32" t="s">
        <v>131</v>
      </c>
      <c r="E21" s="32"/>
      <c r="F21" s="32"/>
      <c r="G21" s="32"/>
      <c r="H21" s="32"/>
      <c r="I21" s="32"/>
      <c r="J21" s="32"/>
      <c r="K21" s="32"/>
    </row>
    <row r="22" spans="2:11" ht="15">
      <c r="B22" s="32"/>
      <c r="C22" s="32" t="s">
        <v>41</v>
      </c>
      <c r="D22" s="32"/>
      <c r="E22" s="32"/>
      <c r="F22" s="32"/>
      <c r="G22" s="32">
        <v>16948</v>
      </c>
      <c r="H22" s="32"/>
      <c r="I22" s="32">
        <v>16217</v>
      </c>
      <c r="J22" s="32"/>
      <c r="K22" s="32"/>
    </row>
    <row r="23" spans="2:11" ht="15">
      <c r="B23" s="32"/>
      <c r="C23" s="32" t="s">
        <v>42</v>
      </c>
      <c r="D23" s="32"/>
      <c r="E23" s="32"/>
      <c r="F23" s="32"/>
      <c r="G23" s="32">
        <v>-3164</v>
      </c>
      <c r="H23" s="32"/>
      <c r="I23" s="32">
        <v>-4521</v>
      </c>
      <c r="J23" s="32"/>
      <c r="K23" s="32"/>
    </row>
    <row r="24" spans="1:11" ht="7.5" customHeight="1">
      <c r="A24" s="32"/>
      <c r="B24" s="32"/>
      <c r="C24" s="32"/>
      <c r="D24" s="32"/>
      <c r="E24" s="32"/>
      <c r="F24" s="32"/>
      <c r="G24" s="32"/>
      <c r="H24" s="32"/>
      <c r="I24" s="32"/>
      <c r="J24" s="32"/>
      <c r="K24" s="32"/>
    </row>
    <row r="25" spans="1:11" ht="15">
      <c r="A25" s="32"/>
      <c r="B25" s="32" t="s">
        <v>43</v>
      </c>
      <c r="C25" s="32"/>
      <c r="D25" s="32"/>
      <c r="E25" s="32"/>
      <c r="F25" s="32"/>
      <c r="G25" s="87">
        <f>SUM(G20:G24)</f>
        <v>9893</v>
      </c>
      <c r="H25" s="85"/>
      <c r="I25" s="87">
        <f>SUM(I20:I24)</f>
        <v>28404</v>
      </c>
      <c r="J25" s="32"/>
      <c r="K25" s="32"/>
    </row>
    <row r="26" spans="1:11" ht="15">
      <c r="A26" s="32"/>
      <c r="B26" s="32" t="s">
        <v>132</v>
      </c>
      <c r="C26" s="32"/>
      <c r="D26" s="32"/>
      <c r="E26" s="32"/>
      <c r="F26" s="32"/>
      <c r="G26" s="32"/>
      <c r="H26" s="32"/>
      <c r="I26" s="32"/>
      <c r="J26" s="32"/>
      <c r="K26" s="32"/>
    </row>
    <row r="27" spans="1:11" ht="15">
      <c r="A27" s="32"/>
      <c r="B27" s="32"/>
      <c r="C27" s="32" t="s">
        <v>133</v>
      </c>
      <c r="D27" s="32"/>
      <c r="E27" s="32"/>
      <c r="F27" s="32"/>
      <c r="G27" s="32">
        <v>-41538</v>
      </c>
      <c r="H27" s="32"/>
      <c r="I27" s="32">
        <v>13009</v>
      </c>
      <c r="J27" s="32"/>
      <c r="K27" s="32"/>
    </row>
    <row r="28" spans="1:11" ht="15">
      <c r="A28" s="32"/>
      <c r="B28" s="32"/>
      <c r="C28" s="32" t="s">
        <v>134</v>
      </c>
      <c r="D28" s="32"/>
      <c r="E28" s="32"/>
      <c r="F28" s="32"/>
      <c r="G28" s="32">
        <v>31868</v>
      </c>
      <c r="H28" s="32"/>
      <c r="I28" s="32">
        <v>6026</v>
      </c>
      <c r="J28" s="32"/>
      <c r="K28" s="32"/>
    </row>
    <row r="29" spans="1:11" ht="15">
      <c r="A29" s="32"/>
      <c r="B29" s="32"/>
      <c r="C29" s="32" t="s">
        <v>46</v>
      </c>
      <c r="D29" s="32"/>
      <c r="E29" s="32"/>
      <c r="F29" s="32"/>
      <c r="G29" s="32">
        <v>2420</v>
      </c>
      <c r="H29" s="32"/>
      <c r="I29" s="32">
        <v>-1994</v>
      </c>
      <c r="J29" s="32"/>
      <c r="K29" s="32"/>
    </row>
    <row r="30" spans="1:11" ht="8.25" customHeight="1">
      <c r="A30" s="32"/>
      <c r="B30" s="32"/>
      <c r="C30" s="32"/>
      <c r="D30" s="32"/>
      <c r="E30" s="32"/>
      <c r="F30" s="32"/>
      <c r="G30" s="88"/>
      <c r="H30" s="85"/>
      <c r="I30" s="88"/>
      <c r="J30" s="32"/>
      <c r="K30" s="32"/>
    </row>
    <row r="31" spans="1:11" ht="17.25" customHeight="1">
      <c r="A31" s="32"/>
      <c r="B31" s="32"/>
      <c r="C31" s="32"/>
      <c r="D31" s="32"/>
      <c r="E31" s="32"/>
      <c r="F31" s="32"/>
      <c r="G31" s="32">
        <f>SUM(G25:G29)</f>
        <v>2643</v>
      </c>
      <c r="H31" s="32"/>
      <c r="I31" s="32">
        <f>SUM(I25:I29)</f>
        <v>45445</v>
      </c>
      <c r="J31" s="32"/>
      <c r="K31" s="32"/>
    </row>
    <row r="32" spans="1:11" ht="3" customHeight="1">
      <c r="A32" s="32"/>
      <c r="B32" s="32"/>
      <c r="C32" s="32"/>
      <c r="D32" s="32"/>
      <c r="E32" s="32"/>
      <c r="F32" s="32"/>
      <c r="G32" s="88"/>
      <c r="H32" s="85"/>
      <c r="I32" s="88"/>
      <c r="J32" s="32"/>
      <c r="K32" s="32"/>
    </row>
    <row r="33" spans="1:11" ht="15">
      <c r="A33" s="32"/>
      <c r="B33" s="32"/>
      <c r="C33" s="32"/>
      <c r="D33" s="32"/>
      <c r="E33" s="32"/>
      <c r="F33" s="32"/>
      <c r="G33" s="32"/>
      <c r="H33" s="32"/>
      <c r="I33" s="32"/>
      <c r="J33" s="32"/>
      <c r="K33" s="32"/>
    </row>
    <row r="34" spans="1:11" ht="15">
      <c r="A34" s="32"/>
      <c r="B34" s="106" t="s">
        <v>63</v>
      </c>
      <c r="C34" s="32"/>
      <c r="D34" s="32"/>
      <c r="E34" s="32"/>
      <c r="F34" s="32"/>
      <c r="G34" s="32"/>
      <c r="H34" s="32"/>
      <c r="I34" s="32"/>
      <c r="J34" s="32"/>
      <c r="K34" s="32"/>
    </row>
    <row r="35" spans="1:11" ht="15">
      <c r="A35" s="32"/>
      <c r="B35" s="32"/>
      <c r="C35" s="32" t="s">
        <v>44</v>
      </c>
      <c r="D35" s="32"/>
      <c r="E35" s="32"/>
      <c r="F35" s="32"/>
      <c r="G35" s="131">
        <v>0</v>
      </c>
      <c r="H35" s="131"/>
      <c r="I35" s="131">
        <v>0</v>
      </c>
      <c r="J35" s="32"/>
      <c r="K35" s="32"/>
    </row>
    <row r="36" spans="1:11" ht="15">
      <c r="A36" s="32"/>
      <c r="B36" s="32"/>
      <c r="C36" s="32" t="s">
        <v>263</v>
      </c>
      <c r="D36" s="32"/>
      <c r="E36" s="32"/>
      <c r="F36" s="32"/>
      <c r="G36" s="131">
        <v>0</v>
      </c>
      <c r="H36" s="131"/>
      <c r="I36" s="131">
        <v>-22870</v>
      </c>
      <c r="J36" s="32"/>
      <c r="K36" s="32"/>
    </row>
    <row r="37" spans="1:11" ht="15">
      <c r="A37" s="32"/>
      <c r="B37" s="32"/>
      <c r="C37" s="32" t="s">
        <v>247</v>
      </c>
      <c r="D37" s="32"/>
      <c r="E37" s="32"/>
      <c r="F37" s="32"/>
      <c r="G37" s="32">
        <v>-17420</v>
      </c>
      <c r="H37" s="32"/>
      <c r="I37" s="32">
        <f>-43943-I36</f>
        <v>-21073</v>
      </c>
      <c r="J37" s="32"/>
      <c r="K37" s="32"/>
    </row>
    <row r="38" spans="1:11" ht="7.5" customHeight="1">
      <c r="A38" s="32"/>
      <c r="B38" s="32"/>
      <c r="C38" s="32"/>
      <c r="D38" s="32"/>
      <c r="E38" s="32"/>
      <c r="F38" s="32"/>
      <c r="G38" s="88"/>
      <c r="H38" s="85"/>
      <c r="I38" s="88"/>
      <c r="J38" s="32"/>
      <c r="K38" s="32"/>
    </row>
    <row r="39" spans="1:11" ht="17.25" customHeight="1">
      <c r="A39" s="32"/>
      <c r="B39" s="32"/>
      <c r="C39" s="32"/>
      <c r="D39" s="32"/>
      <c r="E39" s="32"/>
      <c r="F39" s="32"/>
      <c r="G39" s="32">
        <f>SUM(G35:G38)</f>
        <v>-17420</v>
      </c>
      <c r="H39" s="32"/>
      <c r="I39" s="32">
        <f>SUM(I35:I38)</f>
        <v>-43943</v>
      </c>
      <c r="J39" s="32"/>
      <c r="K39" s="32"/>
    </row>
    <row r="40" spans="1:11" ht="3.75" customHeight="1">
      <c r="A40" s="32"/>
      <c r="B40" s="32"/>
      <c r="C40" s="32"/>
      <c r="D40" s="32"/>
      <c r="E40" s="32"/>
      <c r="F40" s="32"/>
      <c r="G40" s="88"/>
      <c r="H40" s="85"/>
      <c r="I40" s="88"/>
      <c r="J40" s="32"/>
      <c r="K40" s="32"/>
    </row>
    <row r="41" spans="1:11" ht="15">
      <c r="A41" s="32"/>
      <c r="B41" s="32"/>
      <c r="C41" s="32"/>
      <c r="D41" s="32"/>
      <c r="E41" s="32"/>
      <c r="F41" s="32"/>
      <c r="G41" s="32"/>
      <c r="H41" s="32"/>
      <c r="I41" s="32"/>
      <c r="J41" s="32"/>
      <c r="K41" s="32"/>
    </row>
    <row r="42" spans="1:11" ht="15">
      <c r="A42" s="32"/>
      <c r="B42" s="106" t="s">
        <v>64</v>
      </c>
      <c r="C42" s="32"/>
      <c r="D42" s="32"/>
      <c r="E42" s="32"/>
      <c r="F42" s="32"/>
      <c r="G42" s="32"/>
      <c r="H42" s="32"/>
      <c r="I42" s="32"/>
      <c r="J42" s="32"/>
      <c r="K42" s="32"/>
    </row>
    <row r="43" spans="1:11" ht="15">
      <c r="A43" s="32"/>
      <c r="B43" s="32"/>
      <c r="C43" s="32" t="s">
        <v>65</v>
      </c>
      <c r="D43" s="32"/>
      <c r="E43" s="32"/>
      <c r="F43" s="140">
        <v>6</v>
      </c>
      <c r="G43" s="131">
        <v>0</v>
      </c>
      <c r="H43" s="130"/>
      <c r="I43" s="131">
        <v>260</v>
      </c>
      <c r="J43" s="32"/>
      <c r="K43" s="32"/>
    </row>
    <row r="44" spans="1:11" ht="15">
      <c r="A44" s="32"/>
      <c r="B44" s="32"/>
      <c r="C44" s="32" t="s">
        <v>229</v>
      </c>
      <c r="D44" s="32"/>
      <c r="E44" s="32"/>
      <c r="F44" s="140">
        <v>7</v>
      </c>
      <c r="G44" s="131">
        <v>0</v>
      </c>
      <c r="H44" s="131"/>
      <c r="I44" s="131">
        <v>-15241</v>
      </c>
      <c r="J44" s="32"/>
      <c r="K44" s="32"/>
    </row>
    <row r="45" spans="1:11" ht="15">
      <c r="A45" s="32"/>
      <c r="B45" s="32"/>
      <c r="C45" s="32" t="s">
        <v>45</v>
      </c>
      <c r="D45" s="32"/>
      <c r="E45" s="32"/>
      <c r="F45" s="32"/>
      <c r="G45" s="32">
        <v>-1480</v>
      </c>
      <c r="H45" s="32"/>
      <c r="I45" s="32">
        <v>-1339</v>
      </c>
      <c r="J45" s="32"/>
      <c r="K45" s="32"/>
    </row>
    <row r="46" spans="1:11" ht="15">
      <c r="A46" s="32"/>
      <c r="B46" s="32"/>
      <c r="C46" s="32" t="s">
        <v>46</v>
      </c>
      <c r="D46" s="32"/>
      <c r="E46" s="32"/>
      <c r="F46" s="32"/>
      <c r="G46" s="129">
        <v>-1076</v>
      </c>
      <c r="H46" s="129"/>
      <c r="I46" s="129">
        <v>-981</v>
      </c>
      <c r="J46" s="32"/>
      <c r="K46" s="32"/>
    </row>
    <row r="47" spans="1:11" ht="8.25" customHeight="1">
      <c r="A47" s="32"/>
      <c r="B47" s="32"/>
      <c r="C47" s="32"/>
      <c r="D47" s="32"/>
      <c r="E47" s="32"/>
      <c r="F47" s="32"/>
      <c r="G47" s="88"/>
      <c r="H47" s="85"/>
      <c r="I47" s="88"/>
      <c r="J47" s="32"/>
      <c r="K47" s="32"/>
    </row>
    <row r="48" spans="1:11" ht="15">
      <c r="A48" s="32"/>
      <c r="B48" s="32"/>
      <c r="C48" s="32"/>
      <c r="D48" s="32"/>
      <c r="E48" s="32"/>
      <c r="F48" s="32"/>
      <c r="G48" s="32">
        <f>SUM(G43:G47)</f>
        <v>-2556</v>
      </c>
      <c r="H48" s="32"/>
      <c r="I48" s="32">
        <f>SUM(I43:I47)</f>
        <v>-17301</v>
      </c>
      <c r="J48" s="32"/>
      <c r="K48" s="32"/>
    </row>
    <row r="49" spans="1:11" ht="7.5" customHeight="1">
      <c r="A49" s="32"/>
      <c r="B49" s="32"/>
      <c r="C49" s="32"/>
      <c r="D49" s="32"/>
      <c r="E49" s="32"/>
      <c r="F49" s="32"/>
      <c r="G49" s="88"/>
      <c r="H49" s="85"/>
      <c r="I49" s="88"/>
      <c r="J49" s="32"/>
      <c r="K49" s="32"/>
    </row>
    <row r="50" spans="1:11" ht="15">
      <c r="A50" s="32"/>
      <c r="B50" s="32"/>
      <c r="C50" s="32"/>
      <c r="D50" s="32"/>
      <c r="E50" s="32"/>
      <c r="F50" s="32"/>
      <c r="G50" s="32"/>
      <c r="H50" s="32"/>
      <c r="I50" s="32"/>
      <c r="J50" s="32"/>
      <c r="K50" s="32"/>
    </row>
    <row r="51" spans="1:11" ht="15">
      <c r="A51" s="32"/>
      <c r="B51" s="32" t="s">
        <v>135</v>
      </c>
      <c r="C51" s="32"/>
      <c r="D51" s="32"/>
      <c r="E51" s="32"/>
      <c r="F51" s="32"/>
      <c r="G51" s="32">
        <f>+G31+G39+G48</f>
        <v>-17333</v>
      </c>
      <c r="H51" s="32"/>
      <c r="I51" s="32">
        <f>+I31+I39+I48</f>
        <v>-15799</v>
      </c>
      <c r="J51" s="32"/>
      <c r="K51" s="32"/>
    </row>
    <row r="52" spans="1:11" ht="6.75" customHeight="1">
      <c r="A52" s="32"/>
      <c r="B52" s="32"/>
      <c r="C52" s="32"/>
      <c r="D52" s="32"/>
      <c r="E52" s="32"/>
      <c r="F52" s="32"/>
      <c r="G52" s="32"/>
      <c r="H52" s="32"/>
      <c r="I52" s="32"/>
      <c r="J52" s="32"/>
      <c r="K52" s="32"/>
    </row>
    <row r="53" spans="1:11" ht="15">
      <c r="A53" s="32"/>
      <c r="B53" s="32" t="s">
        <v>47</v>
      </c>
      <c r="C53" s="32"/>
      <c r="D53" s="32"/>
      <c r="E53" s="32"/>
      <c r="F53" s="32"/>
      <c r="G53" s="32">
        <v>40939</v>
      </c>
      <c r="H53" s="32"/>
      <c r="I53" s="32">
        <v>93647</v>
      </c>
      <c r="J53" s="32"/>
      <c r="K53" s="32"/>
    </row>
    <row r="54" spans="1:11" ht="8.25" customHeight="1">
      <c r="A54" s="32"/>
      <c r="B54" s="32"/>
      <c r="C54" s="32"/>
      <c r="D54" s="32"/>
      <c r="E54" s="32"/>
      <c r="F54" s="32"/>
      <c r="G54" s="88"/>
      <c r="H54" s="85"/>
      <c r="I54" s="88"/>
      <c r="J54" s="32"/>
      <c r="K54" s="32"/>
    </row>
    <row r="55" spans="1:11" ht="17.25" customHeight="1">
      <c r="A55" s="32"/>
      <c r="B55" s="32" t="s">
        <v>103</v>
      </c>
      <c r="C55" s="32"/>
      <c r="D55" s="32"/>
      <c r="E55" s="32"/>
      <c r="F55" s="32"/>
      <c r="G55" s="32">
        <f>SUM(G50:G54)</f>
        <v>23606</v>
      </c>
      <c r="H55" s="32"/>
      <c r="I55" s="32">
        <f>SUM(I50:I54)</f>
        <v>77848</v>
      </c>
      <c r="J55" s="32"/>
      <c r="K55" s="32"/>
    </row>
    <row r="56" spans="1:11" ht="7.5" customHeight="1" thickBot="1">
      <c r="A56" s="32"/>
      <c r="B56" s="32"/>
      <c r="C56" s="32"/>
      <c r="D56" s="32"/>
      <c r="E56" s="32"/>
      <c r="F56" s="32"/>
      <c r="G56" s="107"/>
      <c r="H56" s="148"/>
      <c r="I56" s="107"/>
      <c r="J56" s="32"/>
      <c r="K56" s="32"/>
    </row>
    <row r="57" spans="1:11" ht="15.75" thickTop="1">
      <c r="A57" s="32"/>
      <c r="B57" s="32"/>
      <c r="C57" s="32"/>
      <c r="D57" s="32"/>
      <c r="E57" s="32"/>
      <c r="F57" s="32"/>
      <c r="G57" s="32"/>
      <c r="H57" s="32"/>
      <c r="I57" s="32"/>
      <c r="J57" s="32"/>
      <c r="K57" s="32"/>
    </row>
    <row r="58" spans="1:11" ht="15">
      <c r="A58" s="32"/>
      <c r="B58" s="32"/>
      <c r="C58" s="32"/>
      <c r="D58" s="32"/>
      <c r="E58" s="32"/>
      <c r="F58" s="32"/>
      <c r="G58" s="32"/>
      <c r="H58" s="32"/>
      <c r="I58" s="32"/>
      <c r="J58" s="32"/>
      <c r="K58" s="32"/>
    </row>
    <row r="59" spans="1:11" ht="15">
      <c r="A59" s="32"/>
      <c r="B59" s="32"/>
      <c r="C59" s="32"/>
      <c r="D59" s="32"/>
      <c r="E59" s="32"/>
      <c r="F59" s="32"/>
      <c r="G59" s="32"/>
      <c r="H59" s="32"/>
      <c r="I59" s="32"/>
      <c r="J59" s="32"/>
      <c r="K59" s="32"/>
    </row>
    <row r="60" spans="1:11" ht="15">
      <c r="A60" s="32"/>
      <c r="B60" s="208" t="s">
        <v>153</v>
      </c>
      <c r="C60" s="208"/>
      <c r="D60" s="208"/>
      <c r="E60" s="208"/>
      <c r="F60" s="208"/>
      <c r="G60" s="208"/>
      <c r="H60" s="208"/>
      <c r="I60" s="208"/>
      <c r="J60" s="208"/>
      <c r="K60" s="32"/>
    </row>
    <row r="61" spans="1:11" ht="15">
      <c r="A61" s="32"/>
      <c r="B61" s="207" t="s">
        <v>281</v>
      </c>
      <c r="C61" s="207"/>
      <c r="D61" s="207"/>
      <c r="E61" s="207"/>
      <c r="F61" s="207"/>
      <c r="G61" s="207"/>
      <c r="H61" s="207"/>
      <c r="I61" s="207"/>
      <c r="J61" s="207"/>
      <c r="K61" s="32"/>
    </row>
    <row r="62" spans="1:11" ht="15">
      <c r="A62" s="32"/>
      <c r="B62" s="32"/>
      <c r="C62" s="32"/>
      <c r="D62" s="32"/>
      <c r="E62" s="32"/>
      <c r="F62" s="32"/>
      <c r="G62" s="32"/>
      <c r="H62" s="32"/>
      <c r="I62" s="32"/>
      <c r="J62" s="32"/>
      <c r="K62" s="32"/>
    </row>
    <row r="63" spans="1:11" ht="15">
      <c r="A63" s="32"/>
      <c r="B63" s="32"/>
      <c r="C63" s="32"/>
      <c r="D63" s="32"/>
      <c r="E63" s="32"/>
      <c r="F63" s="32"/>
      <c r="G63" s="32"/>
      <c r="H63" s="32"/>
      <c r="I63" s="32"/>
      <c r="J63" s="32"/>
      <c r="K63" s="32"/>
    </row>
    <row r="64" spans="1:11" ht="15">
      <c r="A64" s="32"/>
      <c r="B64" s="32"/>
      <c r="C64" s="32"/>
      <c r="D64" s="32"/>
      <c r="E64" s="32"/>
      <c r="F64" s="32"/>
      <c r="G64" s="32"/>
      <c r="H64" s="32"/>
      <c r="I64" s="32"/>
      <c r="J64" s="32"/>
      <c r="K64" s="32"/>
    </row>
    <row r="65" spans="1:11" ht="15">
      <c r="A65" s="32"/>
      <c r="B65" s="32"/>
      <c r="C65" s="32"/>
      <c r="D65" s="32"/>
      <c r="E65" s="32"/>
      <c r="F65" s="32"/>
      <c r="G65" s="32"/>
      <c r="H65" s="32"/>
      <c r="I65" s="32"/>
      <c r="J65" s="32"/>
      <c r="K65" s="32"/>
    </row>
    <row r="66" spans="1:11" ht="15">
      <c r="A66" s="32"/>
      <c r="B66" s="32"/>
      <c r="C66" s="32"/>
      <c r="D66" s="32"/>
      <c r="E66" s="32"/>
      <c r="F66" s="32"/>
      <c r="G66" s="32"/>
      <c r="H66" s="32"/>
      <c r="I66" s="32"/>
      <c r="J66" s="32"/>
      <c r="K66" s="32"/>
    </row>
    <row r="67" spans="1:11" ht="15">
      <c r="A67" s="32"/>
      <c r="B67" s="32"/>
      <c r="C67" s="32"/>
      <c r="D67" s="32"/>
      <c r="E67" s="32"/>
      <c r="F67" s="32"/>
      <c r="G67" s="32"/>
      <c r="H67" s="32"/>
      <c r="I67" s="32"/>
      <c r="J67" s="32"/>
      <c r="K67" s="32"/>
    </row>
    <row r="68" spans="1:11" ht="15">
      <c r="A68" s="32"/>
      <c r="B68" s="32"/>
      <c r="C68" s="32"/>
      <c r="D68" s="32"/>
      <c r="E68" s="32"/>
      <c r="F68" s="32"/>
      <c r="G68" s="32"/>
      <c r="H68" s="32"/>
      <c r="I68" s="32"/>
      <c r="J68" s="32"/>
      <c r="K68" s="32"/>
    </row>
    <row r="69" spans="1:11" ht="15">
      <c r="A69" s="32"/>
      <c r="B69" s="32"/>
      <c r="C69" s="32"/>
      <c r="D69" s="32"/>
      <c r="E69" s="32"/>
      <c r="F69" s="32"/>
      <c r="G69" s="32"/>
      <c r="H69" s="32"/>
      <c r="I69" s="32"/>
      <c r="J69" s="32"/>
      <c r="K69" s="32"/>
    </row>
    <row r="70" spans="1:11" ht="15">
      <c r="A70" s="32"/>
      <c r="B70" s="32"/>
      <c r="C70" s="32"/>
      <c r="D70" s="32"/>
      <c r="E70" s="32"/>
      <c r="F70" s="32"/>
      <c r="G70" s="32"/>
      <c r="H70" s="32"/>
      <c r="I70" s="32"/>
      <c r="J70" s="32"/>
      <c r="K70" s="32"/>
    </row>
    <row r="71" spans="1:11" ht="15">
      <c r="A71" s="32"/>
      <c r="B71" s="32"/>
      <c r="C71" s="32"/>
      <c r="D71" s="32"/>
      <c r="E71" s="32"/>
      <c r="F71" s="32"/>
      <c r="G71" s="32"/>
      <c r="H71" s="32"/>
      <c r="I71" s="32"/>
      <c r="J71" s="32"/>
      <c r="K71" s="32"/>
    </row>
    <row r="72" spans="1:11" ht="15">
      <c r="A72" s="32"/>
      <c r="B72" s="32"/>
      <c r="C72" s="32"/>
      <c r="D72" s="32"/>
      <c r="E72" s="32"/>
      <c r="F72" s="32"/>
      <c r="G72" s="32"/>
      <c r="H72" s="32"/>
      <c r="I72" s="32"/>
      <c r="J72" s="32"/>
      <c r="K72" s="32"/>
    </row>
    <row r="73" spans="1:11" ht="15">
      <c r="A73" s="32"/>
      <c r="B73" s="32"/>
      <c r="C73" s="32"/>
      <c r="D73" s="32"/>
      <c r="E73" s="32"/>
      <c r="F73" s="32"/>
      <c r="G73" s="32"/>
      <c r="H73" s="32"/>
      <c r="I73" s="32"/>
      <c r="J73" s="32"/>
      <c r="K73" s="32"/>
    </row>
    <row r="74" spans="1:11" ht="15">
      <c r="A74" s="32"/>
      <c r="B74" s="32"/>
      <c r="C74" s="32"/>
      <c r="D74" s="32"/>
      <c r="E74" s="32"/>
      <c r="F74" s="32"/>
      <c r="G74" s="32"/>
      <c r="H74" s="32"/>
      <c r="I74" s="32"/>
      <c r="J74" s="32"/>
      <c r="K74" s="32"/>
    </row>
    <row r="75" spans="1:11" ht="15">
      <c r="A75" s="32"/>
      <c r="B75" s="32"/>
      <c r="C75" s="32"/>
      <c r="D75" s="32"/>
      <c r="E75" s="32"/>
      <c r="F75" s="32"/>
      <c r="G75" s="32"/>
      <c r="H75" s="32"/>
      <c r="I75" s="32"/>
      <c r="J75" s="32"/>
      <c r="K75" s="32"/>
    </row>
    <row r="76" spans="1:11" ht="15">
      <c r="A76" s="32"/>
      <c r="B76" s="32"/>
      <c r="C76" s="32"/>
      <c r="D76" s="32"/>
      <c r="E76" s="32"/>
      <c r="F76" s="32"/>
      <c r="G76" s="32"/>
      <c r="H76" s="32"/>
      <c r="I76" s="32"/>
      <c r="J76" s="32"/>
      <c r="K76" s="32"/>
    </row>
    <row r="77" spans="1:11" ht="15">
      <c r="A77" s="32"/>
      <c r="B77" s="32"/>
      <c r="C77" s="32"/>
      <c r="D77" s="32"/>
      <c r="E77" s="32"/>
      <c r="F77" s="32"/>
      <c r="G77" s="32"/>
      <c r="H77" s="32"/>
      <c r="I77" s="32"/>
      <c r="J77" s="32"/>
      <c r="K77" s="32"/>
    </row>
    <row r="78" spans="2:11" ht="15">
      <c r="B78" s="32"/>
      <c r="C78" s="32"/>
      <c r="D78" s="32"/>
      <c r="E78" s="32"/>
      <c r="F78" s="32"/>
      <c r="G78" s="32"/>
      <c r="H78" s="32"/>
      <c r="I78" s="32"/>
      <c r="J78" s="32"/>
      <c r="K78" s="32"/>
    </row>
    <row r="79" spans="2:11" ht="15">
      <c r="B79" s="32"/>
      <c r="C79" s="32"/>
      <c r="D79" s="32"/>
      <c r="E79" s="32"/>
      <c r="F79" s="32"/>
      <c r="G79" s="32"/>
      <c r="H79" s="32"/>
      <c r="I79" s="32"/>
      <c r="J79" s="32"/>
      <c r="K79" s="32"/>
    </row>
    <row r="80" spans="2:11" ht="15">
      <c r="B80" s="32"/>
      <c r="C80" s="32"/>
      <c r="D80" s="32"/>
      <c r="E80" s="32"/>
      <c r="F80" s="32"/>
      <c r="G80" s="32"/>
      <c r="H80" s="32"/>
      <c r="I80" s="32"/>
      <c r="J80" s="32"/>
      <c r="K80" s="32"/>
    </row>
    <row r="81" spans="2:11" ht="15">
      <c r="B81" s="32"/>
      <c r="C81" s="32"/>
      <c r="D81" s="32"/>
      <c r="E81" s="32"/>
      <c r="F81" s="32"/>
      <c r="G81" s="32"/>
      <c r="H81" s="32"/>
      <c r="I81" s="32"/>
      <c r="J81" s="32"/>
      <c r="K81" s="32"/>
    </row>
    <row r="82" spans="2:11" ht="15">
      <c r="B82" s="32"/>
      <c r="C82" s="32"/>
      <c r="D82" s="32"/>
      <c r="E82" s="32"/>
      <c r="F82" s="32"/>
      <c r="G82" s="32"/>
      <c r="H82" s="32"/>
      <c r="I82" s="32"/>
      <c r="J82" s="32"/>
      <c r="K82" s="32"/>
    </row>
    <row r="83" spans="2:11" ht="15">
      <c r="B83" s="32"/>
      <c r="C83" s="32"/>
      <c r="D83" s="32"/>
      <c r="E83" s="32"/>
      <c r="F83" s="32"/>
      <c r="G83" s="32"/>
      <c r="H83" s="32"/>
      <c r="I83" s="32"/>
      <c r="J83" s="32"/>
      <c r="K83" s="32"/>
    </row>
    <row r="84" spans="2:11" ht="15">
      <c r="B84" s="32"/>
      <c r="C84" s="32"/>
      <c r="D84" s="32"/>
      <c r="E84" s="32"/>
      <c r="F84" s="32"/>
      <c r="G84" s="32"/>
      <c r="H84" s="32"/>
      <c r="I84" s="32"/>
      <c r="J84" s="32"/>
      <c r="K84" s="32"/>
    </row>
    <row r="85" spans="2:11" ht="15">
      <c r="B85" s="32"/>
      <c r="C85" s="32"/>
      <c r="D85" s="32"/>
      <c r="E85" s="32"/>
      <c r="F85" s="32"/>
      <c r="G85" s="32"/>
      <c r="H85" s="32"/>
      <c r="I85" s="32"/>
      <c r="J85" s="32"/>
      <c r="K85" s="32"/>
    </row>
    <row r="86" spans="2:11" ht="15">
      <c r="B86" s="32"/>
      <c r="C86" s="32"/>
      <c r="D86" s="32"/>
      <c r="E86" s="32"/>
      <c r="F86" s="32"/>
      <c r="G86" s="32"/>
      <c r="H86" s="32"/>
      <c r="I86" s="32"/>
      <c r="J86" s="32"/>
      <c r="K86" s="32"/>
    </row>
    <row r="87" spans="2:11" ht="15">
      <c r="B87" s="32"/>
      <c r="C87" s="32"/>
      <c r="D87" s="32"/>
      <c r="E87" s="32"/>
      <c r="F87" s="32"/>
      <c r="G87" s="32"/>
      <c r="H87" s="32"/>
      <c r="I87" s="32"/>
      <c r="J87" s="32"/>
      <c r="K87" s="32"/>
    </row>
    <row r="88" spans="2:11" ht="15">
      <c r="B88" s="32"/>
      <c r="C88" s="32"/>
      <c r="D88" s="32"/>
      <c r="E88" s="32"/>
      <c r="F88" s="32"/>
      <c r="G88" s="32"/>
      <c r="H88" s="32"/>
      <c r="I88" s="32"/>
      <c r="J88" s="32"/>
      <c r="K88" s="32"/>
    </row>
    <row r="89" spans="2:11" ht="15">
      <c r="B89" s="32"/>
      <c r="C89" s="32"/>
      <c r="D89" s="32"/>
      <c r="E89" s="32"/>
      <c r="F89" s="32"/>
      <c r="G89" s="32"/>
      <c r="H89" s="32"/>
      <c r="I89" s="32"/>
      <c r="J89" s="32"/>
      <c r="K89" s="32"/>
    </row>
    <row r="90" spans="2:11" ht="15">
      <c r="B90" s="32"/>
      <c r="C90" s="32"/>
      <c r="D90" s="32"/>
      <c r="E90" s="32"/>
      <c r="F90" s="32"/>
      <c r="G90" s="32"/>
      <c r="H90" s="32"/>
      <c r="I90" s="32"/>
      <c r="J90" s="32"/>
      <c r="K90" s="32"/>
    </row>
    <row r="91" spans="2:11" ht="15">
      <c r="B91" s="32"/>
      <c r="C91" s="32"/>
      <c r="D91" s="32"/>
      <c r="E91" s="32"/>
      <c r="F91" s="32"/>
      <c r="G91" s="32"/>
      <c r="H91" s="32"/>
      <c r="I91" s="32"/>
      <c r="J91" s="32"/>
      <c r="K91" s="32"/>
    </row>
    <row r="92" spans="2:6" ht="15">
      <c r="B92" s="32"/>
      <c r="C92" s="32"/>
      <c r="D92" s="32"/>
      <c r="E92" s="32"/>
      <c r="F92" s="32"/>
    </row>
    <row r="93" spans="2:6" ht="15">
      <c r="B93" s="32"/>
      <c r="C93" s="32"/>
      <c r="D93" s="32"/>
      <c r="E93" s="32"/>
      <c r="F93" s="32"/>
    </row>
    <row r="94" spans="2:6" ht="15">
      <c r="B94" s="32"/>
      <c r="C94" s="32"/>
      <c r="D94" s="32"/>
      <c r="E94" s="32"/>
      <c r="F94" s="32"/>
    </row>
    <row r="95" spans="2:6" ht="15">
      <c r="B95" s="32"/>
      <c r="C95" s="32"/>
      <c r="D95" s="32"/>
      <c r="E95" s="32"/>
      <c r="F95" s="32"/>
    </row>
    <row r="96" spans="2:6" ht="15">
      <c r="B96" s="32"/>
      <c r="C96" s="32"/>
      <c r="D96" s="32"/>
      <c r="E96" s="32"/>
      <c r="F96" s="32"/>
    </row>
    <row r="97" spans="2:6" ht="15">
      <c r="B97" s="32"/>
      <c r="C97" s="32"/>
      <c r="D97" s="32"/>
      <c r="E97" s="32"/>
      <c r="F97" s="32"/>
    </row>
    <row r="98" spans="2:6" ht="15">
      <c r="B98" s="32"/>
      <c r="C98" s="32"/>
      <c r="D98" s="32"/>
      <c r="E98" s="32"/>
      <c r="F98" s="32"/>
    </row>
    <row r="99" spans="2:6" ht="15">
      <c r="B99" s="32"/>
      <c r="C99" s="32"/>
      <c r="D99" s="32"/>
      <c r="E99" s="32"/>
      <c r="F99" s="32"/>
    </row>
    <row r="100" spans="2:6" ht="15">
      <c r="B100" s="32"/>
      <c r="C100" s="32"/>
      <c r="D100" s="32"/>
      <c r="E100" s="32"/>
      <c r="F100" s="32"/>
    </row>
    <row r="101" spans="2:6" ht="15">
      <c r="B101" s="32"/>
      <c r="C101" s="32"/>
      <c r="D101" s="32"/>
      <c r="E101" s="32"/>
      <c r="F101" s="32"/>
    </row>
    <row r="102" spans="2:6" ht="15">
      <c r="B102" s="32"/>
      <c r="C102" s="32"/>
      <c r="D102" s="32"/>
      <c r="E102" s="32"/>
      <c r="F102" s="32"/>
    </row>
    <row r="103" spans="2:6" ht="15">
      <c r="B103" s="32"/>
      <c r="C103" s="32"/>
      <c r="D103" s="32"/>
      <c r="E103" s="32"/>
      <c r="F103" s="32"/>
    </row>
    <row r="104" spans="2:6" ht="15">
      <c r="B104" s="32"/>
      <c r="C104" s="32"/>
      <c r="D104" s="32"/>
      <c r="E104" s="32"/>
      <c r="F104" s="32"/>
    </row>
    <row r="105" spans="2:6" ht="15">
      <c r="B105" s="32"/>
      <c r="C105" s="32"/>
      <c r="D105" s="32"/>
      <c r="E105" s="32"/>
      <c r="F105" s="32"/>
    </row>
    <row r="106" spans="2:6" ht="15">
      <c r="B106" s="32"/>
      <c r="C106" s="32"/>
      <c r="D106" s="32"/>
      <c r="E106" s="32"/>
      <c r="F106" s="32"/>
    </row>
    <row r="107" spans="2:6" ht="15">
      <c r="B107" s="32"/>
      <c r="C107" s="32"/>
      <c r="D107" s="32"/>
      <c r="E107" s="32"/>
      <c r="F107" s="32"/>
    </row>
    <row r="108" spans="2:6" ht="15">
      <c r="B108" s="32"/>
      <c r="C108" s="32"/>
      <c r="D108" s="32"/>
      <c r="E108" s="32"/>
      <c r="F108" s="32"/>
    </row>
    <row r="109" spans="2:6" ht="15">
      <c r="B109" s="32"/>
      <c r="C109" s="32"/>
      <c r="D109" s="32"/>
      <c r="E109" s="32"/>
      <c r="F109" s="32"/>
    </row>
    <row r="110" spans="2:6" ht="15">
      <c r="B110" s="32"/>
      <c r="C110" s="32"/>
      <c r="D110" s="32"/>
      <c r="E110" s="32"/>
      <c r="F110" s="32"/>
    </row>
    <row r="111" spans="2:6" ht="15">
      <c r="B111" s="32"/>
      <c r="C111" s="32"/>
      <c r="D111" s="32"/>
      <c r="E111" s="32"/>
      <c r="F111" s="32"/>
    </row>
    <row r="112" spans="2:6" ht="15">
      <c r="B112" s="32"/>
      <c r="C112" s="32"/>
      <c r="D112" s="32"/>
      <c r="E112" s="32"/>
      <c r="F112" s="32"/>
    </row>
    <row r="113" spans="2:6" ht="15">
      <c r="B113" s="32"/>
      <c r="C113" s="32"/>
      <c r="D113" s="32"/>
      <c r="E113" s="32"/>
      <c r="F113" s="32"/>
    </row>
    <row r="114" spans="2:6" ht="15">
      <c r="B114" s="32"/>
      <c r="C114" s="32"/>
      <c r="D114" s="32"/>
      <c r="E114" s="32"/>
      <c r="F114" s="32"/>
    </row>
    <row r="115" spans="2:6" ht="15">
      <c r="B115" s="32"/>
      <c r="C115" s="32"/>
      <c r="D115" s="32"/>
      <c r="E115" s="32"/>
      <c r="F115" s="32"/>
    </row>
    <row r="116" spans="2:6" ht="15">
      <c r="B116" s="32"/>
      <c r="C116" s="32"/>
      <c r="D116" s="32"/>
      <c r="E116" s="32"/>
      <c r="F116" s="32"/>
    </row>
    <row r="117" spans="2:6" ht="15">
      <c r="B117" s="32"/>
      <c r="C117" s="32"/>
      <c r="D117" s="32"/>
      <c r="E117" s="32"/>
      <c r="F117" s="32"/>
    </row>
    <row r="118" spans="2:6" ht="15">
      <c r="B118" s="32"/>
      <c r="C118" s="32"/>
      <c r="D118" s="32"/>
      <c r="E118" s="32"/>
      <c r="F118" s="32"/>
    </row>
    <row r="119" spans="2:6" ht="15">
      <c r="B119" s="32"/>
      <c r="C119" s="32"/>
      <c r="D119" s="32"/>
      <c r="E119" s="32"/>
      <c r="F119" s="32"/>
    </row>
    <row r="120" spans="2:6" ht="15">
      <c r="B120" s="32"/>
      <c r="C120" s="32"/>
      <c r="D120" s="32"/>
      <c r="E120" s="32"/>
      <c r="F120" s="32"/>
    </row>
    <row r="121" spans="2:6" ht="15">
      <c r="B121" s="32"/>
      <c r="C121" s="32"/>
      <c r="D121" s="32"/>
      <c r="E121" s="32"/>
      <c r="F121" s="32"/>
    </row>
    <row r="122" spans="2:6" ht="15">
      <c r="B122" s="32"/>
      <c r="C122" s="32"/>
      <c r="D122" s="32"/>
      <c r="E122" s="32"/>
      <c r="F122" s="32"/>
    </row>
    <row r="123" spans="2:6" ht="15">
      <c r="B123" s="32"/>
      <c r="C123" s="32"/>
      <c r="D123" s="32"/>
      <c r="E123" s="32"/>
      <c r="F123" s="32"/>
    </row>
    <row r="124" spans="2:6" ht="15">
      <c r="B124" s="32"/>
      <c r="C124" s="32"/>
      <c r="D124" s="32"/>
      <c r="E124" s="32"/>
      <c r="F124" s="32"/>
    </row>
    <row r="125" spans="2:6" ht="15">
      <c r="B125" s="32"/>
      <c r="C125" s="32"/>
      <c r="D125" s="32"/>
      <c r="E125" s="32"/>
      <c r="F125" s="32"/>
    </row>
    <row r="126" spans="2:6" ht="15">
      <c r="B126" s="32"/>
      <c r="C126" s="32"/>
      <c r="D126" s="32"/>
      <c r="E126" s="32"/>
      <c r="F126" s="32"/>
    </row>
    <row r="127" spans="2:6" ht="15">
      <c r="B127" s="32"/>
      <c r="C127" s="32"/>
      <c r="D127" s="32"/>
      <c r="E127" s="32"/>
      <c r="F127" s="32"/>
    </row>
    <row r="128" spans="2:6" ht="15">
      <c r="B128" s="32"/>
      <c r="C128" s="32"/>
      <c r="D128" s="32"/>
      <c r="E128" s="32"/>
      <c r="F128" s="32"/>
    </row>
    <row r="129" spans="2:6" ht="15">
      <c r="B129" s="32"/>
      <c r="C129" s="32"/>
      <c r="D129" s="32"/>
      <c r="E129" s="32"/>
      <c r="F129" s="32"/>
    </row>
    <row r="130" spans="2:6" ht="15">
      <c r="B130" s="32"/>
      <c r="C130" s="32"/>
      <c r="D130" s="32"/>
      <c r="E130" s="32"/>
      <c r="F130" s="32"/>
    </row>
    <row r="131" spans="2:6" ht="15">
      <c r="B131" s="32"/>
      <c r="C131" s="32"/>
      <c r="D131" s="32"/>
      <c r="E131" s="32"/>
      <c r="F131" s="32"/>
    </row>
    <row r="132" spans="2:6" ht="15">
      <c r="B132" s="32"/>
      <c r="C132" s="32"/>
      <c r="D132" s="32"/>
      <c r="E132" s="32"/>
      <c r="F132" s="32"/>
    </row>
    <row r="133" spans="2:6" ht="15">
      <c r="B133" s="32"/>
      <c r="C133" s="32"/>
      <c r="D133" s="32"/>
      <c r="E133" s="32"/>
      <c r="F133" s="32"/>
    </row>
    <row r="134" spans="2:6" ht="15">
      <c r="B134" s="32"/>
      <c r="C134" s="32"/>
      <c r="D134" s="32"/>
      <c r="E134" s="32"/>
      <c r="F134" s="32"/>
    </row>
    <row r="135" spans="2:6" ht="15">
      <c r="B135" s="32"/>
      <c r="C135" s="32"/>
      <c r="D135" s="32"/>
      <c r="E135" s="32"/>
      <c r="F135" s="32"/>
    </row>
  </sheetData>
  <mergeCells count="2">
    <mergeCell ref="B60:J60"/>
    <mergeCell ref="B61:J61"/>
  </mergeCells>
  <printOptions/>
  <pageMargins left="0.75" right="0.75" top="0.75" bottom="1" header="0.5" footer="0.5"/>
  <pageSetup firstPageNumber="4" useFirstPageNumber="1" fitToHeight="1" fitToWidth="1" horizontalDpi="300" verticalDpi="300" orientation="portrait" paperSize="9" scale="81"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Z373"/>
  <sheetViews>
    <sheetView showGridLines="0" zoomScale="90" zoomScaleNormal="90" zoomScaleSheetLayoutView="75" workbookViewId="0" topLeftCell="A264">
      <selection activeCell="C276" sqref="C276"/>
    </sheetView>
  </sheetViews>
  <sheetFormatPr defaultColWidth="8.88671875" defaultRowHeight="15"/>
  <cols>
    <col min="1" max="1" width="2.5546875" style="0" customWidth="1"/>
    <col min="2" max="3" width="3.3359375" style="0" customWidth="1"/>
    <col min="4" max="4" width="2.88671875" style="0" customWidth="1"/>
    <col min="5" max="5" width="5.77734375" style="0" customWidth="1"/>
    <col min="6" max="6" width="6.88671875" style="0" customWidth="1"/>
    <col min="7" max="7" width="10.88671875" style="0" customWidth="1"/>
    <col min="8" max="8" width="1.33203125" style="0" customWidth="1"/>
    <col min="9" max="9" width="10.99609375" style="0" customWidth="1"/>
    <col min="10" max="10" width="1.33203125" style="0" customWidth="1"/>
    <col min="11" max="11" width="13.5546875" style="0" customWidth="1"/>
    <col min="12" max="12" width="1.33203125" style="0" customWidth="1"/>
    <col min="13" max="13" width="9.5546875" style="0" customWidth="1"/>
    <col min="14" max="14" width="1.33203125" style="0" customWidth="1"/>
    <col min="15" max="15" width="10.88671875" style="0" customWidth="1"/>
    <col min="16" max="16" width="6.10546875" style="0" customWidth="1"/>
    <col min="17" max="17" width="10.88671875" style="0" customWidth="1"/>
    <col min="18" max="18" width="3.88671875" style="0" customWidth="1"/>
  </cols>
  <sheetData>
    <row r="2" ht="15.75" customHeight="1">
      <c r="B2" s="118" t="s">
        <v>203</v>
      </c>
    </row>
    <row r="3" ht="4.5" customHeight="1">
      <c r="B3" s="132"/>
    </row>
    <row r="4" ht="15">
      <c r="B4" s="161" t="s">
        <v>146</v>
      </c>
    </row>
    <row r="5" ht="15">
      <c r="B5" s="50"/>
    </row>
    <row r="6" ht="18">
      <c r="B6" s="116" t="str">
        <f>+'CF'!B7</f>
        <v>Interim  report  for  the  first  quarter  ended  30  September  2005  (Cont'd)</v>
      </c>
    </row>
    <row r="7" ht="15">
      <c r="B7" s="23" t="s">
        <v>4</v>
      </c>
    </row>
    <row r="10" ht="18">
      <c r="B10" s="118" t="s">
        <v>126</v>
      </c>
    </row>
    <row r="12" spans="2:17" ht="15.75">
      <c r="B12" s="119" t="s">
        <v>69</v>
      </c>
      <c r="C12" s="121" t="s">
        <v>166</v>
      </c>
      <c r="D12" s="32"/>
      <c r="E12" s="32"/>
      <c r="F12" s="32"/>
      <c r="G12" s="32"/>
      <c r="H12" s="32"/>
      <c r="I12" s="32"/>
      <c r="J12" s="32"/>
      <c r="K12" s="32"/>
      <c r="L12" s="32"/>
      <c r="M12" s="32"/>
      <c r="N12" s="32"/>
      <c r="O12" s="32"/>
      <c r="P12" s="32"/>
      <c r="Q12" s="32"/>
    </row>
    <row r="13" spans="2:17" ht="8.25" customHeight="1">
      <c r="B13" s="67"/>
      <c r="C13" s="24"/>
      <c r="D13" s="32"/>
      <c r="E13" s="32"/>
      <c r="F13" s="32"/>
      <c r="G13" s="32"/>
      <c r="H13" s="32"/>
      <c r="I13" s="32"/>
      <c r="J13" s="32"/>
      <c r="K13" s="32"/>
      <c r="L13" s="32"/>
      <c r="M13" s="32"/>
      <c r="N13" s="32"/>
      <c r="O13" s="32"/>
      <c r="P13" s="32"/>
      <c r="Q13" s="32"/>
    </row>
    <row r="14" spans="2:17" ht="15">
      <c r="B14" s="67"/>
      <c r="C14" s="31" t="s">
        <v>241</v>
      </c>
      <c r="D14" s="32"/>
      <c r="E14" s="32"/>
      <c r="F14" s="32"/>
      <c r="G14" s="32"/>
      <c r="H14" s="32"/>
      <c r="I14" s="32"/>
      <c r="J14" s="32"/>
      <c r="K14" s="32"/>
      <c r="L14" s="32"/>
      <c r="M14" s="32"/>
      <c r="N14" s="32"/>
      <c r="O14" s="32"/>
      <c r="P14" s="32"/>
      <c r="Q14" s="32"/>
    </row>
    <row r="15" spans="2:17" ht="15">
      <c r="B15" s="67"/>
      <c r="C15" s="31" t="s">
        <v>336</v>
      </c>
      <c r="D15" s="32"/>
      <c r="E15" s="32"/>
      <c r="F15" s="32"/>
      <c r="G15" s="32"/>
      <c r="H15" s="32"/>
      <c r="I15" s="32"/>
      <c r="J15" s="32"/>
      <c r="K15" s="32"/>
      <c r="L15" s="32"/>
      <c r="M15" s="32"/>
      <c r="N15" s="32"/>
      <c r="O15" s="32"/>
      <c r="P15" s="32"/>
      <c r="Q15" s="32"/>
    </row>
    <row r="16" spans="2:17" ht="15">
      <c r="B16" s="67"/>
      <c r="C16" s="31" t="s">
        <v>338</v>
      </c>
      <c r="D16" s="32"/>
      <c r="E16" s="32"/>
      <c r="F16" s="32"/>
      <c r="G16" s="32"/>
      <c r="H16" s="32"/>
      <c r="I16" s="32"/>
      <c r="J16" s="32"/>
      <c r="K16" s="32"/>
      <c r="L16" s="32"/>
      <c r="M16" s="32"/>
      <c r="N16" s="32"/>
      <c r="O16" s="32"/>
      <c r="P16" s="32"/>
      <c r="Q16" s="32"/>
    </row>
    <row r="17" spans="2:17" ht="15">
      <c r="B17" s="67"/>
      <c r="C17" s="31" t="s">
        <v>337</v>
      </c>
      <c r="D17" s="32"/>
      <c r="E17" s="32"/>
      <c r="F17" s="32"/>
      <c r="G17" s="32"/>
      <c r="H17" s="32"/>
      <c r="I17" s="32"/>
      <c r="J17" s="32"/>
      <c r="K17" s="32"/>
      <c r="L17" s="32"/>
      <c r="M17" s="32"/>
      <c r="N17" s="32"/>
      <c r="O17" s="32"/>
      <c r="P17" s="32"/>
      <c r="Q17" s="32"/>
    </row>
    <row r="18" spans="2:17" ht="7.5" customHeight="1">
      <c r="B18" s="67"/>
      <c r="C18" s="31"/>
      <c r="D18" s="32"/>
      <c r="E18" s="32"/>
      <c r="F18" s="32"/>
      <c r="G18" s="32"/>
      <c r="H18" s="32"/>
      <c r="I18" s="32"/>
      <c r="J18" s="32"/>
      <c r="K18" s="32"/>
      <c r="L18" s="32"/>
      <c r="M18" s="32"/>
      <c r="N18" s="32"/>
      <c r="O18" s="32"/>
      <c r="P18" s="32"/>
      <c r="Q18" s="32"/>
    </row>
    <row r="19" spans="2:17" ht="15">
      <c r="B19" s="67"/>
      <c r="C19" s="31" t="s">
        <v>114</v>
      </c>
      <c r="D19" s="32"/>
      <c r="E19" s="32"/>
      <c r="F19" s="32"/>
      <c r="G19" s="32"/>
      <c r="H19" s="32"/>
      <c r="I19" s="32"/>
      <c r="J19" s="32"/>
      <c r="K19" s="32"/>
      <c r="L19" s="32"/>
      <c r="M19" s="32"/>
      <c r="N19" s="32"/>
      <c r="O19" s="32"/>
      <c r="P19" s="32"/>
      <c r="Q19" s="32"/>
    </row>
    <row r="20" spans="2:17" ht="15">
      <c r="B20" s="67"/>
      <c r="C20" s="31" t="s">
        <v>301</v>
      </c>
      <c r="D20" s="32"/>
      <c r="E20" s="32"/>
      <c r="F20" s="32"/>
      <c r="G20" s="32"/>
      <c r="H20" s="32"/>
      <c r="I20" s="32"/>
      <c r="J20" s="32"/>
      <c r="K20" s="32"/>
      <c r="L20" s="32"/>
      <c r="M20" s="32"/>
      <c r="N20" s="32"/>
      <c r="O20" s="32"/>
      <c r="P20" s="32"/>
      <c r="Q20" s="32"/>
    </row>
    <row r="21" spans="2:17" ht="15">
      <c r="B21" s="67"/>
      <c r="C21" s="31" t="s">
        <v>242</v>
      </c>
      <c r="D21" s="32"/>
      <c r="E21" s="32"/>
      <c r="F21" s="32"/>
      <c r="G21" s="32"/>
      <c r="H21" s="32"/>
      <c r="I21" s="32"/>
      <c r="J21" s="32"/>
      <c r="K21" s="32"/>
      <c r="L21" s="32"/>
      <c r="M21" s="32"/>
      <c r="N21" s="32"/>
      <c r="O21" s="32"/>
      <c r="P21" s="32"/>
      <c r="Q21" s="32"/>
    </row>
    <row r="22" spans="2:17" ht="7.5" customHeight="1">
      <c r="B22" s="67"/>
      <c r="C22" s="26"/>
      <c r="D22" s="32"/>
      <c r="E22" s="32"/>
      <c r="F22" s="32"/>
      <c r="G22" s="32"/>
      <c r="H22" s="32"/>
      <c r="I22" s="32"/>
      <c r="J22" s="32"/>
      <c r="K22" s="32"/>
      <c r="L22" s="32"/>
      <c r="M22" s="32"/>
      <c r="N22" s="32"/>
      <c r="O22" s="32"/>
      <c r="P22" s="32"/>
      <c r="Q22" s="32"/>
    </row>
    <row r="23" spans="2:17" ht="15">
      <c r="B23" s="67"/>
      <c r="C23" s="26" t="s">
        <v>243</v>
      </c>
      <c r="D23" s="32"/>
      <c r="E23" s="32"/>
      <c r="F23" s="32"/>
      <c r="G23" s="32"/>
      <c r="H23" s="32"/>
      <c r="I23" s="32"/>
      <c r="J23" s="32"/>
      <c r="K23" s="32"/>
      <c r="L23" s="32"/>
      <c r="M23" s="32"/>
      <c r="N23" s="32"/>
      <c r="O23" s="32"/>
      <c r="P23" s="32"/>
      <c r="Q23" s="32"/>
    </row>
    <row r="24" spans="2:17" ht="15">
      <c r="B24" s="67"/>
      <c r="C24" s="26" t="s">
        <v>189</v>
      </c>
      <c r="D24" s="32"/>
      <c r="E24" s="32"/>
      <c r="F24" s="32"/>
      <c r="G24" s="32"/>
      <c r="H24" s="32"/>
      <c r="I24" s="32"/>
      <c r="J24" s="32"/>
      <c r="K24" s="32"/>
      <c r="L24" s="32"/>
      <c r="M24" s="32"/>
      <c r="N24" s="32"/>
      <c r="O24" s="32"/>
      <c r="P24" s="32"/>
      <c r="Q24" s="32"/>
    </row>
    <row r="25" spans="2:17" ht="15" customHeight="1">
      <c r="B25" s="67"/>
      <c r="C25" s="26"/>
      <c r="D25" s="32"/>
      <c r="E25" s="32"/>
      <c r="F25" s="32"/>
      <c r="G25" s="32"/>
      <c r="H25" s="32"/>
      <c r="I25" s="32"/>
      <c r="J25" s="32"/>
      <c r="K25" s="32"/>
      <c r="L25" s="32"/>
      <c r="M25" s="32"/>
      <c r="N25" s="32"/>
      <c r="O25" s="32"/>
      <c r="P25" s="32"/>
      <c r="Q25" s="32"/>
    </row>
    <row r="26" spans="2:17" ht="15" customHeight="1">
      <c r="B26" s="67"/>
      <c r="C26" s="32"/>
      <c r="D26" s="32"/>
      <c r="E26" s="32"/>
      <c r="F26" s="32"/>
      <c r="G26" s="32"/>
      <c r="H26" s="32"/>
      <c r="I26" s="32"/>
      <c r="J26" s="32"/>
      <c r="K26" s="32"/>
      <c r="L26" s="32"/>
      <c r="M26" s="32"/>
      <c r="N26" s="32"/>
      <c r="O26" s="32"/>
      <c r="P26" s="32"/>
      <c r="Q26" s="32"/>
    </row>
    <row r="27" spans="2:17" ht="15.75">
      <c r="B27" s="119" t="s">
        <v>70</v>
      </c>
      <c r="C27" s="122" t="s">
        <v>167</v>
      </c>
      <c r="D27" s="32"/>
      <c r="E27" s="32"/>
      <c r="F27" s="32"/>
      <c r="G27" s="32"/>
      <c r="H27" s="32"/>
      <c r="I27" s="32"/>
      <c r="J27" s="32"/>
      <c r="K27" s="32"/>
      <c r="L27" s="32"/>
      <c r="M27" s="32"/>
      <c r="N27" s="32"/>
      <c r="O27" s="32"/>
      <c r="P27" s="32"/>
      <c r="Q27" s="32"/>
    </row>
    <row r="28" spans="2:17" ht="8.25" customHeight="1">
      <c r="B28" s="67"/>
      <c r="C28" s="32"/>
      <c r="D28" s="32"/>
      <c r="E28" s="32"/>
      <c r="F28" s="32"/>
      <c r="G28" s="32"/>
      <c r="H28" s="32"/>
      <c r="I28" s="32"/>
      <c r="J28" s="32"/>
      <c r="K28" s="32"/>
      <c r="L28" s="32"/>
      <c r="M28" s="32"/>
      <c r="N28" s="32"/>
      <c r="O28" s="32"/>
      <c r="P28" s="32"/>
      <c r="Q28" s="32"/>
    </row>
    <row r="29" spans="2:17" ht="15">
      <c r="B29" s="67"/>
      <c r="C29" s="32" t="s">
        <v>218</v>
      </c>
      <c r="D29" s="32"/>
      <c r="E29" s="32"/>
      <c r="F29" s="32"/>
      <c r="G29" s="32"/>
      <c r="H29" s="32"/>
      <c r="I29" s="32"/>
      <c r="J29" s="32"/>
      <c r="K29" s="32"/>
      <c r="L29" s="32"/>
      <c r="M29" s="32"/>
      <c r="N29" s="32"/>
      <c r="O29" s="32"/>
      <c r="P29" s="32"/>
      <c r="Q29" s="32"/>
    </row>
    <row r="30" spans="2:17" ht="15">
      <c r="B30" s="67"/>
      <c r="C30" s="32"/>
      <c r="D30" s="32"/>
      <c r="E30" s="32"/>
      <c r="F30" s="32"/>
      <c r="G30" s="32"/>
      <c r="H30" s="32"/>
      <c r="I30" s="32"/>
      <c r="J30" s="32"/>
      <c r="K30" s="32"/>
      <c r="L30" s="32"/>
      <c r="M30" s="32"/>
      <c r="N30" s="32"/>
      <c r="O30" s="32"/>
      <c r="P30" s="32"/>
      <c r="Q30" s="32"/>
    </row>
    <row r="31" spans="2:17" ht="15" customHeight="1">
      <c r="B31" s="67"/>
      <c r="C31" s="32"/>
      <c r="D31" s="32"/>
      <c r="E31" s="32"/>
      <c r="F31" s="32"/>
      <c r="G31" s="32"/>
      <c r="H31" s="32"/>
      <c r="I31" s="32"/>
      <c r="J31" s="32"/>
      <c r="K31" s="32"/>
      <c r="L31" s="32"/>
      <c r="M31" s="32"/>
      <c r="N31" s="32"/>
      <c r="O31" s="32"/>
      <c r="P31" s="32"/>
      <c r="Q31" s="32"/>
    </row>
    <row r="32" spans="2:17" ht="15.75">
      <c r="B32" s="119" t="s">
        <v>71</v>
      </c>
      <c r="C32" s="122" t="s">
        <v>168</v>
      </c>
      <c r="D32" s="32"/>
      <c r="E32" s="32"/>
      <c r="F32" s="32"/>
      <c r="G32" s="32"/>
      <c r="H32" s="32"/>
      <c r="I32" s="32"/>
      <c r="J32" s="32"/>
      <c r="K32" s="32"/>
      <c r="L32" s="32"/>
      <c r="M32" s="32"/>
      <c r="N32" s="32"/>
      <c r="O32" s="32"/>
      <c r="P32" s="32"/>
      <c r="Q32" s="32"/>
    </row>
    <row r="33" spans="2:17" ht="8.25" customHeight="1">
      <c r="B33" s="120"/>
      <c r="C33" s="32"/>
      <c r="D33" s="32"/>
      <c r="E33" s="32"/>
      <c r="F33" s="32"/>
      <c r="G33" s="32"/>
      <c r="H33" s="32"/>
      <c r="I33" s="32"/>
      <c r="J33" s="32"/>
      <c r="K33" s="32"/>
      <c r="L33" s="32"/>
      <c r="M33" s="32"/>
      <c r="N33" s="32"/>
      <c r="O33" s="32"/>
      <c r="P33" s="32"/>
      <c r="Q33" s="32"/>
    </row>
    <row r="34" spans="2:17" ht="15">
      <c r="B34" s="120"/>
      <c r="C34" s="32" t="s">
        <v>191</v>
      </c>
      <c r="D34" s="32"/>
      <c r="E34" s="32"/>
      <c r="F34" s="32"/>
      <c r="G34" s="32"/>
      <c r="H34" s="32"/>
      <c r="I34" s="32"/>
      <c r="J34" s="32"/>
      <c r="K34" s="32"/>
      <c r="L34" s="32"/>
      <c r="M34" s="32"/>
      <c r="N34" s="32"/>
      <c r="O34" s="32"/>
      <c r="P34" s="32"/>
      <c r="Q34" s="32"/>
    </row>
    <row r="35" spans="2:17" ht="15">
      <c r="B35" s="120"/>
      <c r="C35" s="32" t="s">
        <v>190</v>
      </c>
      <c r="D35" s="32"/>
      <c r="E35" s="32"/>
      <c r="F35" s="32"/>
      <c r="G35" s="32"/>
      <c r="H35" s="32"/>
      <c r="I35" s="32"/>
      <c r="J35" s="32"/>
      <c r="K35" s="32"/>
      <c r="L35" s="32"/>
      <c r="M35" s="32"/>
      <c r="N35" s="32"/>
      <c r="O35" s="32"/>
      <c r="P35" s="32"/>
      <c r="Q35" s="32"/>
    </row>
    <row r="36" spans="2:17" ht="15">
      <c r="B36" s="120"/>
      <c r="C36" s="32"/>
      <c r="D36" s="32"/>
      <c r="E36" s="32"/>
      <c r="F36" s="32"/>
      <c r="G36" s="32"/>
      <c r="H36" s="32"/>
      <c r="I36" s="32"/>
      <c r="J36" s="32"/>
      <c r="K36" s="32"/>
      <c r="L36" s="32"/>
      <c r="M36" s="32"/>
      <c r="N36" s="32"/>
      <c r="O36" s="32"/>
      <c r="P36" s="32"/>
      <c r="Q36" s="32"/>
    </row>
    <row r="37" spans="2:17" ht="15" customHeight="1">
      <c r="B37" s="120"/>
      <c r="C37" s="32"/>
      <c r="D37" s="32"/>
      <c r="E37" s="32"/>
      <c r="F37" s="32"/>
      <c r="G37" s="32"/>
      <c r="H37" s="32"/>
      <c r="I37" s="32"/>
      <c r="J37" s="32"/>
      <c r="K37" s="32"/>
      <c r="L37" s="32"/>
      <c r="M37" s="32"/>
      <c r="N37" s="32"/>
      <c r="O37" s="32"/>
      <c r="P37" s="32"/>
      <c r="Q37" s="32"/>
    </row>
    <row r="38" spans="2:17" ht="15.75">
      <c r="B38" s="119" t="s">
        <v>72</v>
      </c>
      <c r="C38" s="122" t="s">
        <v>169</v>
      </c>
      <c r="D38" s="32"/>
      <c r="E38" s="32"/>
      <c r="F38" s="32"/>
      <c r="G38" s="32"/>
      <c r="H38" s="32"/>
      <c r="I38" s="32"/>
      <c r="J38" s="32"/>
      <c r="K38" s="32"/>
      <c r="L38" s="32"/>
      <c r="M38" s="32"/>
      <c r="N38" s="32"/>
      <c r="O38" s="32"/>
      <c r="P38" s="32"/>
      <c r="Q38" s="32"/>
    </row>
    <row r="39" spans="2:17" ht="8.25" customHeight="1">
      <c r="B39" s="120"/>
      <c r="C39" s="32"/>
      <c r="D39" s="32"/>
      <c r="E39" s="32"/>
      <c r="F39" s="32"/>
      <c r="G39" s="32"/>
      <c r="H39" s="32"/>
      <c r="I39" s="32"/>
      <c r="J39" s="32"/>
      <c r="K39" s="32"/>
      <c r="L39" s="32"/>
      <c r="M39" s="32"/>
      <c r="N39" s="32"/>
      <c r="O39" s="32"/>
      <c r="P39" s="32"/>
      <c r="Q39" s="32"/>
    </row>
    <row r="40" spans="2:17" ht="15">
      <c r="B40" s="120"/>
      <c r="C40" s="32" t="s">
        <v>193</v>
      </c>
      <c r="D40" s="32"/>
      <c r="E40" s="32"/>
      <c r="F40" s="32"/>
      <c r="G40" s="32"/>
      <c r="H40" s="32"/>
      <c r="I40" s="32"/>
      <c r="J40" s="32"/>
      <c r="K40" s="32"/>
      <c r="L40" s="32"/>
      <c r="M40" s="32"/>
      <c r="N40" s="32"/>
      <c r="O40" s="32"/>
      <c r="P40" s="32"/>
      <c r="Q40" s="32"/>
    </row>
    <row r="41" spans="2:17" ht="15">
      <c r="B41" s="120"/>
      <c r="C41" s="32" t="s">
        <v>192</v>
      </c>
      <c r="D41" s="32"/>
      <c r="E41" s="32"/>
      <c r="F41" s="32"/>
      <c r="G41" s="32"/>
      <c r="H41" s="32"/>
      <c r="I41" s="32"/>
      <c r="J41" s="32"/>
      <c r="K41" s="32"/>
      <c r="L41" s="32"/>
      <c r="M41" s="32"/>
      <c r="N41" s="32"/>
      <c r="O41" s="32"/>
      <c r="P41" s="32"/>
      <c r="Q41" s="32"/>
    </row>
    <row r="42" spans="2:17" ht="15">
      <c r="B42" s="120"/>
      <c r="C42" s="32"/>
      <c r="D42" s="32"/>
      <c r="E42" s="32"/>
      <c r="F42" s="32"/>
      <c r="G42" s="32"/>
      <c r="H42" s="32"/>
      <c r="I42" s="32"/>
      <c r="J42" s="32"/>
      <c r="K42" s="32"/>
      <c r="L42" s="32"/>
      <c r="M42" s="32"/>
      <c r="N42" s="32"/>
      <c r="O42" s="32"/>
      <c r="P42" s="32"/>
      <c r="Q42" s="32"/>
    </row>
    <row r="43" spans="2:17" ht="15" customHeight="1">
      <c r="B43" s="120"/>
      <c r="C43" s="32"/>
      <c r="D43" s="32"/>
      <c r="E43" s="32"/>
      <c r="F43" s="32"/>
      <c r="G43" s="32"/>
      <c r="H43" s="32"/>
      <c r="I43" s="32"/>
      <c r="J43" s="32"/>
      <c r="K43" s="32"/>
      <c r="L43" s="32"/>
      <c r="M43" s="32"/>
      <c r="N43" s="32"/>
      <c r="O43" s="32"/>
      <c r="P43" s="32"/>
      <c r="Q43" s="32"/>
    </row>
    <row r="44" spans="2:17" ht="15.75">
      <c r="B44" s="119" t="s">
        <v>73</v>
      </c>
      <c r="C44" s="122" t="s">
        <v>170</v>
      </c>
      <c r="D44" s="32"/>
      <c r="E44" s="32"/>
      <c r="F44" s="32"/>
      <c r="G44" s="32"/>
      <c r="H44" s="32"/>
      <c r="I44" s="32"/>
      <c r="J44" s="32"/>
      <c r="K44" s="32"/>
      <c r="L44" s="32"/>
      <c r="M44" s="32"/>
      <c r="N44" s="32"/>
      <c r="O44" s="32"/>
      <c r="P44" s="32"/>
      <c r="Q44" s="32"/>
    </row>
    <row r="45" spans="2:17" ht="8.25" customHeight="1">
      <c r="B45" s="120"/>
      <c r="C45" s="32"/>
      <c r="D45" s="32"/>
      <c r="E45" s="32"/>
      <c r="F45" s="32"/>
      <c r="G45" s="32"/>
      <c r="H45" s="32"/>
      <c r="I45" s="32"/>
      <c r="J45" s="32"/>
      <c r="K45" s="32"/>
      <c r="L45" s="32"/>
      <c r="M45" s="32"/>
      <c r="N45" s="32"/>
      <c r="O45" s="32"/>
      <c r="P45" s="32"/>
      <c r="Q45" s="32"/>
    </row>
    <row r="46" spans="2:17" ht="15">
      <c r="B46" s="120"/>
      <c r="C46" s="32" t="s">
        <v>115</v>
      </c>
      <c r="D46" s="32"/>
      <c r="E46" s="32"/>
      <c r="F46" s="32"/>
      <c r="G46" s="32"/>
      <c r="H46" s="32"/>
      <c r="I46" s="32"/>
      <c r="J46" s="32"/>
      <c r="K46" s="32"/>
      <c r="L46" s="32"/>
      <c r="M46" s="32"/>
      <c r="N46" s="32"/>
      <c r="O46" s="32"/>
      <c r="P46" s="32"/>
      <c r="Q46" s="32"/>
    </row>
    <row r="47" spans="2:17" ht="15">
      <c r="B47" s="120"/>
      <c r="C47" s="32"/>
      <c r="D47" s="32"/>
      <c r="E47" s="32"/>
      <c r="F47" s="32"/>
      <c r="G47" s="32"/>
      <c r="H47" s="32"/>
      <c r="I47" s="32"/>
      <c r="J47" s="32"/>
      <c r="K47" s="32"/>
      <c r="L47" s="32"/>
      <c r="M47" s="32"/>
      <c r="N47" s="32"/>
      <c r="O47" s="32"/>
      <c r="P47" s="32"/>
      <c r="Q47" s="32"/>
    </row>
    <row r="48" spans="2:17" ht="15" customHeight="1">
      <c r="B48" s="120"/>
      <c r="C48" s="32"/>
      <c r="D48" s="32"/>
      <c r="E48" s="32"/>
      <c r="F48" s="32"/>
      <c r="G48" s="32"/>
      <c r="H48" s="32"/>
      <c r="I48" s="32"/>
      <c r="J48" s="32"/>
      <c r="K48" s="32"/>
      <c r="L48" s="32"/>
      <c r="M48" s="32"/>
      <c r="N48" s="32"/>
      <c r="O48" s="32"/>
      <c r="P48" s="32"/>
      <c r="Q48" s="32"/>
    </row>
    <row r="49" spans="2:17" ht="15.75">
      <c r="B49" s="119" t="s">
        <v>74</v>
      </c>
      <c r="C49" s="122" t="s">
        <v>171</v>
      </c>
      <c r="D49" s="32"/>
      <c r="E49" s="32"/>
      <c r="F49" s="32"/>
      <c r="G49" s="32"/>
      <c r="H49" s="32"/>
      <c r="I49" s="32"/>
      <c r="J49" s="32"/>
      <c r="K49" s="32"/>
      <c r="L49" s="32"/>
      <c r="M49" s="32"/>
      <c r="N49" s="32"/>
      <c r="O49" s="32"/>
      <c r="P49" s="32"/>
      <c r="Q49" s="32"/>
    </row>
    <row r="50" spans="2:17" ht="8.25" customHeight="1">
      <c r="B50" s="120"/>
      <c r="C50" s="32"/>
      <c r="D50" s="32"/>
      <c r="E50" s="32"/>
      <c r="F50" s="32"/>
      <c r="G50" s="32"/>
      <c r="H50" s="32"/>
      <c r="I50" s="32"/>
      <c r="J50" s="32"/>
      <c r="K50" s="32"/>
      <c r="L50" s="32"/>
      <c r="M50" s="32"/>
      <c r="N50" s="32"/>
      <c r="O50" s="32"/>
      <c r="P50" s="32"/>
      <c r="Q50" s="32"/>
    </row>
    <row r="51" spans="2:17" ht="15" customHeight="1">
      <c r="B51" s="120"/>
      <c r="C51" s="32" t="s">
        <v>302</v>
      </c>
      <c r="D51" s="32"/>
      <c r="E51" s="32"/>
      <c r="F51" s="32"/>
      <c r="G51" s="32"/>
      <c r="H51" s="32"/>
      <c r="I51" s="32"/>
      <c r="J51" s="32"/>
      <c r="K51" s="32"/>
      <c r="L51" s="32"/>
      <c r="M51" s="32"/>
      <c r="N51" s="32"/>
      <c r="O51" s="32"/>
      <c r="P51" s="32"/>
      <c r="Q51" s="32"/>
    </row>
    <row r="52" spans="2:17" ht="15" customHeight="1">
      <c r="B52" s="120"/>
      <c r="C52" s="32" t="s">
        <v>303</v>
      </c>
      <c r="D52" s="32"/>
      <c r="E52" s="32"/>
      <c r="F52" s="32"/>
      <c r="G52" s="32"/>
      <c r="H52" s="32"/>
      <c r="I52" s="32"/>
      <c r="J52" s="32"/>
      <c r="K52" s="32"/>
      <c r="L52" s="32"/>
      <c r="M52" s="32"/>
      <c r="N52" s="32"/>
      <c r="O52" s="32"/>
      <c r="P52" s="32"/>
      <c r="Q52" s="32"/>
    </row>
    <row r="53" spans="2:17" ht="15" customHeight="1">
      <c r="B53" s="120"/>
      <c r="C53" s="32"/>
      <c r="D53" s="32"/>
      <c r="E53" s="32"/>
      <c r="F53" s="32"/>
      <c r="G53" s="32"/>
      <c r="H53" s="32"/>
      <c r="I53" s="32"/>
      <c r="J53" s="32"/>
      <c r="K53" s="32"/>
      <c r="L53" s="32"/>
      <c r="M53" s="32"/>
      <c r="N53" s="32"/>
      <c r="O53" s="32"/>
      <c r="P53" s="32"/>
      <c r="Q53" s="32"/>
    </row>
    <row r="54" spans="2:17" ht="15" customHeight="1">
      <c r="B54" s="120"/>
      <c r="D54" s="32"/>
      <c r="E54" s="32"/>
      <c r="F54" s="32"/>
      <c r="G54" s="32"/>
      <c r="H54" s="32"/>
      <c r="I54" s="32"/>
      <c r="J54" s="32"/>
      <c r="K54" s="32"/>
      <c r="L54" s="32"/>
      <c r="M54" s="32"/>
      <c r="N54" s="32"/>
      <c r="O54" s="32"/>
      <c r="P54" s="32"/>
      <c r="Q54" s="32"/>
    </row>
    <row r="55" spans="2:17" ht="15.75">
      <c r="B55" s="119" t="s">
        <v>75</v>
      </c>
      <c r="C55" s="122" t="s">
        <v>268</v>
      </c>
      <c r="D55" s="32"/>
      <c r="E55" s="32"/>
      <c r="F55" s="32"/>
      <c r="G55" s="32"/>
      <c r="H55" s="32"/>
      <c r="I55" s="32"/>
      <c r="J55" s="32"/>
      <c r="K55" s="32"/>
      <c r="L55" s="32"/>
      <c r="M55" s="32"/>
      <c r="N55" s="32"/>
      <c r="O55" s="32"/>
      <c r="P55" s="32"/>
      <c r="Q55" s="32"/>
    </row>
    <row r="56" spans="2:17" ht="8.25" customHeight="1">
      <c r="B56" s="120"/>
      <c r="C56" s="32"/>
      <c r="D56" s="32"/>
      <c r="E56" s="32"/>
      <c r="F56" s="32"/>
      <c r="G56" s="32"/>
      <c r="H56" s="32"/>
      <c r="I56" s="32"/>
      <c r="J56" s="32"/>
      <c r="K56" s="32"/>
      <c r="L56" s="32"/>
      <c r="M56" s="32"/>
      <c r="N56" s="32"/>
      <c r="O56" s="32"/>
      <c r="P56" s="32"/>
      <c r="Q56" s="32"/>
    </row>
    <row r="57" spans="2:17" ht="15" customHeight="1">
      <c r="B57" s="120"/>
      <c r="C57" s="32" t="s">
        <v>304</v>
      </c>
      <c r="D57" s="32"/>
      <c r="E57" s="32"/>
      <c r="F57" s="32"/>
      <c r="G57" s="32"/>
      <c r="H57" s="32"/>
      <c r="I57" s="32"/>
      <c r="J57" s="32"/>
      <c r="K57" s="32"/>
      <c r="L57" s="32"/>
      <c r="M57" s="32"/>
      <c r="N57" s="32"/>
      <c r="O57" s="32"/>
      <c r="P57" s="32"/>
      <c r="Q57" s="32"/>
    </row>
    <row r="58" spans="2:17" ht="15" customHeight="1">
      <c r="B58" s="120"/>
      <c r="C58" s="32"/>
      <c r="D58" s="32"/>
      <c r="E58" s="32"/>
      <c r="F58" s="32"/>
      <c r="G58" s="32"/>
      <c r="H58" s="32"/>
      <c r="I58" s="32"/>
      <c r="J58" s="32"/>
      <c r="K58" s="32"/>
      <c r="L58" s="32"/>
      <c r="M58" s="32"/>
      <c r="N58" s="32"/>
      <c r="O58" s="32"/>
      <c r="P58" s="32"/>
      <c r="Q58" s="32"/>
    </row>
    <row r="59" spans="2:17" ht="7.5" customHeight="1">
      <c r="B59" s="120"/>
      <c r="C59" s="32"/>
      <c r="D59" s="32"/>
      <c r="E59" s="32"/>
      <c r="F59" s="32"/>
      <c r="G59" s="32"/>
      <c r="H59" s="32"/>
      <c r="I59" s="32"/>
      <c r="J59" s="32"/>
      <c r="K59" s="32"/>
      <c r="L59" s="32"/>
      <c r="M59" s="32"/>
      <c r="N59" s="32"/>
      <c r="O59" s="32"/>
      <c r="P59" s="32"/>
      <c r="Q59" s="32"/>
    </row>
    <row r="60" spans="2:17" ht="15.75">
      <c r="B60" s="119" t="s">
        <v>76</v>
      </c>
      <c r="C60" s="122" t="s">
        <v>172</v>
      </c>
      <c r="D60" s="123"/>
      <c r="E60" s="32"/>
      <c r="F60" s="32"/>
      <c r="G60" s="32"/>
      <c r="H60" s="32"/>
      <c r="I60" s="32"/>
      <c r="J60" s="32"/>
      <c r="K60" s="32"/>
      <c r="L60" s="32"/>
      <c r="M60" s="32"/>
      <c r="N60" s="32"/>
      <c r="O60" s="32"/>
      <c r="P60" s="32"/>
      <c r="Q60" s="32"/>
    </row>
    <row r="61" spans="2:17" ht="8.25" customHeight="1">
      <c r="B61" s="120"/>
      <c r="C61" s="24"/>
      <c r="D61" s="27"/>
      <c r="E61" s="27"/>
      <c r="F61" s="27"/>
      <c r="G61" s="27"/>
      <c r="H61" s="27"/>
      <c r="I61" s="27"/>
      <c r="J61" s="27"/>
      <c r="K61" s="66"/>
      <c r="L61" s="66"/>
      <c r="M61" s="65"/>
      <c r="N61" s="62"/>
      <c r="O61" s="71"/>
      <c r="P61" s="48"/>
      <c r="Q61" s="25"/>
    </row>
    <row r="62" spans="2:17" ht="15">
      <c r="B62" s="120"/>
      <c r="C62" s="31" t="s">
        <v>164</v>
      </c>
      <c r="D62" s="27"/>
      <c r="E62" s="27"/>
      <c r="F62" s="27"/>
      <c r="G62" s="27"/>
      <c r="H62" s="27"/>
      <c r="I62" s="27"/>
      <c r="J62" s="27"/>
      <c r="K62" s="66"/>
      <c r="L62" s="66"/>
      <c r="M62" s="65"/>
      <c r="N62" s="62"/>
      <c r="O62" s="71"/>
      <c r="P62" s="48"/>
      <c r="Q62" s="25"/>
    </row>
    <row r="63" spans="2:17" ht="8.25" customHeight="1">
      <c r="B63" s="120"/>
      <c r="C63" s="24"/>
      <c r="D63" s="27"/>
      <c r="E63" s="27"/>
      <c r="F63" s="27"/>
      <c r="G63" s="27"/>
      <c r="H63" s="27"/>
      <c r="I63" s="27"/>
      <c r="J63" s="27"/>
      <c r="K63" s="66"/>
      <c r="L63" s="66"/>
      <c r="M63" s="65"/>
      <c r="N63" s="62"/>
      <c r="O63" s="71"/>
      <c r="P63" s="48"/>
      <c r="Q63" s="25"/>
    </row>
    <row r="64" spans="2:15" ht="15" customHeight="1">
      <c r="B64" s="120"/>
      <c r="C64" s="24"/>
      <c r="D64" s="27"/>
      <c r="E64" s="27"/>
      <c r="F64" s="27"/>
      <c r="G64" s="66"/>
      <c r="H64" s="66"/>
      <c r="I64" s="93" t="s">
        <v>157</v>
      </c>
      <c r="L64" s="62"/>
      <c r="M64" s="71"/>
      <c r="N64" s="48"/>
      <c r="O64" s="25"/>
    </row>
    <row r="65" spans="2:15" ht="15">
      <c r="B65" s="120"/>
      <c r="C65" s="24"/>
      <c r="D65" s="27"/>
      <c r="E65" s="27"/>
      <c r="F65" s="27"/>
      <c r="G65" s="62" t="s">
        <v>106</v>
      </c>
      <c r="H65" s="66"/>
      <c r="I65" s="93" t="s">
        <v>200</v>
      </c>
      <c r="L65" s="62"/>
      <c r="M65" s="71"/>
      <c r="N65" s="48"/>
      <c r="O65" s="25"/>
    </row>
    <row r="66" spans="2:15" ht="15">
      <c r="B66" s="120"/>
      <c r="C66" s="27"/>
      <c r="D66" s="27"/>
      <c r="E66" s="27"/>
      <c r="F66" s="27"/>
      <c r="G66" s="93" t="s">
        <v>107</v>
      </c>
      <c r="H66" s="92"/>
      <c r="I66" s="93" t="s">
        <v>201</v>
      </c>
      <c r="L66" s="94"/>
      <c r="M66" s="82"/>
      <c r="N66" s="43"/>
      <c r="O66" s="45"/>
    </row>
    <row r="67" spans="2:15" ht="15">
      <c r="B67" s="120"/>
      <c r="C67" s="27"/>
      <c r="D67" s="27"/>
      <c r="E67" s="27"/>
      <c r="F67" s="27"/>
      <c r="G67" s="138" t="s">
        <v>108</v>
      </c>
      <c r="H67" s="62"/>
      <c r="I67" s="138" t="s">
        <v>202</v>
      </c>
      <c r="K67" s="137" t="s">
        <v>308</v>
      </c>
      <c r="L67" s="72"/>
      <c r="M67" s="137" t="s">
        <v>46</v>
      </c>
      <c r="N67" s="43"/>
      <c r="O67" s="139" t="s">
        <v>53</v>
      </c>
    </row>
    <row r="68" spans="2:15" ht="15">
      <c r="B68" s="120"/>
      <c r="C68" s="47"/>
      <c r="D68" s="47"/>
      <c r="E68" s="27"/>
      <c r="F68" s="27"/>
      <c r="G68" s="64" t="s">
        <v>14</v>
      </c>
      <c r="H68" s="30"/>
      <c r="I68" s="64" t="s">
        <v>14</v>
      </c>
      <c r="K68" s="64" t="s">
        <v>14</v>
      </c>
      <c r="L68" s="39"/>
      <c r="M68" s="64" t="s">
        <v>14</v>
      </c>
      <c r="N68" s="39"/>
      <c r="O68" s="64" t="s">
        <v>14</v>
      </c>
    </row>
    <row r="69" spans="2:15" ht="7.5" customHeight="1">
      <c r="B69" s="120"/>
      <c r="C69" s="78"/>
      <c r="D69" s="78"/>
      <c r="E69" s="78"/>
      <c r="F69" s="78"/>
      <c r="G69" s="49"/>
      <c r="H69" s="79"/>
      <c r="I69" s="49"/>
      <c r="K69" s="37"/>
      <c r="L69" s="77"/>
      <c r="M69" s="37"/>
      <c r="N69" s="77"/>
      <c r="O69" s="77"/>
    </row>
    <row r="70" spans="2:15" ht="15" customHeight="1">
      <c r="B70" s="120"/>
      <c r="C70" s="78" t="s">
        <v>117</v>
      </c>
      <c r="D70" s="78"/>
      <c r="E70" s="78"/>
      <c r="F70" s="78"/>
      <c r="G70" s="49">
        <v>66879</v>
      </c>
      <c r="H70" s="79"/>
      <c r="I70" s="49">
        <v>34614</v>
      </c>
      <c r="K70" s="37">
        <v>2497</v>
      </c>
      <c r="L70" s="77"/>
      <c r="M70" s="37">
        <f>118530-I70-I71-G70-K70-M71</f>
        <v>14546</v>
      </c>
      <c r="N70" s="77"/>
      <c r="O70" s="77">
        <f>SUM(G70:M70)</f>
        <v>118536</v>
      </c>
    </row>
    <row r="71" spans="2:15" ht="15" customHeight="1">
      <c r="B71" s="120"/>
      <c r="C71" s="37" t="s">
        <v>163</v>
      </c>
      <c r="D71" s="78"/>
      <c r="E71" s="78"/>
      <c r="F71" s="78"/>
      <c r="G71" s="130">
        <v>0</v>
      </c>
      <c r="H71" s="79"/>
      <c r="I71" s="131">
        <v>0</v>
      </c>
      <c r="K71" s="131">
        <v>0</v>
      </c>
      <c r="L71" s="77"/>
      <c r="M71" s="131">
        <f>-2-4</f>
        <v>-6</v>
      </c>
      <c r="N71" s="77"/>
      <c r="O71" s="77">
        <f>SUM(G71:M71)</f>
        <v>-6</v>
      </c>
    </row>
    <row r="72" spans="2:15" ht="6.75" customHeight="1">
      <c r="B72" s="120"/>
      <c r="C72" s="37"/>
      <c r="D72" s="78"/>
      <c r="E72" s="78"/>
      <c r="F72" s="78"/>
      <c r="G72" s="49"/>
      <c r="H72" s="79"/>
      <c r="I72" s="78"/>
      <c r="K72" s="37"/>
      <c r="L72" s="77"/>
      <c r="M72" s="37"/>
      <c r="N72" s="77"/>
      <c r="O72" s="77"/>
    </row>
    <row r="73" spans="2:19" ht="15" customHeight="1" thickBot="1">
      <c r="B73" s="120"/>
      <c r="C73" s="78" t="s">
        <v>118</v>
      </c>
      <c r="D73" s="78"/>
      <c r="E73" s="78"/>
      <c r="F73" s="78"/>
      <c r="G73" s="112">
        <f>SUM(G70:G71)</f>
        <v>66879</v>
      </c>
      <c r="H73" s="79"/>
      <c r="I73" s="112">
        <f>SUM(I70:I71)</f>
        <v>34614</v>
      </c>
      <c r="K73" s="112">
        <f>SUM(K70:K71)</f>
        <v>2497</v>
      </c>
      <c r="L73" s="77"/>
      <c r="M73" s="112">
        <f>SUM(M70:M71)</f>
        <v>14540</v>
      </c>
      <c r="N73" s="113"/>
      <c r="O73" s="112">
        <f>SUM(O70:O71)</f>
        <v>118530</v>
      </c>
      <c r="S73" s="154">
        <f>+PL!K21-O73</f>
        <v>0</v>
      </c>
    </row>
    <row r="74" spans="2:15" ht="7.5" customHeight="1" thickTop="1">
      <c r="B74" s="120"/>
      <c r="C74" s="78"/>
      <c r="D74" s="78"/>
      <c r="E74" s="78"/>
      <c r="F74" s="78"/>
      <c r="G74" s="49"/>
      <c r="H74" s="79"/>
      <c r="I74" s="95"/>
      <c r="K74" s="37"/>
      <c r="L74" s="77"/>
      <c r="M74" s="37"/>
      <c r="N74" s="77"/>
      <c r="O74" s="77"/>
    </row>
    <row r="75" spans="2:15" ht="15">
      <c r="B75" s="120"/>
      <c r="C75" s="80" t="s">
        <v>156</v>
      </c>
      <c r="D75" s="78"/>
      <c r="E75" s="78"/>
      <c r="F75" s="78"/>
      <c r="G75" s="49">
        <f>-2561+123</f>
        <v>-2438</v>
      </c>
      <c r="H75" s="79"/>
      <c r="I75" s="95">
        <f>1052+135+(118+27)</f>
        <v>1332</v>
      </c>
      <c r="K75" s="37">
        <f>-2984+620</f>
        <v>-2364</v>
      </c>
      <c r="L75" s="77"/>
      <c r="M75" s="37">
        <f>927+33-76-108+274-47-7+(-41-6)+(10+1+19)</f>
        <v>979</v>
      </c>
      <c r="N75" s="77"/>
      <c r="O75" s="77">
        <f>SUM(G75:M75)</f>
        <v>-2491</v>
      </c>
    </row>
    <row r="76" spans="2:15" ht="7.5" customHeight="1">
      <c r="B76" s="120"/>
      <c r="C76" s="78" t="s">
        <v>16</v>
      </c>
      <c r="D76" s="78"/>
      <c r="E76" s="78"/>
      <c r="F76" s="78"/>
      <c r="G76" s="78"/>
      <c r="H76" s="78"/>
      <c r="I76" s="156"/>
      <c r="J76" s="79"/>
      <c r="K76" s="156"/>
      <c r="L76" s="77"/>
      <c r="M76" s="156"/>
      <c r="N76" s="77"/>
      <c r="O76" s="97" t="s">
        <v>16</v>
      </c>
    </row>
    <row r="77" spans="2:19" ht="15" customHeight="1">
      <c r="B77" s="120"/>
      <c r="C77" s="80" t="s">
        <v>116</v>
      </c>
      <c r="D77" s="96"/>
      <c r="E77" s="78"/>
      <c r="F77" s="78"/>
      <c r="G77" s="78"/>
      <c r="H77" s="78"/>
      <c r="I77" s="77"/>
      <c r="J77" s="79"/>
      <c r="K77" s="49"/>
      <c r="L77" s="77"/>
      <c r="M77" s="78"/>
      <c r="N77" s="77"/>
      <c r="O77" s="37">
        <f>+PL!K30</f>
        <v>-918</v>
      </c>
      <c r="S77" s="154">
        <f>+PL!K30-Notes!O77</f>
        <v>0</v>
      </c>
    </row>
    <row r="78" spans="2:15" ht="7.5" customHeight="1">
      <c r="B78" s="120"/>
      <c r="C78" s="80"/>
      <c r="D78" s="96"/>
      <c r="E78" s="78"/>
      <c r="F78" s="78"/>
      <c r="G78" s="78"/>
      <c r="H78" s="78"/>
      <c r="I78" s="77"/>
      <c r="J78" s="79"/>
      <c r="K78" s="49"/>
      <c r="L78" s="77"/>
      <c r="M78" s="78"/>
      <c r="N78" s="77"/>
      <c r="O78" s="37"/>
    </row>
    <row r="79" spans="2:15" ht="15">
      <c r="B79" s="120"/>
      <c r="C79" s="80" t="s">
        <v>136</v>
      </c>
      <c r="D79" s="96"/>
      <c r="E79" s="78"/>
      <c r="F79" s="78"/>
      <c r="G79" s="78"/>
      <c r="H79" s="78"/>
      <c r="I79" s="77"/>
      <c r="J79" s="79"/>
      <c r="K79" s="49"/>
      <c r="L79" s="77"/>
      <c r="M79" s="78"/>
      <c r="N79" s="77"/>
      <c r="O79" s="37">
        <f>PL!K33</f>
        <v>-482</v>
      </c>
    </row>
    <row r="80" spans="2:15" ht="6.75" customHeight="1">
      <c r="B80" s="120"/>
      <c r="C80" s="80"/>
      <c r="D80" s="96"/>
      <c r="E80" s="78"/>
      <c r="F80" s="78"/>
      <c r="G80" s="78"/>
      <c r="H80" s="78"/>
      <c r="I80" s="77"/>
      <c r="J80" s="79"/>
      <c r="K80" s="49"/>
      <c r="L80" s="77"/>
      <c r="M80" s="78"/>
      <c r="N80" s="77"/>
      <c r="O80" s="37"/>
    </row>
    <row r="81" spans="2:19" ht="15.75" thickBot="1">
      <c r="B81" s="120"/>
      <c r="C81" s="80" t="s">
        <v>342</v>
      </c>
      <c r="D81" s="96"/>
      <c r="E81" s="78"/>
      <c r="F81" s="78"/>
      <c r="G81" s="78"/>
      <c r="H81" s="78"/>
      <c r="I81" s="77"/>
      <c r="J81" s="79"/>
      <c r="K81" s="49"/>
      <c r="L81" s="77"/>
      <c r="M81" s="78"/>
      <c r="N81" s="77"/>
      <c r="O81" s="125">
        <f>SUM(O75:O80)</f>
        <v>-3891</v>
      </c>
      <c r="S81" s="155">
        <f>+O81-PL!K36</f>
        <v>0</v>
      </c>
    </row>
    <row r="82" spans="2:17" ht="15.75" thickTop="1">
      <c r="B82" s="120"/>
      <c r="C82" s="96"/>
      <c r="D82" s="96"/>
      <c r="E82" s="78"/>
      <c r="F82" s="78"/>
      <c r="G82" s="78"/>
      <c r="H82" s="78"/>
      <c r="I82" s="78"/>
      <c r="J82" s="78"/>
      <c r="K82" s="77"/>
      <c r="L82" s="79"/>
      <c r="N82" s="77"/>
      <c r="O82" s="78"/>
      <c r="P82" s="77"/>
      <c r="Q82" s="37"/>
    </row>
    <row r="83" spans="2:17" ht="15" customHeight="1">
      <c r="B83" s="120"/>
      <c r="C83" s="37"/>
      <c r="D83" s="96"/>
      <c r="E83" s="78"/>
      <c r="F83" s="78"/>
      <c r="G83" s="78"/>
      <c r="H83" s="78"/>
      <c r="I83" s="78"/>
      <c r="J83" s="78"/>
      <c r="K83" s="77"/>
      <c r="L83" s="79"/>
      <c r="N83" s="77"/>
      <c r="O83" s="78"/>
      <c r="P83" s="77"/>
      <c r="Q83" s="37"/>
    </row>
    <row r="84" spans="2:17" ht="15.75">
      <c r="B84" s="119" t="s">
        <v>77</v>
      </c>
      <c r="C84" s="122" t="s">
        <v>173</v>
      </c>
      <c r="D84" s="32"/>
      <c r="E84" s="32"/>
      <c r="F84" s="32"/>
      <c r="G84" s="32"/>
      <c r="H84" s="32"/>
      <c r="I84" s="32"/>
      <c r="J84" s="32"/>
      <c r="K84" s="32"/>
      <c r="L84" s="32"/>
      <c r="N84" s="32"/>
      <c r="O84" s="32"/>
      <c r="P84" s="32"/>
      <c r="Q84" s="32"/>
    </row>
    <row r="85" spans="2:17" ht="8.25" customHeight="1">
      <c r="B85" s="120"/>
      <c r="C85" s="32"/>
      <c r="D85" s="32"/>
      <c r="E85" s="32"/>
      <c r="F85" s="32"/>
      <c r="G85" s="32"/>
      <c r="H85" s="32"/>
      <c r="I85" s="32"/>
      <c r="J85" s="32"/>
      <c r="K85" s="32"/>
      <c r="L85" s="32"/>
      <c r="M85" s="32"/>
      <c r="N85" s="32"/>
      <c r="O85" s="32"/>
      <c r="P85" s="32"/>
      <c r="Q85" s="32"/>
    </row>
    <row r="86" spans="2:17" ht="15">
      <c r="B86" s="120"/>
      <c r="C86" s="32" t="s">
        <v>310</v>
      </c>
      <c r="D86" s="32"/>
      <c r="E86" s="32"/>
      <c r="F86" s="32"/>
      <c r="G86" s="32"/>
      <c r="H86" s="32"/>
      <c r="I86" s="32"/>
      <c r="J86" s="32"/>
      <c r="K86" s="32"/>
      <c r="L86" s="32"/>
      <c r="M86" s="32"/>
      <c r="N86" s="32"/>
      <c r="O86" s="32"/>
      <c r="P86" s="32"/>
      <c r="Q86" s="32"/>
    </row>
    <row r="87" spans="2:17" ht="15">
      <c r="B87" s="120"/>
      <c r="C87" s="32" t="s">
        <v>141</v>
      </c>
      <c r="D87" s="32"/>
      <c r="E87" s="32"/>
      <c r="F87" s="32"/>
      <c r="G87" s="32"/>
      <c r="H87" s="32"/>
      <c r="I87" s="32"/>
      <c r="J87" s="32"/>
      <c r="K87" s="32"/>
      <c r="L87" s="32"/>
      <c r="M87" s="32"/>
      <c r="N87" s="32"/>
      <c r="O87" s="32"/>
      <c r="P87" s="32"/>
      <c r="Q87" s="32"/>
    </row>
    <row r="88" spans="2:17" ht="15">
      <c r="B88" s="120"/>
      <c r="C88" s="32"/>
      <c r="D88" s="32"/>
      <c r="E88" s="32"/>
      <c r="F88" s="32"/>
      <c r="G88" s="32"/>
      <c r="H88" s="32"/>
      <c r="I88" s="32"/>
      <c r="J88" s="32"/>
      <c r="K88" s="32"/>
      <c r="L88" s="32"/>
      <c r="M88" s="32"/>
      <c r="N88" s="32"/>
      <c r="O88" s="32"/>
      <c r="P88" s="32"/>
      <c r="Q88" s="32"/>
    </row>
    <row r="89" spans="2:17" ht="15" customHeight="1">
      <c r="B89" s="120"/>
      <c r="C89" s="32"/>
      <c r="D89" s="32"/>
      <c r="E89" s="32"/>
      <c r="F89" s="32"/>
      <c r="G89" s="32"/>
      <c r="H89" s="32"/>
      <c r="I89" s="32"/>
      <c r="J89" s="32"/>
      <c r="K89" s="32"/>
      <c r="L89" s="32"/>
      <c r="M89" s="32"/>
      <c r="N89" s="32"/>
      <c r="O89" s="32"/>
      <c r="P89" s="32"/>
      <c r="Q89" s="32"/>
    </row>
    <row r="90" spans="2:17" ht="15.75">
      <c r="B90" s="119" t="s">
        <v>78</v>
      </c>
      <c r="C90" s="122" t="s">
        <v>174</v>
      </c>
      <c r="D90" s="32"/>
      <c r="E90" s="32"/>
      <c r="F90" s="32"/>
      <c r="G90" s="32"/>
      <c r="H90" s="32"/>
      <c r="I90" s="32"/>
      <c r="J90" s="32"/>
      <c r="K90" s="32"/>
      <c r="L90" s="32"/>
      <c r="M90" s="32"/>
      <c r="N90" s="32"/>
      <c r="O90" s="32"/>
      <c r="P90" s="32"/>
      <c r="Q90" s="32"/>
    </row>
    <row r="91" spans="2:17" ht="8.25" customHeight="1">
      <c r="B91" s="120"/>
      <c r="C91" s="32"/>
      <c r="D91" s="32"/>
      <c r="E91" s="32"/>
      <c r="F91" s="32"/>
      <c r="G91" s="32"/>
      <c r="H91" s="32"/>
      <c r="I91" s="32"/>
      <c r="J91" s="32"/>
      <c r="K91" s="32"/>
      <c r="L91" s="32"/>
      <c r="M91" s="32"/>
      <c r="N91" s="32"/>
      <c r="O91" s="32"/>
      <c r="P91" s="32"/>
      <c r="Q91" s="32"/>
    </row>
    <row r="92" spans="2:17" ht="15">
      <c r="B92" s="120"/>
      <c r="C92" s="32" t="s">
        <v>244</v>
      </c>
      <c r="D92" s="32"/>
      <c r="E92" s="32"/>
      <c r="F92" s="32"/>
      <c r="G92" s="32"/>
      <c r="H92" s="32"/>
      <c r="I92" s="32"/>
      <c r="J92" s="32"/>
      <c r="K92" s="32"/>
      <c r="L92" s="32"/>
      <c r="M92" s="32"/>
      <c r="N92" s="32"/>
      <c r="O92" s="32"/>
      <c r="P92" s="32"/>
      <c r="Q92" s="32"/>
    </row>
    <row r="93" spans="2:17" ht="15">
      <c r="B93" s="120"/>
      <c r="C93" s="32" t="s">
        <v>245</v>
      </c>
      <c r="D93" s="32"/>
      <c r="E93" s="32"/>
      <c r="F93" s="32"/>
      <c r="G93" s="32"/>
      <c r="H93" s="32"/>
      <c r="I93" s="32"/>
      <c r="J93" s="32"/>
      <c r="K93" s="32"/>
      <c r="L93" s="32"/>
      <c r="M93" s="32"/>
      <c r="N93" s="32"/>
      <c r="O93" s="32"/>
      <c r="P93" s="32"/>
      <c r="Q93" s="32"/>
    </row>
    <row r="94" spans="2:17" ht="15">
      <c r="B94" s="120"/>
      <c r="C94" s="32"/>
      <c r="D94" s="32"/>
      <c r="E94" s="32"/>
      <c r="F94" s="32"/>
      <c r="G94" s="32"/>
      <c r="H94" s="32"/>
      <c r="I94" s="32"/>
      <c r="J94" s="32"/>
      <c r="K94" s="32"/>
      <c r="L94" s="32"/>
      <c r="M94" s="32"/>
      <c r="N94" s="32"/>
      <c r="O94" s="32"/>
      <c r="P94" s="32"/>
      <c r="Q94" s="32"/>
    </row>
    <row r="95" spans="2:17" ht="15" customHeight="1">
      <c r="B95" s="120"/>
      <c r="C95" s="32"/>
      <c r="D95" s="32"/>
      <c r="E95" s="32"/>
      <c r="F95" s="32"/>
      <c r="G95" s="32"/>
      <c r="H95" s="32"/>
      <c r="I95" s="32"/>
      <c r="J95" s="32"/>
      <c r="K95" s="32"/>
      <c r="L95" s="32"/>
      <c r="M95" s="32"/>
      <c r="N95" s="32"/>
      <c r="O95" s="32"/>
      <c r="P95" s="32"/>
      <c r="Q95" s="32"/>
    </row>
    <row r="96" spans="2:17" ht="15.75">
      <c r="B96" s="119" t="s">
        <v>79</v>
      </c>
      <c r="C96" s="122" t="s">
        <v>175</v>
      </c>
      <c r="D96" s="32"/>
      <c r="E96" s="32"/>
      <c r="F96" s="32"/>
      <c r="G96" s="32"/>
      <c r="H96" s="32"/>
      <c r="I96" s="32"/>
      <c r="J96" s="32"/>
      <c r="K96" s="32"/>
      <c r="L96" s="32"/>
      <c r="M96" s="32"/>
      <c r="N96" s="32"/>
      <c r="O96" s="32"/>
      <c r="P96" s="32"/>
      <c r="Q96" s="32"/>
    </row>
    <row r="97" spans="2:17" ht="8.25" customHeight="1">
      <c r="B97" s="120"/>
      <c r="C97" s="32"/>
      <c r="D97" s="32"/>
      <c r="E97" s="32"/>
      <c r="F97" s="32"/>
      <c r="G97" s="32"/>
      <c r="H97" s="32"/>
      <c r="I97" s="32"/>
      <c r="J97" s="32"/>
      <c r="K97" s="32"/>
      <c r="L97" s="32"/>
      <c r="M97" s="32"/>
      <c r="N97" s="32"/>
      <c r="O97" s="32"/>
      <c r="P97" s="32"/>
      <c r="Q97" s="32"/>
    </row>
    <row r="98" spans="2:17" ht="15">
      <c r="B98" s="120"/>
      <c r="C98" s="32" t="s">
        <v>305</v>
      </c>
      <c r="D98" s="32"/>
      <c r="E98" s="32"/>
      <c r="F98" s="32"/>
      <c r="G98" s="32"/>
      <c r="H98" s="32"/>
      <c r="I98" s="32"/>
      <c r="J98" s="32"/>
      <c r="K98" s="32"/>
      <c r="L98" s="32"/>
      <c r="M98" s="32"/>
      <c r="N98" s="32"/>
      <c r="O98" s="32"/>
      <c r="P98" s="32"/>
      <c r="Q98" s="32"/>
    </row>
    <row r="99" spans="2:17" ht="15">
      <c r="B99" s="120"/>
      <c r="C99" s="32"/>
      <c r="D99" s="32"/>
      <c r="E99" s="32"/>
      <c r="F99" s="32"/>
      <c r="G99" s="32"/>
      <c r="H99" s="32"/>
      <c r="I99" s="32"/>
      <c r="J99" s="32"/>
      <c r="K99" s="32"/>
      <c r="L99" s="32"/>
      <c r="M99" s="32"/>
      <c r="N99" s="32"/>
      <c r="O99" s="32"/>
      <c r="P99" s="32"/>
      <c r="Q99" s="32"/>
    </row>
    <row r="100" spans="2:17" ht="15" customHeight="1">
      <c r="B100" s="120"/>
      <c r="D100" s="32"/>
      <c r="E100" s="32"/>
      <c r="F100" s="32"/>
      <c r="G100" s="32"/>
      <c r="H100" s="32"/>
      <c r="I100" s="32"/>
      <c r="J100" s="32"/>
      <c r="K100" s="32"/>
      <c r="L100" s="32"/>
      <c r="M100" s="32"/>
      <c r="N100" s="32"/>
      <c r="O100" s="32"/>
      <c r="P100" s="32"/>
      <c r="Q100" s="32"/>
    </row>
    <row r="101" spans="2:17" ht="15.75">
      <c r="B101" s="119" t="s">
        <v>80</v>
      </c>
      <c r="C101" s="122" t="s">
        <v>176</v>
      </c>
      <c r="D101" s="32"/>
      <c r="E101" s="32"/>
      <c r="F101" s="32"/>
      <c r="G101" s="32"/>
      <c r="H101" s="32"/>
      <c r="I101" s="32"/>
      <c r="J101" s="32"/>
      <c r="K101" s="32"/>
      <c r="L101" s="32"/>
      <c r="M101" s="32"/>
      <c r="N101" s="32"/>
      <c r="O101" s="32"/>
      <c r="P101" s="32"/>
      <c r="Q101" s="32"/>
    </row>
    <row r="102" spans="2:17" ht="8.25" customHeight="1">
      <c r="B102" s="120"/>
      <c r="C102" s="32"/>
      <c r="D102" s="32"/>
      <c r="E102" s="32"/>
      <c r="F102" s="32"/>
      <c r="G102" s="32"/>
      <c r="H102" s="32"/>
      <c r="I102" s="32"/>
      <c r="J102" s="32"/>
      <c r="K102" s="32"/>
      <c r="L102" s="32"/>
      <c r="M102" s="32"/>
      <c r="N102" s="32"/>
      <c r="O102" s="32"/>
      <c r="P102" s="32"/>
      <c r="Q102" s="32"/>
    </row>
    <row r="103" spans="2:17" ht="15">
      <c r="B103" s="120"/>
      <c r="C103" s="32" t="s">
        <v>197</v>
      </c>
      <c r="D103" s="32"/>
      <c r="E103" s="32"/>
      <c r="F103" s="32"/>
      <c r="G103" s="32"/>
      <c r="H103" s="32"/>
      <c r="I103" s="32"/>
      <c r="J103" s="32"/>
      <c r="K103" s="32"/>
      <c r="L103" s="32"/>
      <c r="M103" s="32"/>
      <c r="N103" s="32"/>
      <c r="O103" s="32"/>
      <c r="P103" s="32"/>
      <c r="Q103" s="32"/>
    </row>
    <row r="104" spans="2:17" ht="15">
      <c r="B104" s="120"/>
      <c r="C104" s="32" t="s">
        <v>194</v>
      </c>
      <c r="D104" s="32"/>
      <c r="E104" s="32"/>
      <c r="F104" s="32"/>
      <c r="G104" s="32"/>
      <c r="H104" s="32"/>
      <c r="I104" s="32"/>
      <c r="J104" s="32"/>
      <c r="K104" s="32"/>
      <c r="L104" s="32"/>
      <c r="M104" s="32"/>
      <c r="N104" s="32"/>
      <c r="O104" s="32"/>
      <c r="P104" s="32"/>
      <c r="Q104" s="32"/>
    </row>
    <row r="105" spans="2:17" ht="7.5" customHeight="1">
      <c r="B105" s="120"/>
      <c r="C105" s="32"/>
      <c r="D105" s="32"/>
      <c r="E105" s="32"/>
      <c r="F105" s="32"/>
      <c r="G105" s="32"/>
      <c r="H105" s="32"/>
      <c r="I105" s="32"/>
      <c r="J105" s="32"/>
      <c r="K105" s="32"/>
      <c r="L105" s="32"/>
      <c r="M105" s="32"/>
      <c r="N105" s="32"/>
      <c r="O105" s="32"/>
      <c r="P105" s="32"/>
      <c r="Q105" s="32"/>
    </row>
    <row r="106" spans="2:17" ht="15">
      <c r="B106" s="120"/>
      <c r="C106" s="32" t="s">
        <v>158</v>
      </c>
      <c r="D106" s="32"/>
      <c r="E106" s="32"/>
      <c r="F106" s="32"/>
      <c r="G106" s="32"/>
      <c r="H106" s="32"/>
      <c r="I106" s="32"/>
      <c r="J106" s="32"/>
      <c r="K106" s="32"/>
      <c r="L106" s="32"/>
      <c r="M106" s="32"/>
      <c r="N106" s="32"/>
      <c r="O106" s="32"/>
      <c r="P106" s="32"/>
      <c r="Q106" s="32"/>
    </row>
    <row r="107" spans="2:17" ht="15">
      <c r="B107" s="120"/>
      <c r="C107" s="32" t="s">
        <v>165</v>
      </c>
      <c r="D107" s="32"/>
      <c r="E107" s="32"/>
      <c r="F107" s="32"/>
      <c r="G107" s="32"/>
      <c r="H107" s="32"/>
      <c r="I107" s="32"/>
      <c r="J107" s="32"/>
      <c r="K107" s="32"/>
      <c r="L107" s="32"/>
      <c r="M107" s="32"/>
      <c r="N107" s="32"/>
      <c r="O107" s="32"/>
      <c r="P107" s="32"/>
      <c r="Q107" s="32"/>
    </row>
    <row r="108" spans="2:17" ht="15">
      <c r="B108" s="120"/>
      <c r="C108" s="32" t="s">
        <v>195</v>
      </c>
      <c r="D108" s="32"/>
      <c r="E108" s="32"/>
      <c r="F108" s="32"/>
      <c r="G108" s="32"/>
      <c r="H108" s="32"/>
      <c r="I108" s="32"/>
      <c r="J108" s="32"/>
      <c r="K108" s="32"/>
      <c r="L108" s="32"/>
      <c r="M108" s="32"/>
      <c r="N108" s="32"/>
      <c r="O108" s="32"/>
      <c r="P108" s="32"/>
      <c r="Q108" s="32"/>
    </row>
    <row r="109" spans="2:17" ht="15">
      <c r="B109" s="120"/>
      <c r="C109" s="32" t="s">
        <v>196</v>
      </c>
      <c r="D109" s="32"/>
      <c r="E109" s="32"/>
      <c r="F109" s="32"/>
      <c r="G109" s="32"/>
      <c r="H109" s="32"/>
      <c r="I109" s="32"/>
      <c r="J109" s="32"/>
      <c r="K109" s="32"/>
      <c r="L109" s="32"/>
      <c r="M109" s="32"/>
      <c r="N109" s="32"/>
      <c r="O109" s="32"/>
      <c r="P109" s="32"/>
      <c r="Q109" s="32"/>
    </row>
    <row r="110" spans="2:17" ht="15">
      <c r="B110" s="120"/>
      <c r="C110" s="32" t="s">
        <v>214</v>
      </c>
      <c r="D110" s="32"/>
      <c r="E110" s="32"/>
      <c r="F110" s="32"/>
      <c r="G110" s="32"/>
      <c r="H110" s="32"/>
      <c r="I110" s="32"/>
      <c r="J110" s="32"/>
      <c r="K110" s="32"/>
      <c r="L110" s="32"/>
      <c r="M110" s="32"/>
      <c r="N110" s="32"/>
      <c r="O110" s="32"/>
      <c r="P110" s="32"/>
      <c r="Q110" s="32"/>
    </row>
    <row r="111" spans="2:17" ht="15">
      <c r="B111" s="120"/>
      <c r="C111" s="32" t="s">
        <v>215</v>
      </c>
      <c r="D111" s="32"/>
      <c r="E111" s="32"/>
      <c r="F111" s="32"/>
      <c r="G111" s="32"/>
      <c r="H111" s="32"/>
      <c r="I111" s="32"/>
      <c r="J111" s="32"/>
      <c r="K111" s="32"/>
      <c r="L111" s="32"/>
      <c r="M111" s="32"/>
      <c r="N111" s="32"/>
      <c r="O111" s="32"/>
      <c r="P111" s="32"/>
      <c r="Q111" s="32"/>
    </row>
    <row r="112" spans="2:17" ht="15">
      <c r="B112" s="120"/>
      <c r="C112" s="32" t="s">
        <v>216</v>
      </c>
      <c r="D112" s="32"/>
      <c r="E112" s="32"/>
      <c r="F112" s="32"/>
      <c r="G112" s="32"/>
      <c r="H112" s="32"/>
      <c r="I112" s="32"/>
      <c r="J112" s="32"/>
      <c r="K112" s="32"/>
      <c r="L112" s="32"/>
      <c r="M112" s="32"/>
      <c r="N112" s="32"/>
      <c r="O112" s="32"/>
      <c r="P112" s="32"/>
      <c r="Q112" s="32"/>
    </row>
    <row r="113" spans="2:17" ht="15">
      <c r="B113" s="120"/>
      <c r="C113" s="32"/>
      <c r="D113" s="32"/>
      <c r="E113" s="32"/>
      <c r="F113" s="32"/>
      <c r="G113" s="32"/>
      <c r="H113" s="32"/>
      <c r="I113" s="32"/>
      <c r="J113" s="32"/>
      <c r="K113" s="32"/>
      <c r="L113" s="32"/>
      <c r="M113" s="32"/>
      <c r="N113" s="32"/>
      <c r="O113" s="32"/>
      <c r="P113" s="32"/>
      <c r="Q113" s="32"/>
    </row>
    <row r="114" spans="2:17" ht="7.5" customHeight="1">
      <c r="B114" s="120"/>
      <c r="C114" s="32"/>
      <c r="D114" s="32"/>
      <c r="E114" s="32"/>
      <c r="F114" s="32"/>
      <c r="G114" s="32"/>
      <c r="H114" s="32"/>
      <c r="I114" s="32"/>
      <c r="J114" s="32"/>
      <c r="K114" s="32"/>
      <c r="L114" s="32"/>
      <c r="M114" s="32"/>
      <c r="N114" s="32"/>
      <c r="O114" s="32"/>
      <c r="P114" s="32"/>
      <c r="Q114" s="32"/>
    </row>
    <row r="115" spans="2:17" ht="15.75">
      <c r="B115" s="119" t="s">
        <v>81</v>
      </c>
      <c r="C115" s="122" t="s">
        <v>177</v>
      </c>
      <c r="D115" s="32"/>
      <c r="E115" s="32"/>
      <c r="F115" s="32"/>
      <c r="G115" s="32"/>
      <c r="H115" s="32"/>
      <c r="I115" s="32"/>
      <c r="J115" s="32"/>
      <c r="K115" s="32"/>
      <c r="L115" s="32"/>
      <c r="M115" s="32"/>
      <c r="N115" s="32"/>
      <c r="O115" s="32"/>
      <c r="P115" s="32"/>
      <c r="Q115" s="32"/>
    </row>
    <row r="116" spans="2:17" ht="8.25" customHeight="1">
      <c r="B116" s="120"/>
      <c r="C116" s="32"/>
      <c r="D116" s="32"/>
      <c r="E116" s="32"/>
      <c r="F116" s="32"/>
      <c r="G116" s="32"/>
      <c r="H116" s="32"/>
      <c r="I116" s="32"/>
      <c r="J116" s="32"/>
      <c r="K116" s="32"/>
      <c r="L116" s="32"/>
      <c r="M116" s="32"/>
      <c r="N116" s="32"/>
      <c r="O116" s="32"/>
      <c r="P116" s="32"/>
      <c r="Q116" s="32"/>
    </row>
    <row r="117" spans="2:17" ht="15.75" customHeight="1">
      <c r="B117" s="120"/>
      <c r="C117" s="150" t="s">
        <v>343</v>
      </c>
      <c r="D117" s="149"/>
      <c r="E117" s="32"/>
      <c r="F117" s="32"/>
      <c r="G117" s="32"/>
      <c r="H117" s="32"/>
      <c r="I117" s="32"/>
      <c r="J117" s="32"/>
      <c r="K117" s="32"/>
      <c r="L117" s="32"/>
      <c r="M117" s="32"/>
      <c r="N117" s="32"/>
      <c r="O117" s="32"/>
      <c r="P117" s="32"/>
      <c r="Q117" s="32"/>
    </row>
    <row r="118" spans="2:17" ht="15.75" customHeight="1">
      <c r="B118" s="120"/>
      <c r="C118" s="150" t="s">
        <v>311</v>
      </c>
      <c r="D118" s="149"/>
      <c r="E118" s="32"/>
      <c r="F118" s="32"/>
      <c r="G118" s="32"/>
      <c r="H118" s="32"/>
      <c r="I118" s="32"/>
      <c r="J118" s="32"/>
      <c r="K118" s="32"/>
      <c r="L118" s="32"/>
      <c r="M118" s="32"/>
      <c r="N118" s="32"/>
      <c r="O118" s="32"/>
      <c r="P118" s="32"/>
      <c r="Q118" s="32"/>
    </row>
    <row r="119" spans="2:17" ht="15.75" customHeight="1">
      <c r="B119" s="120"/>
      <c r="C119" s="150" t="s">
        <v>312</v>
      </c>
      <c r="D119" s="149"/>
      <c r="E119" s="32"/>
      <c r="F119" s="32"/>
      <c r="G119" s="32"/>
      <c r="H119" s="32"/>
      <c r="I119" s="32"/>
      <c r="J119" s="32"/>
      <c r="K119" s="32"/>
      <c r="L119" s="32"/>
      <c r="M119" s="32"/>
      <c r="N119" s="32"/>
      <c r="O119" s="32"/>
      <c r="P119" s="32"/>
      <c r="Q119" s="32"/>
    </row>
    <row r="120" spans="2:17" ht="15.75" customHeight="1">
      <c r="B120" s="120"/>
      <c r="C120" s="150" t="s">
        <v>341</v>
      </c>
      <c r="D120" s="149"/>
      <c r="E120" s="32"/>
      <c r="F120" s="32"/>
      <c r="G120" s="32"/>
      <c r="H120" s="32"/>
      <c r="I120" s="32"/>
      <c r="J120" s="32"/>
      <c r="K120" s="32"/>
      <c r="L120" s="32"/>
      <c r="M120" s="32"/>
      <c r="N120" s="32"/>
      <c r="O120" s="32"/>
      <c r="P120" s="32"/>
      <c r="Q120" s="32"/>
    </row>
    <row r="121" spans="2:17" ht="15.75" customHeight="1">
      <c r="B121" s="120"/>
      <c r="C121" s="150" t="s">
        <v>339</v>
      </c>
      <c r="D121" s="149"/>
      <c r="E121" s="32"/>
      <c r="F121" s="32"/>
      <c r="G121" s="32"/>
      <c r="H121" s="32"/>
      <c r="I121" s="32"/>
      <c r="J121" s="32"/>
      <c r="K121" s="32"/>
      <c r="L121" s="32"/>
      <c r="M121" s="32"/>
      <c r="N121" s="32"/>
      <c r="O121" s="32"/>
      <c r="P121" s="32"/>
      <c r="Q121" s="32"/>
    </row>
    <row r="122" spans="2:17" ht="15" customHeight="1">
      <c r="B122" s="120"/>
      <c r="C122" s="150"/>
      <c r="D122" s="32"/>
      <c r="E122" s="32"/>
      <c r="F122" s="32"/>
      <c r="G122" s="32"/>
      <c r="H122" s="32"/>
      <c r="I122" s="32"/>
      <c r="J122" s="32"/>
      <c r="K122" s="32"/>
      <c r="L122" s="32"/>
      <c r="M122" s="32"/>
      <c r="N122" s="32"/>
      <c r="O122" s="32"/>
      <c r="P122" s="32"/>
      <c r="Q122" s="32"/>
    </row>
    <row r="123" spans="2:17" ht="7.5" customHeight="1">
      <c r="B123" s="120"/>
      <c r="C123" s="149"/>
      <c r="D123" s="32"/>
      <c r="E123" s="32"/>
      <c r="F123" s="32"/>
      <c r="G123" s="32"/>
      <c r="H123" s="32"/>
      <c r="I123" s="32"/>
      <c r="J123" s="32"/>
      <c r="K123" s="32"/>
      <c r="L123" s="32"/>
      <c r="M123" s="32"/>
      <c r="N123" s="32"/>
      <c r="O123" s="32"/>
      <c r="P123" s="32"/>
      <c r="Q123" s="32"/>
    </row>
    <row r="124" spans="2:17" ht="15.75">
      <c r="B124" s="119" t="s">
        <v>82</v>
      </c>
      <c r="C124" s="122" t="s">
        <v>178</v>
      </c>
      <c r="D124" s="32"/>
      <c r="E124" s="32"/>
      <c r="F124" s="32"/>
      <c r="G124" s="32"/>
      <c r="H124" s="32"/>
      <c r="I124" s="32"/>
      <c r="J124" s="32"/>
      <c r="K124" s="32"/>
      <c r="L124" s="32"/>
      <c r="M124" s="32"/>
      <c r="N124" s="32"/>
      <c r="O124" s="32"/>
      <c r="P124" s="32"/>
      <c r="Q124" s="32"/>
    </row>
    <row r="125" spans="2:17" ht="8.25" customHeight="1">
      <c r="B125" s="120"/>
      <c r="C125" s="32"/>
      <c r="D125" s="32"/>
      <c r="E125" s="32"/>
      <c r="F125" s="32"/>
      <c r="G125" s="32"/>
      <c r="H125" s="32"/>
      <c r="I125" s="32"/>
      <c r="J125" s="32"/>
      <c r="K125" s="32"/>
      <c r="L125" s="32"/>
      <c r="M125" s="32"/>
      <c r="N125" s="32"/>
      <c r="O125" s="32"/>
      <c r="P125" s="32"/>
      <c r="Q125" s="32"/>
    </row>
    <row r="126" spans="2:15" ht="15">
      <c r="B126" s="120"/>
      <c r="C126" s="32"/>
      <c r="D126" s="32"/>
      <c r="E126" s="32"/>
      <c r="F126" s="32"/>
      <c r="G126" s="32"/>
      <c r="H126" s="32"/>
      <c r="I126" s="32"/>
      <c r="J126" s="32"/>
      <c r="K126" s="32"/>
      <c r="L126" s="32"/>
      <c r="M126" s="166"/>
      <c r="N126" s="167"/>
      <c r="O126" s="71" t="s">
        <v>213</v>
      </c>
    </row>
    <row r="127" spans="2:15" ht="15">
      <c r="B127" s="120"/>
      <c r="C127" s="32"/>
      <c r="D127" s="32"/>
      <c r="E127" s="32"/>
      <c r="F127" s="32"/>
      <c r="G127" s="32"/>
      <c r="H127" s="32"/>
      <c r="I127" s="32"/>
      <c r="J127" s="32"/>
      <c r="K127" s="32"/>
      <c r="L127" s="32"/>
      <c r="M127" s="168" t="s">
        <v>27</v>
      </c>
      <c r="N127" s="167"/>
      <c r="O127" s="168" t="s">
        <v>111</v>
      </c>
    </row>
    <row r="128" spans="2:15" ht="15">
      <c r="B128" s="120"/>
      <c r="C128" s="32"/>
      <c r="D128" s="32"/>
      <c r="E128" s="32"/>
      <c r="F128" s="32"/>
      <c r="G128" s="32"/>
      <c r="H128" s="32"/>
      <c r="I128" s="32"/>
      <c r="J128" s="32"/>
      <c r="K128" s="32"/>
      <c r="L128" s="32"/>
      <c r="M128" s="64" t="s">
        <v>14</v>
      </c>
      <c r="N128" s="31"/>
      <c r="O128" s="64" t="s">
        <v>14</v>
      </c>
    </row>
    <row r="129" spans="2:15" ht="8.25" customHeight="1">
      <c r="B129" s="120"/>
      <c r="C129" s="32"/>
      <c r="D129" s="32"/>
      <c r="E129" s="32"/>
      <c r="F129" s="32"/>
      <c r="G129" s="32"/>
      <c r="H129" s="32"/>
      <c r="I129" s="32"/>
      <c r="J129" s="32"/>
      <c r="K129" s="32"/>
      <c r="L129" s="32"/>
      <c r="M129" s="32"/>
      <c r="N129" s="32"/>
      <c r="O129" s="32"/>
    </row>
    <row r="130" spans="2:15" ht="15.75" thickBot="1">
      <c r="B130" s="120"/>
      <c r="C130" s="32"/>
      <c r="D130" s="32" t="s">
        <v>289</v>
      </c>
      <c r="F130" s="32"/>
      <c r="G130" s="32"/>
      <c r="H130" s="32"/>
      <c r="I130" s="32"/>
      <c r="J130" s="32"/>
      <c r="K130" s="32"/>
      <c r="L130" s="32"/>
      <c r="M130" s="136">
        <f>PL!G21</f>
        <v>118530</v>
      </c>
      <c r="N130" s="32"/>
      <c r="O130" s="136">
        <f>PL!G36</f>
        <v>-3891</v>
      </c>
    </row>
    <row r="131" spans="2:15" ht="15.75" thickTop="1">
      <c r="B131" s="120"/>
      <c r="C131" s="32"/>
      <c r="D131" s="32"/>
      <c r="F131" s="32"/>
      <c r="G131" s="32"/>
      <c r="H131" s="32"/>
      <c r="I131" s="32"/>
      <c r="J131" s="32"/>
      <c r="K131" s="32"/>
      <c r="L131" s="32"/>
      <c r="M131" s="32"/>
      <c r="N131" s="32"/>
      <c r="O131" s="32"/>
    </row>
    <row r="132" spans="2:15" ht="15.75" thickBot="1">
      <c r="B132" s="120"/>
      <c r="C132" s="32"/>
      <c r="D132" s="32" t="s">
        <v>288</v>
      </c>
      <c r="F132" s="32"/>
      <c r="G132" s="32"/>
      <c r="H132" s="32"/>
      <c r="I132" s="32"/>
      <c r="J132" s="32"/>
      <c r="K132" s="32"/>
      <c r="L132" s="32"/>
      <c r="M132" s="151">
        <v>163649</v>
      </c>
      <c r="N132" s="150"/>
      <c r="O132" s="151">
        <v>9693</v>
      </c>
    </row>
    <row r="133" spans="2:17" ht="15.75" customHeight="1" thickTop="1">
      <c r="B133" s="120"/>
      <c r="C133" s="32"/>
      <c r="D133" s="32"/>
      <c r="E133" s="32"/>
      <c r="F133" s="32"/>
      <c r="G133" s="32"/>
      <c r="H133" s="32"/>
      <c r="I133" s="32"/>
      <c r="J133" s="32"/>
      <c r="K133" s="32"/>
      <c r="L133" s="32"/>
      <c r="M133" s="32"/>
      <c r="N133" s="32"/>
      <c r="O133" s="32"/>
      <c r="P133" s="32"/>
      <c r="Q133" s="32"/>
    </row>
    <row r="134" spans="2:17" ht="15.75" customHeight="1">
      <c r="B134" s="120"/>
      <c r="C134" s="150" t="s">
        <v>313</v>
      </c>
      <c r="D134" s="32"/>
      <c r="E134" s="32"/>
      <c r="F134" s="32"/>
      <c r="G134" s="32"/>
      <c r="H134" s="32"/>
      <c r="I134" s="32"/>
      <c r="J134" s="32"/>
      <c r="K134" s="32"/>
      <c r="L134" s="32"/>
      <c r="M134" s="32"/>
      <c r="N134" s="32"/>
      <c r="O134" s="32"/>
      <c r="P134" s="32"/>
      <c r="Q134" s="32"/>
    </row>
    <row r="135" spans="2:17" ht="15.75" customHeight="1">
      <c r="B135" s="120"/>
      <c r="C135" s="150" t="s">
        <v>340</v>
      </c>
      <c r="D135" s="32"/>
      <c r="E135" s="32"/>
      <c r="F135" s="32"/>
      <c r="G135" s="32"/>
      <c r="H135" s="32"/>
      <c r="I135" s="32"/>
      <c r="J135" s="32"/>
      <c r="K135" s="32"/>
      <c r="L135" s="32"/>
      <c r="M135" s="32"/>
      <c r="N135" s="32"/>
      <c r="O135" s="32"/>
      <c r="P135" s="32"/>
      <c r="Q135" s="32"/>
    </row>
    <row r="136" spans="2:17" ht="15.75" customHeight="1">
      <c r="B136" s="120"/>
      <c r="C136" s="150" t="s">
        <v>344</v>
      </c>
      <c r="D136" s="32"/>
      <c r="E136" s="32"/>
      <c r="F136" s="32"/>
      <c r="G136" s="32"/>
      <c r="H136" s="32"/>
      <c r="I136" s="32"/>
      <c r="J136" s="32"/>
      <c r="K136" s="32"/>
      <c r="L136" s="32"/>
      <c r="M136" s="32"/>
      <c r="N136" s="32"/>
      <c r="O136" s="32"/>
      <c r="P136" s="32"/>
      <c r="Q136" s="32"/>
    </row>
    <row r="137" spans="2:17" ht="15.75" customHeight="1">
      <c r="B137" s="120"/>
      <c r="C137" s="150" t="s">
        <v>345</v>
      </c>
      <c r="D137" s="32"/>
      <c r="E137" s="32"/>
      <c r="F137" s="32"/>
      <c r="G137" s="32"/>
      <c r="H137" s="32"/>
      <c r="I137" s="32"/>
      <c r="J137" s="32"/>
      <c r="K137" s="32"/>
      <c r="L137" s="32"/>
      <c r="M137" s="32"/>
      <c r="N137" s="32"/>
      <c r="O137" s="32"/>
      <c r="P137" s="32"/>
      <c r="Q137" s="32"/>
    </row>
    <row r="138" spans="2:17" ht="15.75" customHeight="1">
      <c r="B138" s="120"/>
      <c r="C138" s="150" t="s">
        <v>346</v>
      </c>
      <c r="D138" s="32"/>
      <c r="E138" s="32"/>
      <c r="F138" s="32"/>
      <c r="G138" s="32"/>
      <c r="H138" s="32"/>
      <c r="I138" s="32"/>
      <c r="J138" s="32"/>
      <c r="K138" s="32"/>
      <c r="L138" s="32"/>
      <c r="M138" s="32"/>
      <c r="N138" s="32"/>
      <c r="O138" s="32"/>
      <c r="P138" s="32"/>
      <c r="Q138" s="32"/>
    </row>
    <row r="139" spans="2:17" ht="15">
      <c r="B139" s="120"/>
      <c r="C139" s="150" t="s">
        <v>347</v>
      </c>
      <c r="D139" s="152"/>
      <c r="E139" s="152"/>
      <c r="F139" s="152"/>
      <c r="G139" s="152"/>
      <c r="H139" s="152"/>
      <c r="I139" s="152"/>
      <c r="J139" s="152"/>
      <c r="K139" s="152"/>
      <c r="L139" s="152"/>
      <c r="M139" s="152"/>
      <c r="N139" s="152"/>
      <c r="O139" s="152"/>
      <c r="P139" s="152"/>
      <c r="Q139" s="152"/>
    </row>
    <row r="140" spans="2:17" ht="15">
      <c r="B140" s="120"/>
      <c r="C140" s="150"/>
      <c r="D140" s="152"/>
      <c r="E140" s="152"/>
      <c r="F140" s="152"/>
      <c r="G140" s="152"/>
      <c r="H140" s="152"/>
      <c r="I140" s="152"/>
      <c r="J140" s="152"/>
      <c r="K140" s="152"/>
      <c r="L140" s="152"/>
      <c r="M140" s="152"/>
      <c r="N140" s="152"/>
      <c r="O140" s="152"/>
      <c r="P140" s="152"/>
      <c r="Q140" s="152"/>
    </row>
    <row r="141" spans="2:17" ht="7.5" customHeight="1">
      <c r="B141" s="120"/>
      <c r="C141" s="150"/>
      <c r="D141" s="32"/>
      <c r="E141" s="32"/>
      <c r="F141" s="32"/>
      <c r="G141" s="32"/>
      <c r="H141" s="32"/>
      <c r="I141" s="32"/>
      <c r="J141" s="32"/>
      <c r="K141" s="32"/>
      <c r="L141" s="32"/>
      <c r="M141" s="32"/>
      <c r="N141" s="32"/>
      <c r="O141" s="32"/>
      <c r="P141" s="32"/>
      <c r="Q141" s="32"/>
    </row>
    <row r="142" spans="2:17" ht="15.75">
      <c r="B142" s="119" t="s">
        <v>83</v>
      </c>
      <c r="C142" s="122" t="s">
        <v>179</v>
      </c>
      <c r="D142" s="32"/>
      <c r="E142" s="32"/>
      <c r="F142" s="32"/>
      <c r="G142" s="32"/>
      <c r="H142" s="32"/>
      <c r="I142" s="32"/>
      <c r="J142" s="32"/>
      <c r="K142" s="32"/>
      <c r="L142" s="32"/>
      <c r="M142" s="32"/>
      <c r="N142" s="32"/>
      <c r="O142" s="32"/>
      <c r="P142" s="32"/>
      <c r="Q142" s="32"/>
    </row>
    <row r="143" spans="2:17" ht="8.25" customHeight="1">
      <c r="B143" s="120"/>
      <c r="C143" s="32"/>
      <c r="D143" s="32"/>
      <c r="E143" s="32"/>
      <c r="F143" s="32"/>
      <c r="G143" s="32"/>
      <c r="H143" s="32"/>
      <c r="I143" s="32"/>
      <c r="J143" s="32"/>
      <c r="K143" s="32"/>
      <c r="L143" s="32"/>
      <c r="M143" s="32"/>
      <c r="N143" s="32"/>
      <c r="O143" s="32"/>
      <c r="P143" s="32"/>
      <c r="Q143" s="32"/>
    </row>
    <row r="144" spans="2:19" ht="15">
      <c r="B144" s="120"/>
      <c r="C144" s="150" t="s">
        <v>348</v>
      </c>
      <c r="D144" s="32"/>
      <c r="E144" s="32"/>
      <c r="F144" s="32"/>
      <c r="G144" s="32"/>
      <c r="H144" s="32"/>
      <c r="I144" s="32"/>
      <c r="J144" s="32"/>
      <c r="K144" s="32"/>
      <c r="L144" s="32"/>
      <c r="M144" s="32"/>
      <c r="N144" s="32"/>
      <c r="O144" s="32"/>
      <c r="P144" s="32"/>
      <c r="Q144" s="32"/>
      <c r="S144" s="32"/>
    </row>
    <row r="145" spans="2:19" ht="15">
      <c r="B145" s="120"/>
      <c r="C145" s="150" t="s">
        <v>349</v>
      </c>
      <c r="D145" s="32"/>
      <c r="E145" s="32"/>
      <c r="F145" s="32"/>
      <c r="G145" s="32"/>
      <c r="H145" s="32"/>
      <c r="I145" s="32"/>
      <c r="J145" s="32"/>
      <c r="K145" s="32"/>
      <c r="L145" s="32"/>
      <c r="M145" s="32"/>
      <c r="N145" s="32"/>
      <c r="O145" s="32"/>
      <c r="P145" s="32"/>
      <c r="Q145" s="32"/>
      <c r="S145" s="32"/>
    </row>
    <row r="146" spans="2:19" ht="15">
      <c r="B146" s="120"/>
      <c r="C146" s="150" t="s">
        <v>350</v>
      </c>
      <c r="D146" s="32"/>
      <c r="E146" s="32"/>
      <c r="F146" s="32"/>
      <c r="G146" s="32"/>
      <c r="H146" s="32"/>
      <c r="I146" s="32"/>
      <c r="J146" s="32"/>
      <c r="K146" s="32"/>
      <c r="L146" s="32"/>
      <c r="M146" s="32"/>
      <c r="N146" s="32"/>
      <c r="O146" s="32"/>
      <c r="P146" s="32"/>
      <c r="Q146" s="32"/>
      <c r="S146" s="32"/>
    </row>
    <row r="147" spans="2:17" ht="15">
      <c r="B147" s="120"/>
      <c r="C147" s="150"/>
      <c r="D147" s="32"/>
      <c r="E147" s="32"/>
      <c r="F147" s="32"/>
      <c r="G147" s="32"/>
      <c r="H147" s="32"/>
      <c r="I147" s="32"/>
      <c r="J147" s="32"/>
      <c r="K147" s="32"/>
      <c r="L147" s="32"/>
      <c r="M147" s="32"/>
      <c r="N147" s="32"/>
      <c r="O147" s="32"/>
      <c r="P147" s="32"/>
      <c r="Q147" s="32"/>
    </row>
    <row r="148" spans="2:17" ht="15" customHeight="1">
      <c r="B148" s="120"/>
      <c r="C148" s="150"/>
      <c r="D148" s="32"/>
      <c r="E148" s="32"/>
      <c r="F148" s="32"/>
      <c r="G148" s="32"/>
      <c r="H148" s="32"/>
      <c r="I148" s="32"/>
      <c r="J148" s="32"/>
      <c r="K148" s="32"/>
      <c r="L148" s="32"/>
      <c r="M148" s="32"/>
      <c r="N148" s="32"/>
      <c r="O148" s="32"/>
      <c r="P148" s="32"/>
      <c r="Q148" s="32"/>
    </row>
    <row r="149" spans="2:17" ht="15.75">
      <c r="B149" s="119" t="s">
        <v>84</v>
      </c>
      <c r="C149" s="122" t="s">
        <v>180</v>
      </c>
      <c r="D149" s="32"/>
      <c r="E149" s="32"/>
      <c r="F149" s="32"/>
      <c r="G149" s="32"/>
      <c r="H149" s="32"/>
      <c r="I149" s="32"/>
      <c r="J149" s="32"/>
      <c r="K149" s="32"/>
      <c r="L149" s="32"/>
      <c r="M149" s="32"/>
      <c r="N149" s="32"/>
      <c r="O149" s="32"/>
      <c r="P149" s="32"/>
      <c r="Q149" s="32"/>
    </row>
    <row r="150" spans="2:17" ht="8.25" customHeight="1">
      <c r="B150" s="120"/>
      <c r="C150" s="32"/>
      <c r="D150" s="32"/>
      <c r="E150" s="32"/>
      <c r="F150" s="32"/>
      <c r="G150" s="32"/>
      <c r="H150" s="32"/>
      <c r="I150" s="32"/>
      <c r="J150" s="32"/>
      <c r="K150" s="32"/>
      <c r="L150" s="32"/>
      <c r="M150" s="32"/>
      <c r="N150" s="32"/>
      <c r="O150" s="32"/>
      <c r="P150" s="32"/>
      <c r="Q150" s="32"/>
    </row>
    <row r="151" spans="2:17" ht="15">
      <c r="B151" s="120"/>
      <c r="C151" s="32" t="s">
        <v>155</v>
      </c>
      <c r="D151" s="32"/>
      <c r="E151" s="32"/>
      <c r="F151" s="32"/>
      <c r="G151" s="32"/>
      <c r="H151" s="32"/>
      <c r="I151" s="32"/>
      <c r="J151" s="32"/>
      <c r="K151" s="32"/>
      <c r="L151" s="32"/>
      <c r="M151" s="32"/>
      <c r="N151" s="32"/>
      <c r="O151" s="32"/>
      <c r="P151" s="32"/>
      <c r="Q151" s="32"/>
    </row>
    <row r="152" spans="2:17" ht="15">
      <c r="B152" s="120"/>
      <c r="C152" s="32"/>
      <c r="D152" s="32"/>
      <c r="E152" s="32"/>
      <c r="F152" s="32"/>
      <c r="G152" s="32"/>
      <c r="H152" s="32"/>
      <c r="I152" s="32"/>
      <c r="J152" s="32"/>
      <c r="K152" s="32"/>
      <c r="L152" s="32"/>
      <c r="M152" s="32"/>
      <c r="N152" s="32"/>
      <c r="O152" s="32"/>
      <c r="P152" s="32"/>
      <c r="Q152" s="32"/>
    </row>
    <row r="153" spans="2:17" ht="15" customHeight="1">
      <c r="B153" s="120"/>
      <c r="C153" s="32"/>
      <c r="D153" s="32"/>
      <c r="E153" s="32"/>
      <c r="F153" s="32"/>
      <c r="G153" s="32"/>
      <c r="H153" s="32"/>
      <c r="I153" s="32"/>
      <c r="J153" s="32"/>
      <c r="K153" s="32"/>
      <c r="L153" s="32"/>
      <c r="M153" s="32"/>
      <c r="N153" s="32"/>
      <c r="O153" s="32"/>
      <c r="P153" s="32"/>
      <c r="Q153" s="32"/>
    </row>
    <row r="154" spans="2:17" ht="15.75">
      <c r="B154" s="119" t="s">
        <v>85</v>
      </c>
      <c r="C154" s="122" t="s">
        <v>181</v>
      </c>
      <c r="D154" s="32"/>
      <c r="E154" s="32"/>
      <c r="F154" s="32"/>
      <c r="G154" s="32"/>
      <c r="H154" s="32"/>
      <c r="I154" s="32"/>
      <c r="J154" s="32"/>
      <c r="K154" s="32"/>
      <c r="L154" s="32"/>
      <c r="M154" s="32"/>
      <c r="N154" s="32"/>
      <c r="O154" s="32"/>
      <c r="P154" s="32"/>
      <c r="Q154" s="32"/>
    </row>
    <row r="155" spans="2:17" ht="8.25" customHeight="1">
      <c r="B155" s="120"/>
      <c r="C155" s="32"/>
      <c r="D155" s="32"/>
      <c r="E155" s="32"/>
      <c r="F155" s="32"/>
      <c r="G155" s="32"/>
      <c r="H155" s="32"/>
      <c r="I155" s="32"/>
      <c r="J155" s="32"/>
      <c r="K155" s="32"/>
      <c r="L155" s="32"/>
      <c r="M155" s="32"/>
      <c r="N155" s="32"/>
      <c r="O155" s="32"/>
      <c r="P155" s="32"/>
      <c r="Q155" s="32"/>
    </row>
    <row r="156" spans="2:15" ht="15">
      <c r="B156" s="120"/>
      <c r="C156" s="24"/>
      <c r="D156" s="24"/>
      <c r="E156" s="27"/>
      <c r="F156" s="27"/>
      <c r="G156" s="27"/>
      <c r="H156" s="27"/>
      <c r="I156" s="215" t="s">
        <v>99</v>
      </c>
      <c r="J156" s="215"/>
      <c r="K156" s="215"/>
      <c r="L156" s="169"/>
      <c r="M156" s="215" t="s">
        <v>100</v>
      </c>
      <c r="N156" s="215"/>
      <c r="O156" s="215"/>
    </row>
    <row r="157" spans="2:15" ht="15">
      <c r="B157" s="120"/>
      <c r="C157" s="24"/>
      <c r="D157" s="24"/>
      <c r="E157" s="27"/>
      <c r="F157" s="27"/>
      <c r="G157" s="27"/>
      <c r="H157" s="27"/>
      <c r="I157" s="62" t="s">
        <v>8</v>
      </c>
      <c r="J157" s="64"/>
      <c r="K157" s="62" t="s">
        <v>9</v>
      </c>
      <c r="L157" s="66"/>
      <c r="M157" s="69" t="s">
        <v>24</v>
      </c>
      <c r="N157" s="66"/>
      <c r="O157" s="69" t="s">
        <v>9</v>
      </c>
    </row>
    <row r="158" spans="2:15" ht="15">
      <c r="B158" s="120"/>
      <c r="C158" s="24"/>
      <c r="D158" s="24"/>
      <c r="E158" s="27"/>
      <c r="F158" s="27"/>
      <c r="G158" s="27"/>
      <c r="H158" s="27"/>
      <c r="I158" s="62" t="s">
        <v>10</v>
      </c>
      <c r="J158" s="64"/>
      <c r="K158" s="62" t="s">
        <v>11</v>
      </c>
      <c r="L158" s="66"/>
      <c r="M158" s="69" t="s">
        <v>10</v>
      </c>
      <c r="N158" s="66"/>
      <c r="O158" s="69" t="s">
        <v>11</v>
      </c>
    </row>
    <row r="159" spans="2:15" ht="15">
      <c r="B159" s="67"/>
      <c r="C159" s="24"/>
      <c r="D159" s="24"/>
      <c r="E159" s="27"/>
      <c r="F159" s="27"/>
      <c r="G159" s="27"/>
      <c r="H159" s="27"/>
      <c r="I159" s="62" t="s">
        <v>7</v>
      </c>
      <c r="J159" s="64"/>
      <c r="K159" s="62" t="s">
        <v>7</v>
      </c>
      <c r="L159" s="66"/>
      <c r="M159" s="69" t="s">
        <v>12</v>
      </c>
      <c r="N159" s="66"/>
      <c r="O159" s="69" t="s">
        <v>13</v>
      </c>
    </row>
    <row r="160" spans="2:15" ht="15">
      <c r="B160" s="67"/>
      <c r="C160" s="24"/>
      <c r="D160" s="24"/>
      <c r="E160" s="27"/>
      <c r="F160" s="27"/>
      <c r="G160" s="27"/>
      <c r="H160" s="27"/>
      <c r="I160" s="63" t="str">
        <f>+PL!G18</f>
        <v>30/9/2005</v>
      </c>
      <c r="J160" s="64"/>
      <c r="K160" s="63" t="str">
        <f>+PL!I18</f>
        <v>30/9/2004</v>
      </c>
      <c r="L160" s="66"/>
      <c r="M160" s="70" t="str">
        <f>+I160</f>
        <v>30/9/2005</v>
      </c>
      <c r="N160" s="66"/>
      <c r="O160" s="70" t="str">
        <f>+K160</f>
        <v>30/9/2004</v>
      </c>
    </row>
    <row r="161" spans="2:15" ht="15">
      <c r="B161" s="67"/>
      <c r="C161" s="27"/>
      <c r="D161" s="24"/>
      <c r="E161" s="27"/>
      <c r="F161" s="27"/>
      <c r="G161" s="27"/>
      <c r="H161" s="27"/>
      <c r="I161" s="64" t="s">
        <v>14</v>
      </c>
      <c r="J161" s="64"/>
      <c r="K161" s="64" t="s">
        <v>14</v>
      </c>
      <c r="L161" s="66"/>
      <c r="M161" s="64" t="s">
        <v>14</v>
      </c>
      <c r="N161" s="66"/>
      <c r="O161" s="64" t="s">
        <v>14</v>
      </c>
    </row>
    <row r="162" spans="2:15" ht="15">
      <c r="B162" s="67"/>
      <c r="C162" s="27" t="s">
        <v>54</v>
      </c>
      <c r="D162" s="27"/>
      <c r="E162" s="27"/>
      <c r="F162" s="27"/>
      <c r="G162" s="27"/>
      <c r="H162" s="27"/>
      <c r="I162" s="31"/>
      <c r="J162" s="30"/>
      <c r="K162" s="32"/>
      <c r="L162" s="31"/>
      <c r="M162" s="30"/>
      <c r="N162" s="31"/>
      <c r="O162" s="32"/>
    </row>
    <row r="163" spans="2:15" ht="15.75" thickBot="1">
      <c r="B163" s="67"/>
      <c r="C163" s="28" t="s">
        <v>25</v>
      </c>
      <c r="D163" s="27" t="s">
        <v>335</v>
      </c>
      <c r="F163" s="27"/>
      <c r="G163" s="27"/>
      <c r="H163" s="31"/>
      <c r="I163" s="197">
        <f>-PL!G38</f>
        <v>1357</v>
      </c>
      <c r="J163" s="79"/>
      <c r="K163" s="197">
        <f>-PL!I38</f>
        <v>1980</v>
      </c>
      <c r="L163" s="37"/>
      <c r="M163" s="197">
        <f>-PL!K38</f>
        <v>1357</v>
      </c>
      <c r="N163" s="37"/>
      <c r="O163" s="197">
        <f>-PL!M38</f>
        <v>1980</v>
      </c>
    </row>
    <row r="164" spans="2:10" ht="15.75" thickTop="1">
      <c r="B164" s="67"/>
      <c r="C164" s="28"/>
      <c r="D164" s="27"/>
      <c r="F164" s="27"/>
      <c r="G164" s="27"/>
      <c r="H164" s="31"/>
      <c r="I164" s="31"/>
      <c r="J164" s="31"/>
    </row>
    <row r="165" spans="2:10" ht="15">
      <c r="B165" s="67"/>
      <c r="C165" s="32" t="s">
        <v>300</v>
      </c>
      <c r="D165" s="27"/>
      <c r="F165" s="27"/>
      <c r="G165" s="27"/>
      <c r="H165" s="31"/>
      <c r="I165" s="31"/>
      <c r="J165" s="31"/>
    </row>
    <row r="166" spans="2:10" ht="15">
      <c r="B166" s="67"/>
      <c r="C166" s="32" t="s">
        <v>299</v>
      </c>
      <c r="D166" s="27"/>
      <c r="F166" s="27"/>
      <c r="G166" s="27"/>
      <c r="H166" s="31"/>
      <c r="I166" s="31"/>
      <c r="J166" s="31"/>
    </row>
    <row r="167" spans="2:17" ht="15">
      <c r="B167" s="67"/>
      <c r="C167" s="67"/>
      <c r="D167" s="27"/>
      <c r="E167" s="27"/>
      <c r="F167" s="27"/>
      <c r="G167" s="27"/>
      <c r="H167" s="27"/>
      <c r="I167" s="27"/>
      <c r="J167" s="27"/>
      <c r="K167" s="42"/>
      <c r="L167" s="30"/>
      <c r="M167" s="42"/>
      <c r="N167" s="39"/>
      <c r="O167" s="42"/>
      <c r="P167" s="39"/>
      <c r="Q167" s="42"/>
    </row>
    <row r="168" spans="2:17" ht="15" customHeight="1">
      <c r="B168" s="67"/>
      <c r="C168" s="67"/>
      <c r="D168" s="27"/>
      <c r="E168" s="27"/>
      <c r="F168" s="27"/>
      <c r="G168" s="27"/>
      <c r="H168" s="27"/>
      <c r="I168" s="27"/>
      <c r="J168" s="27"/>
      <c r="K168" s="42"/>
      <c r="L168" s="30"/>
      <c r="M168" s="42"/>
      <c r="N168" s="39"/>
      <c r="O168" s="42"/>
      <c r="P168" s="39"/>
      <c r="Q168" s="42"/>
    </row>
    <row r="169" spans="2:17" ht="15.75">
      <c r="B169" s="119" t="s">
        <v>86</v>
      </c>
      <c r="C169" s="122" t="s">
        <v>182</v>
      </c>
      <c r="D169" s="32"/>
      <c r="E169" s="32"/>
      <c r="F169" s="32"/>
      <c r="G169" s="32"/>
      <c r="H169" s="32"/>
      <c r="I169" s="32"/>
      <c r="J169" s="32"/>
      <c r="K169" s="32"/>
      <c r="L169" s="32"/>
      <c r="M169" s="32"/>
      <c r="N169" s="32"/>
      <c r="O169" s="32"/>
      <c r="P169" s="32"/>
      <c r="Q169" s="32"/>
    </row>
    <row r="170" spans="2:17" ht="8.25" customHeight="1">
      <c r="B170" s="67"/>
      <c r="C170" s="32"/>
      <c r="D170" s="32"/>
      <c r="E170" s="32"/>
      <c r="F170" s="32"/>
      <c r="G170" s="32"/>
      <c r="H170" s="32"/>
      <c r="I170" s="32"/>
      <c r="J170" s="32"/>
      <c r="K170" s="32"/>
      <c r="L170" s="32"/>
      <c r="M170" s="32"/>
      <c r="N170" s="32"/>
      <c r="O170" s="32"/>
      <c r="P170" s="32"/>
      <c r="Q170" s="32"/>
    </row>
    <row r="171" spans="2:17" ht="15">
      <c r="B171" s="67"/>
      <c r="C171" s="32" t="s">
        <v>147</v>
      </c>
      <c r="D171" s="32"/>
      <c r="E171" s="32"/>
      <c r="F171" s="32"/>
      <c r="G171" s="32"/>
      <c r="H171" s="32"/>
      <c r="I171" s="32"/>
      <c r="J171" s="32"/>
      <c r="K171" s="32"/>
      <c r="L171" s="32"/>
      <c r="M171" s="32"/>
      <c r="N171" s="32"/>
      <c r="O171" s="32"/>
      <c r="P171" s="32"/>
      <c r="Q171" s="32"/>
    </row>
    <row r="172" spans="2:17" ht="15">
      <c r="B172" s="67"/>
      <c r="C172" s="32"/>
      <c r="D172" s="32"/>
      <c r="E172" s="32"/>
      <c r="F172" s="32"/>
      <c r="G172" s="32"/>
      <c r="H172" s="32"/>
      <c r="I172" s="32"/>
      <c r="J172" s="32"/>
      <c r="K172" s="32"/>
      <c r="L172" s="32"/>
      <c r="M172" s="32"/>
      <c r="N172" s="32"/>
      <c r="O172" s="32"/>
      <c r="P172" s="32"/>
      <c r="Q172" s="32"/>
    </row>
    <row r="173" spans="2:17" ht="15" customHeight="1">
      <c r="B173" s="67"/>
      <c r="C173" s="32"/>
      <c r="D173" s="32"/>
      <c r="E173" s="32"/>
      <c r="F173" s="32"/>
      <c r="G173" s="32"/>
      <c r="H173" s="32"/>
      <c r="I173" s="32"/>
      <c r="J173" s="32"/>
      <c r="K173" s="32"/>
      <c r="L173" s="32"/>
      <c r="M173" s="32"/>
      <c r="N173" s="32"/>
      <c r="O173" s="32"/>
      <c r="P173" s="32"/>
      <c r="Q173" s="32"/>
    </row>
    <row r="174" spans="2:17" ht="15.75">
      <c r="B174" s="119" t="s">
        <v>87</v>
      </c>
      <c r="C174" s="122" t="s">
        <v>183</v>
      </c>
      <c r="D174" s="32"/>
      <c r="E174" s="32"/>
      <c r="F174" s="32"/>
      <c r="G174" s="32"/>
      <c r="H174" s="32"/>
      <c r="I174" s="32"/>
      <c r="J174" s="32"/>
      <c r="K174" s="32"/>
      <c r="L174" s="32"/>
      <c r="M174" s="32"/>
      <c r="N174" s="32"/>
      <c r="O174" s="32"/>
      <c r="P174" s="32"/>
      <c r="Q174" s="32"/>
    </row>
    <row r="175" spans="2:17" ht="8.25" customHeight="1">
      <c r="B175" s="120"/>
      <c r="C175" s="32"/>
      <c r="D175" s="32"/>
      <c r="E175" s="32"/>
      <c r="F175" s="32"/>
      <c r="G175" s="32"/>
      <c r="H175" s="32"/>
      <c r="I175" s="32"/>
      <c r="J175" s="32"/>
      <c r="K175" s="32"/>
      <c r="L175" s="32"/>
      <c r="M175" s="32"/>
      <c r="N175" s="32"/>
      <c r="O175" s="32"/>
      <c r="P175" s="32"/>
      <c r="Q175" s="32"/>
    </row>
    <row r="176" spans="2:17" ht="15" customHeight="1">
      <c r="B176" s="120"/>
      <c r="C176" s="32" t="s">
        <v>219</v>
      </c>
      <c r="D176" s="32"/>
      <c r="E176" s="32"/>
      <c r="F176" s="32"/>
      <c r="G176" s="32"/>
      <c r="H176" s="32"/>
      <c r="I176" s="32"/>
      <c r="J176" s="32"/>
      <c r="K176" s="32"/>
      <c r="L176" s="32"/>
      <c r="M176" s="32"/>
      <c r="N176" s="32"/>
      <c r="O176" s="32"/>
      <c r="P176" s="32"/>
      <c r="Q176" s="32"/>
    </row>
    <row r="177" spans="2:17" ht="15" customHeight="1">
      <c r="B177" s="120"/>
      <c r="C177" s="32" t="s">
        <v>220</v>
      </c>
      <c r="D177" s="32"/>
      <c r="E177" s="32"/>
      <c r="F177" s="32"/>
      <c r="G177" s="32"/>
      <c r="H177" s="32"/>
      <c r="I177" s="32"/>
      <c r="J177" s="32"/>
      <c r="K177" s="32"/>
      <c r="L177" s="32"/>
      <c r="M177" s="32"/>
      <c r="N177" s="32"/>
      <c r="O177" s="32"/>
      <c r="P177" s="32"/>
      <c r="Q177" s="32"/>
    </row>
    <row r="178" spans="2:17" ht="8.25" customHeight="1">
      <c r="B178" s="120"/>
      <c r="C178" s="32"/>
      <c r="D178" s="32"/>
      <c r="E178" s="32"/>
      <c r="F178" s="32"/>
      <c r="G178" s="32"/>
      <c r="H178" s="32"/>
      <c r="I178" s="32"/>
      <c r="J178" s="32"/>
      <c r="K178" s="32"/>
      <c r="L178" s="32"/>
      <c r="N178" s="32"/>
      <c r="O178" s="32"/>
      <c r="P178" s="32"/>
      <c r="Q178" s="32"/>
    </row>
    <row r="179" spans="2:17" ht="15">
      <c r="B179" s="120"/>
      <c r="C179" s="32" t="s">
        <v>137</v>
      </c>
      <c r="D179" s="32"/>
      <c r="E179" s="32"/>
      <c r="F179" s="32"/>
      <c r="G179" s="32"/>
      <c r="H179" s="32"/>
      <c r="I179" s="32"/>
      <c r="J179" s="32"/>
      <c r="K179" s="32"/>
      <c r="L179" s="32"/>
      <c r="M179" s="32"/>
      <c r="N179" s="32"/>
      <c r="O179" s="32"/>
      <c r="P179" s="32"/>
      <c r="Q179" s="32"/>
    </row>
    <row r="180" spans="2:17" ht="8.25" customHeight="1">
      <c r="B180" s="120"/>
      <c r="C180" s="32"/>
      <c r="D180" s="32"/>
      <c r="E180" s="32"/>
      <c r="F180" s="32"/>
      <c r="G180" s="32"/>
      <c r="H180" s="32"/>
      <c r="I180" s="32"/>
      <c r="J180" s="32"/>
      <c r="K180" s="32"/>
      <c r="L180" s="32"/>
      <c r="M180" s="32"/>
      <c r="N180" s="32"/>
      <c r="O180" s="32"/>
      <c r="P180" s="32"/>
      <c r="Q180" s="32"/>
    </row>
    <row r="181" spans="2:17" ht="15">
      <c r="B181" s="120"/>
      <c r="C181" s="32"/>
      <c r="D181" s="32"/>
      <c r="E181" s="32"/>
      <c r="F181" s="32"/>
      <c r="G181" s="32"/>
      <c r="H181" s="32"/>
      <c r="I181" s="32"/>
      <c r="J181" s="32"/>
      <c r="K181" s="32"/>
      <c r="L181" s="32"/>
      <c r="M181" s="64" t="s">
        <v>14</v>
      </c>
      <c r="N181" s="32"/>
      <c r="P181" s="32"/>
      <c r="Q181" s="32"/>
    </row>
    <row r="182" spans="2:17" ht="8.25" customHeight="1">
      <c r="B182" s="120"/>
      <c r="C182" s="32"/>
      <c r="D182" s="32"/>
      <c r="E182" s="32"/>
      <c r="F182" s="32"/>
      <c r="G182" s="32"/>
      <c r="H182" s="32"/>
      <c r="I182" s="32"/>
      <c r="J182" s="32"/>
      <c r="K182" s="32"/>
      <c r="L182" s="32"/>
      <c r="M182" s="32"/>
      <c r="N182" s="32"/>
      <c r="P182" s="32"/>
      <c r="Q182" s="32"/>
    </row>
    <row r="183" spans="2:17" ht="15.75" thickBot="1">
      <c r="B183" s="120"/>
      <c r="C183" s="32"/>
      <c r="D183" s="32" t="s">
        <v>138</v>
      </c>
      <c r="E183" s="32"/>
      <c r="F183" s="32"/>
      <c r="G183" s="32"/>
      <c r="H183" s="32"/>
      <c r="I183" s="32"/>
      <c r="J183" s="32"/>
      <c r="K183" s="32"/>
      <c r="L183" s="32"/>
      <c r="M183" s="136">
        <f>218+33-1</f>
        <v>250</v>
      </c>
      <c r="N183" s="32"/>
      <c r="P183" s="32"/>
      <c r="Q183" s="32"/>
    </row>
    <row r="184" spans="2:17" ht="8.25" customHeight="1" thickTop="1">
      <c r="B184" s="120"/>
      <c r="C184" s="32"/>
      <c r="D184" s="32"/>
      <c r="E184" s="32"/>
      <c r="F184" s="32"/>
      <c r="G184" s="32"/>
      <c r="H184" s="32"/>
      <c r="I184" s="32"/>
      <c r="J184" s="32"/>
      <c r="K184" s="32"/>
      <c r="L184" s="32"/>
      <c r="M184" s="32"/>
      <c r="N184" s="32"/>
      <c r="P184" s="32"/>
      <c r="Q184" s="32"/>
    </row>
    <row r="185" spans="2:17" ht="15.75" thickBot="1">
      <c r="B185" s="120"/>
      <c r="C185" s="32"/>
      <c r="D185" s="32" t="s">
        <v>139</v>
      </c>
      <c r="E185" s="32"/>
      <c r="F185" s="32"/>
      <c r="G185" s="32"/>
      <c r="H185" s="32"/>
      <c r="I185" s="32"/>
      <c r="J185" s="32"/>
      <c r="K185" s="32"/>
      <c r="L185" s="32"/>
      <c r="M185" s="136">
        <f>M183</f>
        <v>250</v>
      </c>
      <c r="N185" s="32"/>
      <c r="P185" s="32"/>
      <c r="Q185" s="32"/>
    </row>
    <row r="186" spans="2:17" ht="8.25" customHeight="1" thickTop="1">
      <c r="B186" s="120"/>
      <c r="C186" s="32"/>
      <c r="D186" s="32"/>
      <c r="E186" s="32"/>
      <c r="F186" s="32"/>
      <c r="G186" s="32"/>
      <c r="H186" s="32"/>
      <c r="I186" s="32"/>
      <c r="J186" s="32"/>
      <c r="K186" s="32"/>
      <c r="L186" s="32"/>
      <c r="M186" s="32"/>
      <c r="N186" s="32"/>
      <c r="P186" s="32"/>
      <c r="Q186" s="32"/>
    </row>
    <row r="187" spans="2:17" ht="15.75" thickBot="1">
      <c r="B187" s="120"/>
      <c r="C187" s="32"/>
      <c r="D187" s="32" t="s">
        <v>140</v>
      </c>
      <c r="E187" s="32"/>
      <c r="F187" s="32"/>
      <c r="G187" s="32"/>
      <c r="H187" s="32"/>
      <c r="I187" s="32"/>
      <c r="J187" s="32"/>
      <c r="K187" s="32"/>
      <c r="L187" s="32"/>
      <c r="M187" s="136">
        <v>64</v>
      </c>
      <c r="N187" s="32"/>
      <c r="P187" s="32"/>
      <c r="Q187" s="32"/>
    </row>
    <row r="188" spans="2:17" ht="15.75" thickTop="1">
      <c r="B188" s="120"/>
      <c r="C188" s="32"/>
      <c r="D188" s="32"/>
      <c r="E188" s="32"/>
      <c r="F188" s="32"/>
      <c r="G188" s="32"/>
      <c r="H188" s="32"/>
      <c r="I188" s="32"/>
      <c r="J188" s="32"/>
      <c r="K188" s="32"/>
      <c r="L188" s="32"/>
      <c r="M188" s="32"/>
      <c r="N188" s="32"/>
      <c r="O188" s="32"/>
      <c r="P188" s="32"/>
      <c r="Q188" s="32"/>
    </row>
    <row r="189" spans="2:17" ht="15" customHeight="1">
      <c r="B189" s="120"/>
      <c r="D189" s="32"/>
      <c r="E189" s="32"/>
      <c r="F189" s="32"/>
      <c r="G189" s="32"/>
      <c r="H189" s="32"/>
      <c r="I189" s="32"/>
      <c r="J189" s="32"/>
      <c r="K189" s="32"/>
      <c r="L189" s="32"/>
      <c r="M189" s="32"/>
      <c r="N189" s="32"/>
      <c r="O189" s="32"/>
      <c r="P189" s="32"/>
      <c r="Q189" s="32"/>
    </row>
    <row r="190" spans="2:17" ht="15.75">
      <c r="B190" s="119" t="s">
        <v>88</v>
      </c>
      <c r="C190" s="122" t="s">
        <v>204</v>
      </c>
      <c r="D190" s="32"/>
      <c r="E190" s="32"/>
      <c r="F190" s="32"/>
      <c r="G190" s="32"/>
      <c r="H190" s="32"/>
      <c r="I190" s="32"/>
      <c r="J190" s="32"/>
      <c r="K190" s="32"/>
      <c r="L190" s="32"/>
      <c r="M190" s="32"/>
      <c r="N190" s="32"/>
      <c r="O190" s="32"/>
      <c r="P190" s="32"/>
      <c r="Q190" s="32"/>
    </row>
    <row r="191" spans="2:17" ht="8.25" customHeight="1">
      <c r="B191" s="120"/>
      <c r="C191" s="32"/>
      <c r="D191" s="32"/>
      <c r="E191" s="32"/>
      <c r="F191" s="32"/>
      <c r="G191" s="32"/>
      <c r="H191" s="32"/>
      <c r="I191" s="32"/>
      <c r="J191" s="32"/>
      <c r="K191" s="32"/>
      <c r="L191" s="32"/>
      <c r="M191" s="32"/>
      <c r="N191" s="32"/>
      <c r="O191" s="32"/>
      <c r="P191" s="32"/>
      <c r="Q191" s="32"/>
    </row>
    <row r="192" spans="2:16" ht="15" customHeight="1">
      <c r="B192" s="120"/>
      <c r="C192" s="170"/>
      <c r="D192" s="209" t="s">
        <v>221</v>
      </c>
      <c r="E192" s="210"/>
      <c r="F192" s="211"/>
      <c r="G192" s="171"/>
      <c r="H192" s="172"/>
      <c r="I192" s="172"/>
      <c r="J192" s="172"/>
      <c r="K192" s="172"/>
      <c r="L192" s="173"/>
      <c r="M192" s="172"/>
      <c r="N192" s="172"/>
      <c r="O192" s="172"/>
      <c r="P192" s="173"/>
    </row>
    <row r="193" spans="2:16" ht="15" customHeight="1">
      <c r="B193" s="120"/>
      <c r="C193" s="174" t="s">
        <v>222</v>
      </c>
      <c r="D193" s="212" t="s">
        <v>223</v>
      </c>
      <c r="E193" s="213"/>
      <c r="F193" s="214"/>
      <c r="G193" s="175" t="s">
        <v>224</v>
      </c>
      <c r="H193" s="176"/>
      <c r="I193" s="176"/>
      <c r="J193" s="176"/>
      <c r="K193" s="176"/>
      <c r="L193" s="177"/>
      <c r="M193" s="199" t="s">
        <v>225</v>
      </c>
      <c r="N193" s="199"/>
      <c r="O193" s="199"/>
      <c r="P193" s="200"/>
    </row>
    <row r="194" spans="2:16" ht="15" customHeight="1">
      <c r="B194" s="120"/>
      <c r="C194" s="170"/>
      <c r="D194" s="171"/>
      <c r="E194" s="172"/>
      <c r="F194" s="173"/>
      <c r="G194" s="171"/>
      <c r="H194" s="172"/>
      <c r="I194" s="172"/>
      <c r="J194" s="172"/>
      <c r="K194" s="172"/>
      <c r="L194" s="173"/>
      <c r="M194" s="172"/>
      <c r="N194" s="172"/>
      <c r="O194" s="172"/>
      <c r="P194" s="178"/>
    </row>
    <row r="195" spans="2:16" ht="15" customHeight="1">
      <c r="B195" s="120"/>
      <c r="C195" s="179" t="s">
        <v>226</v>
      </c>
      <c r="D195" s="180"/>
      <c r="E195" s="85" t="s">
        <v>230</v>
      </c>
      <c r="F195" s="181"/>
      <c r="G195" s="180" t="s">
        <v>314</v>
      </c>
      <c r="H195" s="85"/>
      <c r="I195" s="85"/>
      <c r="J195" s="85"/>
      <c r="K195" s="85"/>
      <c r="L195" s="181"/>
      <c r="M195" s="85" t="s">
        <v>227</v>
      </c>
      <c r="N195" s="85"/>
      <c r="O195" s="85"/>
      <c r="P195" s="182"/>
    </row>
    <row r="196" spans="2:16" ht="15" customHeight="1">
      <c r="B196" s="120"/>
      <c r="C196" s="183"/>
      <c r="D196" s="180"/>
      <c r="E196" s="85" t="s">
        <v>273</v>
      </c>
      <c r="F196" s="181"/>
      <c r="G196" s="32" t="s">
        <v>315</v>
      </c>
      <c r="H196" s="85"/>
      <c r="I196" s="85"/>
      <c r="J196" s="85"/>
      <c r="K196" s="85"/>
      <c r="L196" s="181"/>
      <c r="M196" s="85" t="s">
        <v>2</v>
      </c>
      <c r="N196" s="85"/>
      <c r="O196" s="85"/>
      <c r="P196" s="182"/>
    </row>
    <row r="197" spans="2:16" ht="15" customHeight="1">
      <c r="B197" s="120"/>
      <c r="C197" s="183"/>
      <c r="D197" s="180"/>
      <c r="E197" s="85" t="s">
        <v>274</v>
      </c>
      <c r="F197" s="181"/>
      <c r="G197" s="32" t="s">
        <v>316</v>
      </c>
      <c r="H197" s="85"/>
      <c r="I197" s="85"/>
      <c r="J197" s="85"/>
      <c r="K197" s="85"/>
      <c r="L197" s="181"/>
      <c r="M197" s="85" t="s">
        <v>0</v>
      </c>
      <c r="N197" s="85"/>
      <c r="O197" s="85"/>
      <c r="P197" s="182"/>
    </row>
    <row r="198" spans="2:16" ht="15" customHeight="1">
      <c r="B198" s="120"/>
      <c r="C198" s="183"/>
      <c r="D198" s="180"/>
      <c r="E198" s="85" t="s">
        <v>323</v>
      </c>
      <c r="F198" s="181"/>
      <c r="G198" s="32" t="s">
        <v>317</v>
      </c>
      <c r="H198" s="85"/>
      <c r="I198" s="85"/>
      <c r="J198" s="85"/>
      <c r="K198" s="85"/>
      <c r="L198" s="181"/>
      <c r="M198" s="85" t="s">
        <v>1</v>
      </c>
      <c r="N198" s="85"/>
      <c r="O198" s="85"/>
      <c r="P198" s="182"/>
    </row>
    <row r="199" spans="2:16" ht="15" customHeight="1">
      <c r="B199" s="120"/>
      <c r="C199" s="183"/>
      <c r="D199" s="180"/>
      <c r="E199" s="85" t="s">
        <v>324</v>
      </c>
      <c r="F199" s="181"/>
      <c r="G199" s="180" t="s">
        <v>318</v>
      </c>
      <c r="H199" s="85"/>
      <c r="I199" s="85"/>
      <c r="J199" s="85"/>
      <c r="K199" s="85"/>
      <c r="L199" s="181"/>
      <c r="M199" s="85" t="s">
        <v>325</v>
      </c>
      <c r="N199" s="85"/>
      <c r="O199" s="85"/>
      <c r="P199" s="182"/>
    </row>
    <row r="200" spans="2:16" ht="15" customHeight="1">
      <c r="B200" s="120"/>
      <c r="C200" s="183"/>
      <c r="D200" s="180"/>
      <c r="E200" s="85"/>
      <c r="F200" s="181"/>
      <c r="G200" s="180" t="s">
        <v>319</v>
      </c>
      <c r="H200" s="85"/>
      <c r="I200" s="85"/>
      <c r="J200" s="85"/>
      <c r="K200" s="85"/>
      <c r="L200" s="181"/>
      <c r="M200" s="85" t="s">
        <v>266</v>
      </c>
      <c r="N200" s="85"/>
      <c r="O200" s="85"/>
      <c r="P200" s="182"/>
    </row>
    <row r="201" spans="2:16" ht="15" customHeight="1">
      <c r="B201" s="120"/>
      <c r="C201" s="183"/>
      <c r="D201" s="180"/>
      <c r="E201" s="85"/>
      <c r="F201" s="181"/>
      <c r="G201" s="180" t="s">
        <v>320</v>
      </c>
      <c r="H201" s="85"/>
      <c r="I201" s="85"/>
      <c r="J201" s="85"/>
      <c r="K201" s="85"/>
      <c r="L201" s="181"/>
      <c r="M201" s="85" t="s">
        <v>255</v>
      </c>
      <c r="N201" s="85"/>
      <c r="O201" s="85"/>
      <c r="P201" s="182"/>
    </row>
    <row r="202" spans="2:16" ht="15" customHeight="1">
      <c r="B202" s="120"/>
      <c r="C202" s="183"/>
      <c r="D202" s="180"/>
      <c r="E202" s="85"/>
      <c r="F202" s="181"/>
      <c r="G202" s="32" t="s">
        <v>321</v>
      </c>
      <c r="H202" s="85"/>
      <c r="I202" s="85"/>
      <c r="J202" s="85"/>
      <c r="K202" s="85"/>
      <c r="L202" s="181"/>
      <c r="M202" s="85" t="s">
        <v>267</v>
      </c>
      <c r="N202" s="85"/>
      <c r="O202" s="85"/>
      <c r="P202" s="182"/>
    </row>
    <row r="203" spans="2:16" ht="15" customHeight="1">
      <c r="B203" s="120"/>
      <c r="C203" s="183"/>
      <c r="D203" s="180"/>
      <c r="E203" s="85"/>
      <c r="F203" s="181"/>
      <c r="G203" s="180" t="s">
        <v>322</v>
      </c>
      <c r="H203" s="85"/>
      <c r="I203" s="85"/>
      <c r="J203" s="85"/>
      <c r="K203" s="85"/>
      <c r="L203" s="181"/>
      <c r="M203" s="114"/>
      <c r="N203" s="114"/>
      <c r="O203" s="85"/>
      <c r="P203" s="182"/>
    </row>
    <row r="204" spans="2:16" ht="15" customHeight="1">
      <c r="B204" s="120"/>
      <c r="C204" s="183"/>
      <c r="D204" s="180"/>
      <c r="E204" s="85"/>
      <c r="F204" s="181"/>
      <c r="G204" s="180" t="s">
        <v>249</v>
      </c>
      <c r="H204" s="85"/>
      <c r="I204" s="85"/>
      <c r="J204" s="85"/>
      <c r="K204" s="85"/>
      <c r="L204" s="181"/>
      <c r="M204" s="85" t="s">
        <v>326</v>
      </c>
      <c r="N204" s="85"/>
      <c r="O204" s="85"/>
      <c r="P204" s="182"/>
    </row>
    <row r="205" spans="2:16" ht="15" customHeight="1">
      <c r="B205" s="120"/>
      <c r="C205" s="183"/>
      <c r="D205" s="180"/>
      <c r="E205" s="85"/>
      <c r="F205" s="181"/>
      <c r="G205" s="180" t="s">
        <v>250</v>
      </c>
      <c r="H205" s="85"/>
      <c r="I205" s="85"/>
      <c r="J205" s="85"/>
      <c r="K205" s="85"/>
      <c r="L205" s="181"/>
      <c r="M205" s="85" t="s">
        <v>327</v>
      </c>
      <c r="N205" s="85"/>
      <c r="O205" s="85"/>
      <c r="P205" s="182"/>
    </row>
    <row r="206" spans="2:16" ht="15" customHeight="1">
      <c r="B206" s="120"/>
      <c r="C206" s="183"/>
      <c r="D206" s="180"/>
      <c r="E206" s="85"/>
      <c r="F206" s="181"/>
      <c r="G206" s="180" t="s">
        <v>252</v>
      </c>
      <c r="H206" s="85"/>
      <c r="I206" s="85"/>
      <c r="J206" s="85"/>
      <c r="K206" s="85"/>
      <c r="L206" s="181"/>
      <c r="M206" s="85" t="s">
        <v>328</v>
      </c>
      <c r="N206" s="85"/>
      <c r="O206" s="85"/>
      <c r="P206" s="182"/>
    </row>
    <row r="207" spans="2:16" ht="15" customHeight="1">
      <c r="B207" s="120"/>
      <c r="C207" s="183"/>
      <c r="D207" s="180"/>
      <c r="E207" s="85"/>
      <c r="F207" s="181"/>
      <c r="G207" s="180" t="s">
        <v>251</v>
      </c>
      <c r="H207" s="85"/>
      <c r="I207" s="85"/>
      <c r="J207" s="85"/>
      <c r="K207" s="85"/>
      <c r="L207" s="181"/>
      <c r="M207" s="85" t="s">
        <v>329</v>
      </c>
      <c r="N207" s="85"/>
      <c r="O207" s="85"/>
      <c r="P207" s="182"/>
    </row>
    <row r="208" spans="2:16" ht="15" customHeight="1">
      <c r="B208" s="120"/>
      <c r="C208" s="183"/>
      <c r="D208" s="180"/>
      <c r="E208" s="85"/>
      <c r="F208" s="181"/>
      <c r="G208" s="180" t="s">
        <v>253</v>
      </c>
      <c r="H208" s="85"/>
      <c r="I208" s="85"/>
      <c r="J208" s="85"/>
      <c r="K208" s="85"/>
      <c r="L208" s="181"/>
      <c r="M208" s="85" t="s">
        <v>330</v>
      </c>
      <c r="N208" s="85"/>
      <c r="O208" s="85"/>
      <c r="P208" s="182"/>
    </row>
    <row r="209" spans="2:16" ht="15" customHeight="1">
      <c r="B209" s="120"/>
      <c r="C209" s="183"/>
      <c r="D209" s="180"/>
      <c r="E209" s="85"/>
      <c r="F209" s="181"/>
      <c r="G209" s="180" t="s">
        <v>254</v>
      </c>
      <c r="H209" s="85"/>
      <c r="I209" s="85"/>
      <c r="J209" s="85"/>
      <c r="K209" s="85"/>
      <c r="L209" s="181"/>
      <c r="M209" s="85" t="s">
        <v>331</v>
      </c>
      <c r="N209" s="85"/>
      <c r="O209" s="85"/>
      <c r="P209" s="182"/>
    </row>
    <row r="210" spans="2:16" ht="15" customHeight="1">
      <c r="B210" s="120"/>
      <c r="C210" s="183"/>
      <c r="D210" s="180"/>
      <c r="E210" s="85"/>
      <c r="F210" s="181"/>
      <c r="G210" s="180"/>
      <c r="H210" s="85"/>
      <c r="I210" s="85"/>
      <c r="J210" s="85"/>
      <c r="K210" s="85"/>
      <c r="L210" s="181"/>
      <c r="M210" s="85"/>
      <c r="N210" s="85"/>
      <c r="O210" s="85"/>
      <c r="P210" s="182"/>
    </row>
    <row r="211" spans="2:16" ht="15" customHeight="1">
      <c r="B211" s="120"/>
      <c r="C211" s="179" t="s">
        <v>234</v>
      </c>
      <c r="D211" s="180"/>
      <c r="E211" s="85" t="s">
        <v>240</v>
      </c>
      <c r="F211" s="181"/>
      <c r="G211" s="189" t="s">
        <v>235</v>
      </c>
      <c r="H211" s="85"/>
      <c r="I211" s="85"/>
      <c r="J211" s="85"/>
      <c r="K211" s="85"/>
      <c r="L211" s="181"/>
      <c r="M211" s="85" t="s">
        <v>227</v>
      </c>
      <c r="N211" s="85"/>
      <c r="O211" s="85"/>
      <c r="P211" s="182"/>
    </row>
    <row r="212" spans="2:26" ht="15" customHeight="1">
      <c r="B212" s="120"/>
      <c r="C212" s="183"/>
      <c r="D212" s="180"/>
      <c r="E212" s="85"/>
      <c r="F212" s="181"/>
      <c r="G212" s="189" t="s">
        <v>272</v>
      </c>
      <c r="H212" s="85"/>
      <c r="I212" s="85"/>
      <c r="J212" s="85"/>
      <c r="K212" s="85"/>
      <c r="L212" s="181"/>
      <c r="M212" s="85" t="s">
        <v>258</v>
      </c>
      <c r="N212" s="190"/>
      <c r="O212" s="190"/>
      <c r="P212" s="191"/>
      <c r="S212" s="160"/>
      <c r="T212" s="160"/>
      <c r="U212" s="160"/>
      <c r="V212" s="160"/>
      <c r="W212" s="160"/>
      <c r="X212" s="160"/>
      <c r="Y212" s="160"/>
      <c r="Z212" s="160"/>
    </row>
    <row r="213" spans="2:26" ht="15" customHeight="1">
      <c r="B213" s="120"/>
      <c r="C213" s="183"/>
      <c r="D213" s="180"/>
      <c r="E213" s="85"/>
      <c r="F213" s="181"/>
      <c r="G213" s="180" t="s">
        <v>236</v>
      </c>
      <c r="H213" s="85"/>
      <c r="I213" s="85"/>
      <c r="J213" s="85"/>
      <c r="K213" s="85"/>
      <c r="L213" s="181"/>
      <c r="M213" s="85" t="s">
        <v>256</v>
      </c>
      <c r="N213" s="190"/>
      <c r="O213" s="190"/>
      <c r="P213" s="191"/>
      <c r="S213" s="160"/>
      <c r="T213" s="160"/>
      <c r="U213" s="160"/>
      <c r="V213" s="160"/>
      <c r="W213" s="160"/>
      <c r="X213" s="160"/>
      <c r="Y213" s="160"/>
      <c r="Z213" s="160"/>
    </row>
    <row r="214" spans="2:26" ht="15" customHeight="1">
      <c r="B214" s="120"/>
      <c r="C214" s="183"/>
      <c r="D214" s="180"/>
      <c r="E214" s="85"/>
      <c r="F214" s="181"/>
      <c r="G214" s="180" t="s">
        <v>237</v>
      </c>
      <c r="H214" s="85"/>
      <c r="I214" s="85"/>
      <c r="J214" s="85"/>
      <c r="K214" s="85"/>
      <c r="L214" s="181"/>
      <c r="M214" s="85" t="s">
        <v>259</v>
      </c>
      <c r="N214" s="190"/>
      <c r="O214" s="190"/>
      <c r="P214" s="191"/>
      <c r="S214" s="160"/>
      <c r="T214" s="160"/>
      <c r="U214" s="160"/>
      <c r="V214" s="160"/>
      <c r="W214" s="160"/>
      <c r="X214" s="160"/>
      <c r="Y214" s="160"/>
      <c r="Z214" s="160"/>
    </row>
    <row r="215" spans="2:26" ht="15" customHeight="1">
      <c r="B215" s="120"/>
      <c r="C215" s="183"/>
      <c r="D215" s="180"/>
      <c r="E215" s="85"/>
      <c r="F215" s="181"/>
      <c r="G215" s="180" t="s">
        <v>238</v>
      </c>
      <c r="H215" s="85"/>
      <c r="I215" s="85"/>
      <c r="J215" s="85"/>
      <c r="K215" s="85"/>
      <c r="L215" s="181"/>
      <c r="M215" s="85" t="s">
        <v>261</v>
      </c>
      <c r="N215" s="190"/>
      <c r="O215" s="190"/>
      <c r="P215" s="191"/>
      <c r="S215" s="160"/>
      <c r="T215" s="160"/>
      <c r="U215" s="160"/>
      <c r="V215" s="160"/>
      <c r="W215" s="160"/>
      <c r="X215" s="160"/>
      <c r="Y215" s="160"/>
      <c r="Z215" s="160"/>
    </row>
    <row r="216" spans="2:26" ht="15" customHeight="1">
      <c r="B216" s="120"/>
      <c r="C216" s="183"/>
      <c r="D216" s="180"/>
      <c r="E216" s="85"/>
      <c r="F216" s="181"/>
      <c r="G216" s="180" t="s">
        <v>239</v>
      </c>
      <c r="H216" s="85"/>
      <c r="I216" s="85"/>
      <c r="J216" s="85"/>
      <c r="K216" s="85"/>
      <c r="L216" s="181"/>
      <c r="M216" s="85" t="s">
        <v>260</v>
      </c>
      <c r="N216" s="190"/>
      <c r="O216" s="190"/>
      <c r="P216" s="191"/>
      <c r="S216" s="160"/>
      <c r="T216" s="160"/>
      <c r="U216" s="160"/>
      <c r="V216" s="160"/>
      <c r="W216" s="160"/>
      <c r="X216" s="160"/>
      <c r="Y216" s="160"/>
      <c r="Z216" s="160"/>
    </row>
    <row r="217" spans="2:26" ht="15" customHeight="1">
      <c r="B217" s="120"/>
      <c r="C217" s="183"/>
      <c r="D217" s="180"/>
      <c r="E217" s="85"/>
      <c r="F217" s="181"/>
      <c r="G217" s="180" t="s">
        <v>257</v>
      </c>
      <c r="H217" s="85"/>
      <c r="I217" s="85"/>
      <c r="J217" s="85"/>
      <c r="K217" s="85"/>
      <c r="L217" s="181"/>
      <c r="M217" s="85"/>
      <c r="N217" s="190"/>
      <c r="O217" s="190"/>
      <c r="P217" s="191"/>
      <c r="S217" s="160"/>
      <c r="T217" s="160"/>
      <c r="U217" s="160"/>
      <c r="V217" s="160"/>
      <c r="W217" s="160"/>
      <c r="X217" s="160"/>
      <c r="Y217" s="160"/>
      <c r="Z217" s="160"/>
    </row>
    <row r="218" spans="2:16" ht="15" customHeight="1">
      <c r="B218" s="120"/>
      <c r="C218" s="184"/>
      <c r="D218" s="185"/>
      <c r="E218" s="88"/>
      <c r="F218" s="186"/>
      <c r="G218" s="185"/>
      <c r="H218" s="88"/>
      <c r="I218" s="88"/>
      <c r="J218" s="88"/>
      <c r="K218" s="88"/>
      <c r="L218" s="186"/>
      <c r="M218" s="192"/>
      <c r="N218" s="192"/>
      <c r="O218" s="192"/>
      <c r="P218" s="187"/>
    </row>
    <row r="219" spans="2:14" ht="15" customHeight="1">
      <c r="B219" s="120"/>
      <c r="C219" s="32"/>
      <c r="D219" s="32"/>
      <c r="E219" s="32"/>
      <c r="F219" s="32"/>
      <c r="G219" s="32"/>
      <c r="H219" s="32"/>
      <c r="I219" s="32"/>
      <c r="J219" s="32"/>
      <c r="K219" s="32"/>
      <c r="L219" s="32"/>
      <c r="M219" s="32"/>
      <c r="N219" s="32"/>
    </row>
    <row r="220" ht="15" customHeight="1">
      <c r="B220" s="120"/>
    </row>
    <row r="221" spans="2:14" ht="15.75">
      <c r="B221" s="119" t="s">
        <v>89</v>
      </c>
      <c r="C221" s="122" t="s">
        <v>184</v>
      </c>
      <c r="D221" s="32"/>
      <c r="E221" s="32"/>
      <c r="F221" s="32"/>
      <c r="G221" s="32"/>
      <c r="H221" s="32"/>
      <c r="I221" s="32"/>
      <c r="J221" s="32"/>
      <c r="K221" s="32"/>
      <c r="L221" s="32"/>
      <c r="M221" s="32"/>
      <c r="N221" s="32"/>
    </row>
    <row r="222" spans="2:14" ht="11.25" customHeight="1">
      <c r="B222" s="120"/>
      <c r="C222" s="32"/>
      <c r="D222" s="32"/>
      <c r="E222" s="32"/>
      <c r="F222" s="32"/>
      <c r="G222" s="32"/>
      <c r="H222" s="32"/>
      <c r="I222" s="32"/>
      <c r="J222" s="32"/>
      <c r="K222" s="32"/>
      <c r="L222" s="32"/>
      <c r="M222" s="32"/>
      <c r="N222" s="32"/>
    </row>
    <row r="223" spans="2:15" ht="15">
      <c r="B223" s="67"/>
      <c r="C223" s="23" t="s">
        <v>306</v>
      </c>
      <c r="D223" s="46"/>
      <c r="E223" s="27"/>
      <c r="F223" s="27"/>
      <c r="G223" s="27"/>
      <c r="H223" s="27"/>
      <c r="I223" s="27"/>
      <c r="J223" s="27"/>
      <c r="K223" s="36"/>
      <c r="L223" s="25"/>
      <c r="M223" s="25"/>
      <c r="N223" s="32"/>
      <c r="O223" s="32"/>
    </row>
    <row r="224" spans="2:17" ht="15">
      <c r="B224" s="67"/>
      <c r="C224" s="67" t="s">
        <v>246</v>
      </c>
      <c r="D224" s="32"/>
      <c r="E224" s="32"/>
      <c r="F224" s="32"/>
      <c r="G224" s="32"/>
      <c r="H224" s="32"/>
      <c r="I224" s="32"/>
      <c r="J224" s="32"/>
      <c r="K224" s="32"/>
      <c r="L224" s="32"/>
      <c r="M224" s="32"/>
      <c r="N224" s="32"/>
      <c r="O224" s="32"/>
      <c r="P224" s="32"/>
      <c r="Q224" s="32"/>
    </row>
    <row r="225" spans="2:17" ht="15">
      <c r="B225" s="67"/>
      <c r="C225" s="67"/>
      <c r="D225" s="32"/>
      <c r="E225" s="32"/>
      <c r="F225" s="32"/>
      <c r="G225" s="32"/>
      <c r="H225" s="32"/>
      <c r="I225" s="32"/>
      <c r="J225" s="32"/>
      <c r="K225" s="32"/>
      <c r="L225" s="32"/>
      <c r="M225" s="32"/>
      <c r="N225" s="32"/>
      <c r="O225" s="32"/>
      <c r="P225" s="32"/>
      <c r="Q225" s="32"/>
    </row>
    <row r="226" spans="2:17" ht="15" customHeight="1">
      <c r="B226" s="67"/>
      <c r="C226" s="67"/>
      <c r="D226" s="32"/>
      <c r="E226" s="32"/>
      <c r="F226" s="32"/>
      <c r="G226" s="32"/>
      <c r="H226" s="32"/>
      <c r="I226" s="32"/>
      <c r="J226" s="32"/>
      <c r="K226" s="32"/>
      <c r="L226" s="32"/>
      <c r="M226" s="32"/>
      <c r="N226" s="32"/>
      <c r="O226" s="32"/>
      <c r="P226" s="32"/>
      <c r="Q226" s="32"/>
    </row>
    <row r="227" spans="2:17" ht="15.75">
      <c r="B227" s="119" t="s">
        <v>90</v>
      </c>
      <c r="C227" s="122" t="s">
        <v>185</v>
      </c>
      <c r="D227" s="32"/>
      <c r="E227" s="32"/>
      <c r="F227" s="32"/>
      <c r="G227" s="32"/>
      <c r="H227" s="32"/>
      <c r="I227" s="32"/>
      <c r="J227" s="32"/>
      <c r="K227" s="32"/>
      <c r="L227" s="32"/>
      <c r="M227" s="32"/>
      <c r="N227" s="32"/>
      <c r="O227" s="32"/>
      <c r="P227" s="32"/>
      <c r="Q227" s="32"/>
    </row>
    <row r="228" spans="2:17" ht="8.25" customHeight="1">
      <c r="B228" s="67"/>
      <c r="C228" s="32"/>
      <c r="D228" s="32"/>
      <c r="E228" s="32"/>
      <c r="F228" s="32"/>
      <c r="G228" s="32"/>
      <c r="H228" s="32"/>
      <c r="I228" s="32"/>
      <c r="J228" s="32"/>
      <c r="K228" s="32"/>
      <c r="L228" s="32"/>
      <c r="M228" s="32"/>
      <c r="N228" s="32"/>
      <c r="O228" s="32"/>
      <c r="P228" s="32"/>
      <c r="Q228" s="32"/>
    </row>
    <row r="229" spans="2:17" ht="15">
      <c r="B229" s="67"/>
      <c r="C229" s="27" t="s">
        <v>119</v>
      </c>
      <c r="D229" s="32"/>
      <c r="E229" s="32"/>
      <c r="F229" s="32"/>
      <c r="G229" s="32"/>
      <c r="H229" s="32"/>
      <c r="I229" s="32"/>
      <c r="J229" s="32"/>
      <c r="K229" s="32"/>
      <c r="L229" s="32"/>
      <c r="M229" s="32"/>
      <c r="N229" s="32"/>
      <c r="O229" s="32"/>
      <c r="P229" s="32"/>
      <c r="Q229" s="32"/>
    </row>
    <row r="230" spans="2:17" ht="15">
      <c r="B230" s="67"/>
      <c r="C230" s="32"/>
      <c r="D230" s="32"/>
      <c r="E230" s="32"/>
      <c r="F230" s="32"/>
      <c r="G230" s="32"/>
      <c r="H230" s="32"/>
      <c r="I230" s="32"/>
      <c r="J230" s="32"/>
      <c r="K230" s="32"/>
      <c r="L230" s="32"/>
      <c r="M230" s="32"/>
      <c r="N230" s="32"/>
      <c r="O230" s="32"/>
      <c r="P230" s="32"/>
      <c r="Q230" s="32"/>
    </row>
    <row r="231" spans="2:17" ht="12.75" customHeight="1">
      <c r="B231" s="67"/>
      <c r="C231" s="32"/>
      <c r="D231" s="32"/>
      <c r="E231" s="32"/>
      <c r="F231" s="32"/>
      <c r="G231" s="32"/>
      <c r="H231" s="32"/>
      <c r="I231" s="32"/>
      <c r="J231" s="32"/>
      <c r="K231" s="32"/>
      <c r="L231" s="32"/>
      <c r="M231" s="32"/>
      <c r="N231" s="32"/>
      <c r="O231" s="32"/>
      <c r="P231" s="32"/>
      <c r="Q231" s="32"/>
    </row>
    <row r="232" spans="2:17" ht="15.75">
      <c r="B232" s="119" t="s">
        <v>91</v>
      </c>
      <c r="C232" s="122" t="s">
        <v>186</v>
      </c>
      <c r="D232" s="32"/>
      <c r="E232" s="32"/>
      <c r="F232" s="32"/>
      <c r="G232" s="32"/>
      <c r="H232" s="32"/>
      <c r="I232" s="32"/>
      <c r="J232" s="32"/>
      <c r="K232" s="32"/>
      <c r="L232" s="32"/>
      <c r="M232" s="32"/>
      <c r="N232" s="32"/>
      <c r="O232" s="32"/>
      <c r="P232" s="32"/>
      <c r="Q232" s="32"/>
    </row>
    <row r="233" spans="2:17" ht="8.25" customHeight="1">
      <c r="B233" s="120"/>
      <c r="C233" s="32"/>
      <c r="D233" s="32"/>
      <c r="E233" s="32"/>
      <c r="F233" s="32"/>
      <c r="G233" s="32"/>
      <c r="H233" s="32"/>
      <c r="I233" s="32"/>
      <c r="J233" s="32"/>
      <c r="K233" s="32"/>
      <c r="L233" s="32"/>
      <c r="M233" s="32"/>
      <c r="N233" s="32"/>
      <c r="O233" s="32"/>
      <c r="P233" s="32"/>
      <c r="Q233" s="32"/>
    </row>
    <row r="234" spans="2:17" ht="15">
      <c r="B234" s="120"/>
      <c r="C234" s="25" t="s">
        <v>110</v>
      </c>
      <c r="D234" s="114"/>
      <c r="E234" s="114"/>
      <c r="F234" s="114"/>
      <c r="G234" s="114"/>
      <c r="H234" s="114"/>
      <c r="I234" s="114"/>
      <c r="J234" s="114"/>
      <c r="K234" s="114"/>
      <c r="L234" s="78"/>
      <c r="M234" s="78"/>
      <c r="N234" s="79"/>
      <c r="O234" s="49"/>
      <c r="P234" s="77"/>
      <c r="Q234" s="32"/>
    </row>
    <row r="235" spans="2:17" ht="15">
      <c r="B235" s="120"/>
      <c r="C235" s="85" t="s">
        <v>109</v>
      </c>
      <c r="D235" s="85"/>
      <c r="E235" s="85"/>
      <c r="F235" s="85"/>
      <c r="G235" s="114"/>
      <c r="H235" s="114"/>
      <c r="I235" s="114"/>
      <c r="J235" s="114"/>
      <c r="K235" s="114"/>
      <c r="L235" s="78"/>
      <c r="M235" s="78"/>
      <c r="N235" s="79"/>
      <c r="O235" s="49"/>
      <c r="P235" s="77"/>
      <c r="Q235" s="32"/>
    </row>
    <row r="236" spans="2:17" ht="8.25" customHeight="1">
      <c r="B236" s="120"/>
      <c r="C236" s="85"/>
      <c r="D236" s="85"/>
      <c r="E236" s="85"/>
      <c r="F236" s="85"/>
      <c r="G236" s="114"/>
      <c r="H236" s="114"/>
      <c r="I236" s="114"/>
      <c r="J236" s="114"/>
      <c r="K236" s="114"/>
      <c r="L236" s="78"/>
      <c r="M236" s="78"/>
      <c r="N236" s="79"/>
      <c r="O236" s="49"/>
      <c r="P236" s="77"/>
      <c r="Q236" s="32"/>
    </row>
    <row r="237" spans="2:17" ht="15">
      <c r="B237" s="120"/>
      <c r="C237" s="85" t="s">
        <v>207</v>
      </c>
      <c r="D237" s="85" t="s">
        <v>112</v>
      </c>
      <c r="E237" s="85"/>
      <c r="F237" s="85"/>
      <c r="G237" s="114"/>
      <c r="H237" s="114"/>
      <c r="I237" s="114"/>
      <c r="J237" s="114"/>
      <c r="K237" s="114"/>
      <c r="L237" s="78"/>
      <c r="M237" s="78"/>
      <c r="N237" s="79"/>
      <c r="O237" s="49"/>
      <c r="P237" s="77"/>
      <c r="Q237" s="32"/>
    </row>
    <row r="238" spans="2:17" ht="15">
      <c r="B238" s="120"/>
      <c r="C238" s="85"/>
      <c r="D238" s="85" t="s">
        <v>198</v>
      </c>
      <c r="E238" s="85"/>
      <c r="F238" s="85"/>
      <c r="G238" s="114"/>
      <c r="H238" s="114"/>
      <c r="I238" s="114"/>
      <c r="J238" s="114"/>
      <c r="K238" s="114"/>
      <c r="L238" s="78"/>
      <c r="M238" s="78"/>
      <c r="N238" s="79"/>
      <c r="O238" s="49"/>
      <c r="P238" s="77"/>
      <c r="Q238" s="32"/>
    </row>
    <row r="239" spans="2:17" ht="15">
      <c r="B239" s="120"/>
      <c r="C239" s="85"/>
      <c r="D239" s="85" t="s">
        <v>159</v>
      </c>
      <c r="E239" s="85"/>
      <c r="F239" s="85"/>
      <c r="G239" s="114"/>
      <c r="H239" s="114"/>
      <c r="I239" s="114"/>
      <c r="J239" s="114"/>
      <c r="K239" s="114"/>
      <c r="L239" s="78"/>
      <c r="M239" s="78"/>
      <c r="N239" s="79"/>
      <c r="O239" s="49"/>
      <c r="P239" s="77"/>
      <c r="Q239" s="32"/>
    </row>
    <row r="240" spans="2:17" ht="15">
      <c r="B240" s="120"/>
      <c r="C240" s="85"/>
      <c r="D240" s="85" t="s">
        <v>160</v>
      </c>
      <c r="E240" s="85"/>
      <c r="F240" s="85"/>
      <c r="G240" s="114"/>
      <c r="H240" s="114"/>
      <c r="I240" s="114"/>
      <c r="J240" s="114"/>
      <c r="K240" s="114"/>
      <c r="L240" s="78"/>
      <c r="M240" s="78"/>
      <c r="N240" s="79"/>
      <c r="O240" s="49"/>
      <c r="P240" s="77"/>
      <c r="Q240" s="32"/>
    </row>
    <row r="241" spans="2:17" ht="7.5" customHeight="1">
      <c r="B241" s="120"/>
      <c r="C241" s="85"/>
      <c r="D241" s="85"/>
      <c r="E241" s="85"/>
      <c r="F241" s="85"/>
      <c r="G241" s="114"/>
      <c r="H241" s="114"/>
      <c r="I241" s="114"/>
      <c r="J241" s="114"/>
      <c r="K241" s="114"/>
      <c r="L241" s="78"/>
      <c r="M241" s="78"/>
      <c r="N241" s="79"/>
      <c r="O241" s="49"/>
      <c r="P241" s="77"/>
      <c r="Q241" s="32"/>
    </row>
    <row r="242" spans="2:17" ht="15">
      <c r="B242" s="120"/>
      <c r="C242" s="85"/>
      <c r="D242" s="85" t="s">
        <v>208</v>
      </c>
      <c r="E242" s="85"/>
      <c r="F242" s="85"/>
      <c r="G242" s="114"/>
      <c r="H242" s="114"/>
      <c r="I242" s="114"/>
      <c r="J242" s="114"/>
      <c r="K242" s="114"/>
      <c r="L242" s="78"/>
      <c r="M242" s="78"/>
      <c r="N242" s="79"/>
      <c r="O242" s="49"/>
      <c r="P242" s="77"/>
      <c r="Q242" s="32"/>
    </row>
    <row r="243" spans="2:17" ht="15">
      <c r="B243" s="120"/>
      <c r="C243" s="85"/>
      <c r="D243" s="85" t="s">
        <v>209</v>
      </c>
      <c r="E243" s="85"/>
      <c r="F243" s="85"/>
      <c r="G243" s="114"/>
      <c r="H243" s="114"/>
      <c r="I243" s="114"/>
      <c r="J243" s="114"/>
      <c r="K243" s="114"/>
      <c r="L243" s="78"/>
      <c r="M243" s="78"/>
      <c r="N243" s="79"/>
      <c r="O243" s="49"/>
      <c r="P243" s="77"/>
      <c r="Q243" s="32"/>
    </row>
    <row r="244" spans="2:17" ht="15">
      <c r="B244" s="120"/>
      <c r="C244" s="85"/>
      <c r="D244" s="85" t="s">
        <v>332</v>
      </c>
      <c r="E244" s="85"/>
      <c r="F244" s="85"/>
      <c r="G244" s="114"/>
      <c r="H244" s="114"/>
      <c r="I244" s="114"/>
      <c r="J244" s="114"/>
      <c r="K244" s="114"/>
      <c r="L244" s="78"/>
      <c r="M244" s="78"/>
      <c r="N244" s="79"/>
      <c r="O244" s="49"/>
      <c r="P244" s="77"/>
      <c r="Q244" s="32"/>
    </row>
    <row r="245" spans="2:17" ht="7.5" customHeight="1">
      <c r="B245" s="120"/>
      <c r="C245" s="85"/>
      <c r="D245" s="133"/>
      <c r="E245" s="85"/>
      <c r="F245" s="85"/>
      <c r="G245" s="114"/>
      <c r="H245" s="114"/>
      <c r="I245" s="114"/>
      <c r="J245" s="114"/>
      <c r="K245" s="114"/>
      <c r="L245" s="78"/>
      <c r="M245" s="78"/>
      <c r="N245" s="79"/>
      <c r="O245" s="49"/>
      <c r="P245" s="77"/>
      <c r="Q245" s="32"/>
    </row>
    <row r="246" spans="2:17" ht="15">
      <c r="B246" s="120"/>
      <c r="C246" s="85" t="s">
        <v>210</v>
      </c>
      <c r="D246" s="85" t="s">
        <v>113</v>
      </c>
      <c r="E246" s="85"/>
      <c r="F246" s="85"/>
      <c r="G246" s="114"/>
      <c r="H246" s="114"/>
      <c r="I246" s="114"/>
      <c r="J246" s="114"/>
      <c r="K246" s="114"/>
      <c r="L246" s="78"/>
      <c r="M246" s="78"/>
      <c r="N246" s="79"/>
      <c r="O246" s="49"/>
      <c r="P246" s="77"/>
      <c r="Q246" s="32"/>
    </row>
    <row r="247" spans="2:17" ht="15">
      <c r="B247" s="120"/>
      <c r="C247" s="85"/>
      <c r="D247" s="85" t="s">
        <v>199</v>
      </c>
      <c r="E247" s="85"/>
      <c r="F247" s="85"/>
      <c r="G247" s="114"/>
      <c r="H247" s="114"/>
      <c r="I247" s="114"/>
      <c r="J247" s="114"/>
      <c r="K247" s="114"/>
      <c r="L247" s="78"/>
      <c r="M247" s="78"/>
      <c r="N247" s="79"/>
      <c r="O247" s="49"/>
      <c r="P247" s="77"/>
      <c r="Q247" s="32"/>
    </row>
    <row r="248" spans="2:17" ht="15">
      <c r="B248" s="120"/>
      <c r="C248" s="85"/>
      <c r="D248" s="85" t="s">
        <v>162</v>
      </c>
      <c r="E248" s="85"/>
      <c r="F248" s="85"/>
      <c r="G248" s="114"/>
      <c r="H248" s="114"/>
      <c r="I248" s="114"/>
      <c r="J248" s="114"/>
      <c r="K248" s="114"/>
      <c r="L248" s="78"/>
      <c r="M248" s="78"/>
      <c r="N248" s="79"/>
      <c r="O248" s="49"/>
      <c r="P248" s="77"/>
      <c r="Q248" s="32"/>
    </row>
    <row r="249" spans="2:17" ht="15">
      <c r="B249" s="120"/>
      <c r="C249" s="85"/>
      <c r="D249" s="85" t="s">
        <v>161</v>
      </c>
      <c r="E249" s="85"/>
      <c r="F249" s="85"/>
      <c r="G249" s="114"/>
      <c r="H249" s="114"/>
      <c r="I249" s="114"/>
      <c r="J249" s="114"/>
      <c r="K249" s="114"/>
      <c r="L249" s="78"/>
      <c r="M249" s="78"/>
      <c r="N249" s="79"/>
      <c r="O249" s="49"/>
      <c r="P249" s="77"/>
      <c r="Q249" s="32"/>
    </row>
    <row r="250" spans="2:17" ht="15">
      <c r="B250" s="120"/>
      <c r="C250" s="85"/>
      <c r="D250" s="85" t="s">
        <v>142</v>
      </c>
      <c r="E250" s="85"/>
      <c r="F250" s="85"/>
      <c r="G250" s="114"/>
      <c r="H250" s="114"/>
      <c r="I250" s="114"/>
      <c r="J250" s="114"/>
      <c r="K250" s="114"/>
      <c r="L250" s="78"/>
      <c r="M250" s="78"/>
      <c r="N250" s="79"/>
      <c r="O250" s="49"/>
      <c r="P250" s="77"/>
      <c r="Q250" s="32"/>
    </row>
    <row r="251" spans="2:17" ht="15">
      <c r="B251" s="120"/>
      <c r="C251" s="85"/>
      <c r="D251" s="85" t="s">
        <v>143</v>
      </c>
      <c r="E251" s="85"/>
      <c r="F251" s="85"/>
      <c r="G251" s="114"/>
      <c r="H251" s="114"/>
      <c r="I251" s="114"/>
      <c r="J251" s="114"/>
      <c r="K251" s="114"/>
      <c r="L251" s="78"/>
      <c r="M251" s="78"/>
      <c r="N251" s="79"/>
      <c r="O251" s="49"/>
      <c r="P251" s="77"/>
      <c r="Q251" s="32"/>
    </row>
    <row r="252" spans="2:17" ht="15">
      <c r="B252" s="120"/>
      <c r="C252" s="85"/>
      <c r="D252" s="85" t="s">
        <v>211</v>
      </c>
      <c r="E252" s="85"/>
      <c r="F252" s="85"/>
      <c r="G252" s="114"/>
      <c r="H252" s="114"/>
      <c r="I252" s="114"/>
      <c r="J252" s="114"/>
      <c r="K252" s="114"/>
      <c r="L252" s="78"/>
      <c r="M252" s="78"/>
      <c r="N252" s="79"/>
      <c r="O252" s="49"/>
      <c r="P252" s="77"/>
      <c r="Q252" s="32"/>
    </row>
    <row r="253" spans="2:17" ht="15">
      <c r="B253" s="120"/>
      <c r="C253" s="85"/>
      <c r="D253" s="85" t="s">
        <v>333</v>
      </c>
      <c r="E253" s="85"/>
      <c r="F253" s="85"/>
      <c r="G253" s="114"/>
      <c r="H253" s="114"/>
      <c r="I253" s="114"/>
      <c r="J253" s="114"/>
      <c r="K253" s="114"/>
      <c r="L253" s="78"/>
      <c r="M253" s="78"/>
      <c r="N253" s="79"/>
      <c r="O253" s="49"/>
      <c r="P253" s="77"/>
      <c r="Q253" s="32"/>
    </row>
    <row r="254" spans="2:17" ht="15" customHeight="1">
      <c r="B254" s="120"/>
      <c r="C254" s="85"/>
      <c r="D254" s="85" t="s">
        <v>334</v>
      </c>
      <c r="E254" s="85"/>
      <c r="F254" s="85"/>
      <c r="G254" s="114"/>
      <c r="H254" s="114"/>
      <c r="I254" s="114"/>
      <c r="J254" s="114"/>
      <c r="K254" s="114"/>
      <c r="L254" s="78"/>
      <c r="M254" s="78"/>
      <c r="N254" s="79"/>
      <c r="O254" s="49"/>
      <c r="P254" s="77"/>
      <c r="Q254" s="32"/>
    </row>
    <row r="255" spans="2:17" ht="7.5" customHeight="1">
      <c r="B255" s="120"/>
      <c r="C255" s="85"/>
      <c r="D255" s="85" t="s">
        <v>16</v>
      </c>
      <c r="E255" s="85"/>
      <c r="F255" s="85"/>
      <c r="G255" s="114"/>
      <c r="H255" s="114"/>
      <c r="I255" s="114"/>
      <c r="J255" s="114"/>
      <c r="K255" s="114"/>
      <c r="L255" s="78"/>
      <c r="M255" s="78"/>
      <c r="N255" s="79"/>
      <c r="O255" s="115"/>
      <c r="P255" s="77"/>
      <c r="Q255" s="32"/>
    </row>
    <row r="256" spans="2:17" ht="15">
      <c r="B256" s="120"/>
      <c r="C256" s="85" t="s">
        <v>187</v>
      </c>
      <c r="D256" s="85"/>
      <c r="E256" s="85"/>
      <c r="F256" s="85"/>
      <c r="G256" s="114"/>
      <c r="H256" s="114"/>
      <c r="I256" s="114"/>
      <c r="J256" s="114"/>
      <c r="K256" s="114"/>
      <c r="L256" s="78"/>
      <c r="M256" s="78"/>
      <c r="N256" s="79"/>
      <c r="O256" s="49"/>
      <c r="P256" s="77"/>
      <c r="Q256" s="32"/>
    </row>
    <row r="257" spans="2:17" ht="12.75" customHeight="1">
      <c r="B257" s="120"/>
      <c r="C257" s="85"/>
      <c r="D257" s="85"/>
      <c r="E257" s="85"/>
      <c r="F257" s="85"/>
      <c r="G257" s="85"/>
      <c r="H257" s="85"/>
      <c r="I257" s="85"/>
      <c r="J257" s="85"/>
      <c r="K257" s="85"/>
      <c r="L257" s="85"/>
      <c r="M257" s="85"/>
      <c r="N257" s="85"/>
      <c r="O257" s="85"/>
      <c r="P257" s="85"/>
      <c r="Q257" s="32"/>
    </row>
    <row r="258" spans="2:17" ht="15" customHeight="1">
      <c r="B258" s="120"/>
      <c r="C258" s="32"/>
      <c r="D258" s="32"/>
      <c r="E258" s="32"/>
      <c r="F258" s="32"/>
      <c r="G258" s="32"/>
      <c r="H258" s="32"/>
      <c r="I258" s="32"/>
      <c r="J258" s="32"/>
      <c r="K258" s="32"/>
      <c r="L258" s="32"/>
      <c r="M258" s="32"/>
      <c r="N258" s="32"/>
      <c r="O258" s="32"/>
      <c r="P258" s="32"/>
      <c r="Q258" s="32"/>
    </row>
    <row r="259" spans="2:17" ht="15.75">
      <c r="B259" s="119" t="s">
        <v>92</v>
      </c>
      <c r="C259" s="122" t="s">
        <v>188</v>
      </c>
      <c r="D259" s="32"/>
      <c r="E259" s="32"/>
      <c r="F259" s="32"/>
      <c r="G259" s="32"/>
      <c r="H259" s="32"/>
      <c r="I259" s="32"/>
      <c r="J259" s="32"/>
      <c r="K259" s="32"/>
      <c r="L259" s="32"/>
      <c r="M259" s="32"/>
      <c r="N259" s="32"/>
      <c r="O259" s="32"/>
      <c r="P259" s="32"/>
      <c r="Q259" s="32"/>
    </row>
    <row r="260" spans="2:17" ht="8.25" customHeight="1">
      <c r="B260" s="120"/>
      <c r="C260" s="32"/>
      <c r="D260" s="32"/>
      <c r="E260" s="32"/>
      <c r="F260" s="32"/>
      <c r="G260" s="32"/>
      <c r="H260" s="32"/>
      <c r="I260" s="32"/>
      <c r="J260" s="32"/>
      <c r="K260" s="32"/>
      <c r="L260" s="32"/>
      <c r="M260" s="32"/>
      <c r="N260" s="32"/>
      <c r="O260" s="32"/>
      <c r="P260" s="32"/>
      <c r="Q260" s="32"/>
    </row>
    <row r="261" spans="2:17" ht="15.75" customHeight="1">
      <c r="B261" s="120"/>
      <c r="C261" s="32" t="s">
        <v>285</v>
      </c>
      <c r="D261" s="32"/>
      <c r="E261" s="32"/>
      <c r="F261" s="32"/>
      <c r="G261" s="32"/>
      <c r="H261" s="32"/>
      <c r="I261" s="32"/>
      <c r="J261" s="32"/>
      <c r="K261" s="32"/>
      <c r="L261" s="32"/>
      <c r="M261" s="32"/>
      <c r="N261" s="32"/>
      <c r="O261" s="32"/>
      <c r="P261" s="32"/>
      <c r="Q261" s="32"/>
    </row>
    <row r="262" spans="2:17" ht="15">
      <c r="B262" s="120"/>
      <c r="D262" s="32"/>
      <c r="E262" s="32"/>
      <c r="F262" s="32"/>
      <c r="G262" s="32"/>
      <c r="H262" s="32"/>
      <c r="I262" s="32"/>
      <c r="J262" s="32"/>
      <c r="K262" s="32"/>
      <c r="L262" s="32"/>
      <c r="M262" s="32"/>
      <c r="N262" s="32"/>
      <c r="O262" s="32"/>
      <c r="P262" s="32"/>
      <c r="Q262" s="32"/>
    </row>
    <row r="263" spans="2:17" ht="15" customHeight="1">
      <c r="B263" s="120"/>
      <c r="N263" s="32"/>
      <c r="O263" s="32"/>
      <c r="P263" s="32"/>
      <c r="Q263" s="32"/>
    </row>
    <row r="264" spans="2:17" ht="15.75">
      <c r="B264" s="119" t="s">
        <v>93</v>
      </c>
      <c r="C264" s="122" t="s">
        <v>297</v>
      </c>
      <c r="D264" s="32"/>
      <c r="E264" s="32"/>
      <c r="F264" s="32"/>
      <c r="G264" s="32"/>
      <c r="H264" s="32"/>
      <c r="I264" s="32"/>
      <c r="J264" s="32"/>
      <c r="K264" s="32"/>
      <c r="L264" s="32"/>
      <c r="M264" s="32"/>
      <c r="N264" s="32"/>
      <c r="O264" s="32"/>
      <c r="P264" s="32"/>
      <c r="Q264" s="32"/>
    </row>
    <row r="265" spans="2:17" ht="8.25" customHeight="1">
      <c r="B265" s="120"/>
      <c r="C265" s="32"/>
      <c r="D265" s="32"/>
      <c r="E265" s="32"/>
      <c r="F265" s="32"/>
      <c r="G265" s="32"/>
      <c r="H265" s="32"/>
      <c r="I265" s="32"/>
      <c r="J265" s="32"/>
      <c r="K265" s="32"/>
      <c r="L265" s="32"/>
      <c r="M265" s="32"/>
      <c r="N265" s="32"/>
      <c r="O265" s="32"/>
      <c r="P265" s="32"/>
      <c r="Q265" s="32"/>
    </row>
    <row r="266" spans="2:17" ht="15">
      <c r="B266" s="120"/>
      <c r="C266" s="76" t="s">
        <v>94</v>
      </c>
      <c r="D266" s="32"/>
      <c r="E266" s="32"/>
      <c r="F266" s="32"/>
      <c r="G266" s="32"/>
      <c r="H266" s="32"/>
      <c r="I266" s="32"/>
      <c r="J266" s="32"/>
      <c r="K266" s="32"/>
      <c r="L266" s="32"/>
      <c r="M266" s="32"/>
      <c r="N266" s="32"/>
      <c r="O266" s="32"/>
      <c r="P266" s="32"/>
      <c r="Q266" s="32"/>
    </row>
    <row r="267" spans="3:17" ht="8.25" customHeight="1">
      <c r="C267" s="32"/>
      <c r="D267" s="32"/>
      <c r="E267" s="32"/>
      <c r="F267" s="32"/>
      <c r="G267" s="32"/>
      <c r="H267" s="32"/>
      <c r="I267" s="32"/>
      <c r="J267" s="32"/>
      <c r="K267" s="32"/>
      <c r="L267" s="32"/>
      <c r="M267" s="32"/>
      <c r="N267" s="32"/>
      <c r="O267" s="32"/>
      <c r="P267" s="32"/>
      <c r="Q267" s="32"/>
    </row>
    <row r="268" spans="3:17" ht="15">
      <c r="C268" s="32" t="s">
        <v>298</v>
      </c>
      <c r="D268" s="32"/>
      <c r="E268" s="32"/>
      <c r="F268" s="32"/>
      <c r="G268" s="32"/>
      <c r="H268" s="32"/>
      <c r="I268" s="32"/>
      <c r="J268" s="32"/>
      <c r="K268" s="32"/>
      <c r="L268" s="32"/>
      <c r="M268" s="32"/>
      <c r="N268" s="32"/>
      <c r="O268" s="32"/>
      <c r="P268" s="32"/>
      <c r="Q268" s="32"/>
    </row>
    <row r="269" spans="2:17" ht="15">
      <c r="B269" s="120"/>
      <c r="C269" s="32" t="s">
        <v>307</v>
      </c>
      <c r="D269" s="32"/>
      <c r="E269" s="32"/>
      <c r="F269" s="32"/>
      <c r="G269" s="32"/>
      <c r="H269" s="32"/>
      <c r="I269" s="32"/>
      <c r="J269" s="32"/>
      <c r="K269" s="32"/>
      <c r="L269" s="32"/>
      <c r="M269" s="32"/>
      <c r="N269" s="32"/>
      <c r="O269" s="32"/>
      <c r="P269" s="32"/>
      <c r="Q269" s="32"/>
    </row>
    <row r="270" spans="2:17" ht="12.75" customHeight="1">
      <c r="B270" s="120"/>
      <c r="D270" s="32"/>
      <c r="E270" s="32"/>
      <c r="F270" s="32"/>
      <c r="G270" s="32"/>
      <c r="H270" s="32"/>
      <c r="I270" s="32"/>
      <c r="J270" s="32"/>
      <c r="K270" s="32"/>
      <c r="L270" s="32"/>
      <c r="M270" s="32"/>
      <c r="N270" s="32"/>
      <c r="O270" s="32"/>
      <c r="P270" s="32"/>
      <c r="Q270" s="32"/>
    </row>
    <row r="271" spans="2:17" ht="15">
      <c r="B271" s="120"/>
      <c r="C271" s="76" t="s">
        <v>125</v>
      </c>
      <c r="D271" s="32"/>
      <c r="E271" s="32"/>
      <c r="F271" s="32"/>
      <c r="G271" s="32"/>
      <c r="H271" s="32"/>
      <c r="I271" s="32"/>
      <c r="J271" s="32"/>
      <c r="K271" s="32"/>
      <c r="L271" s="32"/>
      <c r="M271" s="32"/>
      <c r="N271" s="32"/>
      <c r="O271" s="32"/>
      <c r="P271" s="32"/>
      <c r="Q271" s="32"/>
    </row>
    <row r="272" spans="2:17" ht="8.25" customHeight="1">
      <c r="B272" s="67"/>
      <c r="C272" s="32"/>
      <c r="D272" s="32"/>
      <c r="E272" s="32"/>
      <c r="F272" s="32"/>
      <c r="G272" s="32"/>
      <c r="H272" s="32"/>
      <c r="I272" s="32"/>
      <c r="J272" s="32"/>
      <c r="K272" s="32"/>
      <c r="L272" s="32"/>
      <c r="M272" s="32"/>
      <c r="N272" s="32"/>
      <c r="O272" s="32"/>
      <c r="P272" s="32"/>
      <c r="Q272" s="32"/>
    </row>
    <row r="273" spans="2:17" ht="15" customHeight="1">
      <c r="B273" s="67"/>
      <c r="C273" s="32" t="s">
        <v>309</v>
      </c>
      <c r="D273" s="32"/>
      <c r="E273" s="32"/>
      <c r="F273" s="32"/>
      <c r="G273" s="32"/>
      <c r="H273" s="32"/>
      <c r="I273" s="32"/>
      <c r="J273" s="32"/>
      <c r="K273" s="32"/>
      <c r="L273" s="32"/>
      <c r="M273" s="32"/>
      <c r="N273" s="32"/>
      <c r="O273" s="32"/>
      <c r="P273" s="32"/>
      <c r="Q273" s="32"/>
    </row>
    <row r="274" spans="2:17" ht="15" customHeight="1">
      <c r="B274" s="67"/>
      <c r="C274" s="32" t="s">
        <v>352</v>
      </c>
      <c r="D274" s="32"/>
      <c r="E274" s="32"/>
      <c r="F274" s="32"/>
      <c r="G274" s="32"/>
      <c r="H274" s="32"/>
      <c r="I274" s="32"/>
      <c r="J274" s="32"/>
      <c r="K274" s="32"/>
      <c r="L274" s="32"/>
      <c r="M274" s="32"/>
      <c r="N274" s="32"/>
      <c r="O274" s="32"/>
      <c r="P274" s="32"/>
      <c r="Q274" s="32"/>
    </row>
    <row r="275" spans="2:17" ht="15" customHeight="1">
      <c r="B275" s="67"/>
      <c r="C275" s="32" t="s">
        <v>353</v>
      </c>
      <c r="D275" s="32"/>
      <c r="E275" s="32"/>
      <c r="F275" s="32"/>
      <c r="G275" s="32"/>
      <c r="H275" s="32"/>
      <c r="I275" s="32"/>
      <c r="J275" s="32"/>
      <c r="K275" s="32"/>
      <c r="L275" s="32"/>
      <c r="M275" s="32"/>
      <c r="N275" s="32"/>
      <c r="O275" s="32"/>
      <c r="P275" s="32"/>
      <c r="Q275" s="32"/>
    </row>
    <row r="276" spans="2:17" ht="15" customHeight="1">
      <c r="B276" s="67"/>
      <c r="C276" s="32"/>
      <c r="D276" s="32"/>
      <c r="E276" s="32"/>
      <c r="F276" s="32"/>
      <c r="G276" s="32"/>
      <c r="H276" s="32"/>
      <c r="I276" s="32"/>
      <c r="J276" s="32"/>
      <c r="K276" s="32"/>
      <c r="L276" s="32"/>
      <c r="M276" s="32"/>
      <c r="N276" s="32"/>
      <c r="O276" s="32"/>
      <c r="P276" s="32"/>
      <c r="Q276" s="32"/>
    </row>
    <row r="277" spans="2:17" ht="15">
      <c r="B277" s="67"/>
      <c r="C277" s="32" t="s">
        <v>286</v>
      </c>
      <c r="D277" s="32"/>
      <c r="E277" s="32"/>
      <c r="F277" s="32"/>
      <c r="G277" s="32"/>
      <c r="H277" s="32"/>
      <c r="I277" s="32"/>
      <c r="J277" s="32"/>
      <c r="K277" s="32"/>
      <c r="L277" s="32"/>
      <c r="M277" s="32"/>
      <c r="N277" s="32"/>
      <c r="O277" s="32"/>
      <c r="P277" s="32"/>
      <c r="Q277" s="32"/>
    </row>
    <row r="278" spans="2:17" ht="15">
      <c r="B278" s="67"/>
      <c r="C278" s="32" t="s">
        <v>287</v>
      </c>
      <c r="D278" s="32"/>
      <c r="E278" s="32"/>
      <c r="F278" s="32"/>
      <c r="G278" s="32"/>
      <c r="H278" s="32"/>
      <c r="I278" s="32"/>
      <c r="J278" s="32"/>
      <c r="K278" s="32"/>
      <c r="L278" s="32"/>
      <c r="M278" s="32"/>
      <c r="N278" s="32"/>
      <c r="O278" s="32"/>
      <c r="P278" s="32"/>
      <c r="Q278" s="32"/>
    </row>
    <row r="279" spans="2:17" ht="15">
      <c r="B279" s="67"/>
      <c r="C279" s="32" t="s">
        <v>351</v>
      </c>
      <c r="D279" s="32"/>
      <c r="E279" s="32"/>
      <c r="F279" s="32"/>
      <c r="G279" s="32"/>
      <c r="H279" s="32"/>
      <c r="I279" s="32"/>
      <c r="J279" s="32"/>
      <c r="K279" s="32"/>
      <c r="L279" s="32"/>
      <c r="M279" s="32"/>
      <c r="N279" s="32"/>
      <c r="O279" s="32"/>
      <c r="P279" s="32"/>
      <c r="Q279" s="32"/>
    </row>
    <row r="280" spans="2:17" ht="15">
      <c r="B280" s="67"/>
      <c r="C280" s="32"/>
      <c r="D280" s="32"/>
      <c r="E280" s="32"/>
      <c r="F280" s="32"/>
      <c r="G280" s="32"/>
      <c r="H280" s="32"/>
      <c r="I280" s="32"/>
      <c r="J280" s="32"/>
      <c r="K280" s="32"/>
      <c r="L280" s="32"/>
      <c r="M280" s="32"/>
      <c r="N280" s="32"/>
      <c r="O280" s="32"/>
      <c r="P280" s="32"/>
      <c r="Q280" s="32"/>
    </row>
    <row r="281" spans="2:16" ht="15">
      <c r="B281" s="67"/>
      <c r="C281" s="32"/>
      <c r="D281" s="32"/>
      <c r="E281" s="32"/>
      <c r="F281" s="32"/>
      <c r="G281" s="32"/>
      <c r="H281" s="32"/>
      <c r="I281" s="32"/>
      <c r="J281" s="32"/>
      <c r="M281" s="92"/>
      <c r="N281" s="32"/>
      <c r="O281" s="73" t="s">
        <v>9</v>
      </c>
      <c r="P281" s="32"/>
    </row>
    <row r="282" spans="2:16" ht="15">
      <c r="B282" s="67"/>
      <c r="C282" s="32"/>
      <c r="D282" s="32"/>
      <c r="E282" s="32"/>
      <c r="F282" s="32"/>
      <c r="G282" s="32"/>
      <c r="H282" s="32"/>
      <c r="I282" s="32"/>
      <c r="J282" s="32"/>
      <c r="M282" s="92"/>
      <c r="N282" s="32"/>
      <c r="O282" s="73" t="s">
        <v>23</v>
      </c>
      <c r="P282" s="32"/>
    </row>
    <row r="283" spans="2:16" ht="15">
      <c r="B283" s="67"/>
      <c r="C283" s="32"/>
      <c r="D283" s="32"/>
      <c r="E283" s="32"/>
      <c r="F283" s="32"/>
      <c r="G283" s="32"/>
      <c r="H283" s="32"/>
      <c r="I283" s="32"/>
      <c r="J283" s="32"/>
      <c r="M283" s="92"/>
      <c r="N283" s="32"/>
      <c r="O283" s="73" t="s">
        <v>7</v>
      </c>
      <c r="P283" s="32"/>
    </row>
    <row r="284" spans="2:16" ht="15">
      <c r="B284" s="67"/>
      <c r="C284" s="32"/>
      <c r="D284" s="32"/>
      <c r="E284" s="32"/>
      <c r="F284" s="32"/>
      <c r="G284" s="32"/>
      <c r="H284" s="32"/>
      <c r="I284" s="32"/>
      <c r="J284" s="32"/>
      <c r="M284" s="194"/>
      <c r="N284" s="32"/>
      <c r="O284" s="63" t="s">
        <v>279</v>
      </c>
      <c r="P284" s="32"/>
    </row>
    <row r="285" spans="2:16" ht="7.5" customHeight="1">
      <c r="B285" s="67"/>
      <c r="C285" s="32"/>
      <c r="D285" s="32"/>
      <c r="E285" s="32"/>
      <c r="F285" s="32"/>
      <c r="G285" s="32"/>
      <c r="H285" s="32"/>
      <c r="I285" s="32"/>
      <c r="J285" s="32"/>
      <c r="M285" s="195"/>
      <c r="N285" s="32"/>
      <c r="O285" s="74"/>
      <c r="P285" s="32"/>
    </row>
    <row r="286" spans="2:16" ht="15.75" thickBot="1">
      <c r="B286" s="32"/>
      <c r="D286" s="32" t="s">
        <v>217</v>
      </c>
      <c r="G286" s="32"/>
      <c r="H286" s="32"/>
      <c r="I286" s="32"/>
      <c r="J286" s="32"/>
      <c r="M286" s="85"/>
      <c r="N286" s="32"/>
      <c r="O286" s="136">
        <f>+PL!I46</f>
        <v>14409</v>
      </c>
      <c r="P286" s="85"/>
    </row>
    <row r="287" spans="2:16" ht="7.5" customHeight="1" thickTop="1">
      <c r="B287" s="32"/>
      <c r="D287" s="32"/>
      <c r="G287" s="32"/>
      <c r="H287" s="32"/>
      <c r="I287" s="32"/>
      <c r="J287" s="32"/>
      <c r="M287" s="85"/>
      <c r="N287" s="32"/>
      <c r="O287" s="85"/>
      <c r="P287" s="85"/>
    </row>
    <row r="288" spans="2:16" ht="15">
      <c r="B288" s="32"/>
      <c r="D288" s="32" t="s">
        <v>264</v>
      </c>
      <c r="G288" s="32"/>
      <c r="H288" s="32"/>
      <c r="I288" s="32"/>
      <c r="J288" s="32"/>
      <c r="M288" s="85"/>
      <c r="N288" s="32"/>
      <c r="O288" s="85">
        <v>203246</v>
      </c>
      <c r="P288" s="85"/>
    </row>
    <row r="289" spans="2:16" ht="15" customHeight="1">
      <c r="B289" s="32"/>
      <c r="D289" s="32" t="s">
        <v>231</v>
      </c>
      <c r="G289" s="32"/>
      <c r="H289" s="32"/>
      <c r="I289" s="32"/>
      <c r="J289" s="32"/>
      <c r="M289" s="165"/>
      <c r="N289" s="32"/>
      <c r="O289" s="193">
        <v>1141</v>
      </c>
      <c r="P289" s="85"/>
    </row>
    <row r="290" spans="2:16" ht="4.5" customHeight="1">
      <c r="B290" s="32"/>
      <c r="D290" s="32"/>
      <c r="F290" s="32"/>
      <c r="G290" s="32"/>
      <c r="H290" s="32"/>
      <c r="I290" s="32"/>
      <c r="J290" s="32"/>
      <c r="M290" s="85"/>
      <c r="N290" s="32"/>
      <c r="O290" s="88"/>
      <c r="P290" s="85"/>
    </row>
    <row r="291" spans="2:16" ht="15.75" thickBot="1">
      <c r="B291" s="32"/>
      <c r="D291" s="32" t="s">
        <v>265</v>
      </c>
      <c r="F291" s="32"/>
      <c r="G291" s="32"/>
      <c r="H291" s="32"/>
      <c r="I291" s="32"/>
      <c r="J291" s="32"/>
      <c r="M291" s="85"/>
      <c r="N291" s="32"/>
      <c r="O291" s="136">
        <f>SUM(O288:O290)</f>
        <v>204387</v>
      </c>
      <c r="P291" s="85"/>
    </row>
    <row r="292" spans="2:16" ht="7.5" customHeight="1" thickTop="1">
      <c r="B292" s="32"/>
      <c r="F292" s="32"/>
      <c r="G292" s="32"/>
      <c r="H292" s="32"/>
      <c r="I292" s="32"/>
      <c r="J292" s="32"/>
      <c r="M292" s="85"/>
      <c r="N292" s="32"/>
      <c r="O292" s="85"/>
      <c r="P292" s="85"/>
    </row>
    <row r="293" spans="2:16" ht="15.75" thickBot="1">
      <c r="B293" s="32"/>
      <c r="D293" s="32" t="s">
        <v>205</v>
      </c>
      <c r="G293" s="32"/>
      <c r="H293" s="32"/>
      <c r="I293" s="32"/>
      <c r="J293" s="32"/>
      <c r="M293" s="196"/>
      <c r="N293" s="32"/>
      <c r="O293" s="162">
        <f>+O286/O291*100</f>
        <v>7.049861292547961</v>
      </c>
      <c r="P293" s="85"/>
    </row>
    <row r="294" spans="2:17" ht="8.25" customHeight="1" thickTop="1">
      <c r="B294" s="32"/>
      <c r="C294" s="32"/>
      <c r="D294" s="32"/>
      <c r="E294" s="32"/>
      <c r="F294" s="32"/>
      <c r="G294" s="32"/>
      <c r="H294" s="32"/>
      <c r="I294" s="32"/>
      <c r="J294" s="32"/>
      <c r="L294" s="32"/>
      <c r="M294" s="85"/>
      <c r="N294" s="85"/>
      <c r="O294" s="32"/>
      <c r="P294" s="85"/>
      <c r="Q294" s="114"/>
    </row>
    <row r="295" spans="2:17" ht="15">
      <c r="B295" s="32"/>
      <c r="D295" s="32"/>
      <c r="E295" s="32"/>
      <c r="F295" s="32"/>
      <c r="G295" s="32"/>
      <c r="H295" s="32"/>
      <c r="I295" s="32"/>
      <c r="J295" s="32"/>
      <c r="K295" s="32"/>
      <c r="L295" s="32"/>
      <c r="M295" s="32"/>
      <c r="N295" s="32"/>
      <c r="O295" s="32"/>
      <c r="P295" s="32"/>
      <c r="Q295" s="32"/>
    </row>
    <row r="296" spans="2:17" ht="15">
      <c r="B296" s="32"/>
      <c r="D296" s="32"/>
      <c r="E296" s="32"/>
      <c r="F296" s="32"/>
      <c r="G296" s="32"/>
      <c r="H296" s="32"/>
      <c r="I296" s="32"/>
      <c r="J296" s="32"/>
      <c r="K296" s="32"/>
      <c r="L296" s="32"/>
      <c r="M296" s="32"/>
      <c r="N296" s="32"/>
      <c r="O296" s="32"/>
      <c r="P296" s="32"/>
      <c r="Q296" s="32"/>
    </row>
    <row r="297" spans="2:17" ht="15">
      <c r="B297" s="32"/>
      <c r="C297" s="32"/>
      <c r="D297" s="32"/>
      <c r="E297" s="32"/>
      <c r="F297" s="32"/>
      <c r="G297" s="32"/>
      <c r="H297" s="32"/>
      <c r="I297" s="32"/>
      <c r="J297" s="32"/>
      <c r="K297" s="32"/>
      <c r="L297" s="32"/>
      <c r="M297" s="32"/>
      <c r="N297" s="32"/>
      <c r="O297" s="32"/>
      <c r="P297" s="32"/>
      <c r="Q297" s="32"/>
    </row>
    <row r="298" spans="2:3" ht="15">
      <c r="B298" s="32"/>
      <c r="C298" s="32"/>
    </row>
    <row r="299" ht="15">
      <c r="B299" s="32"/>
    </row>
    <row r="300" spans="2:17" ht="15">
      <c r="B300" s="32"/>
      <c r="C300" s="32"/>
      <c r="D300" s="32"/>
      <c r="E300" s="32"/>
      <c r="F300" s="32"/>
      <c r="G300" s="32"/>
      <c r="H300" s="32"/>
      <c r="I300" s="32"/>
      <c r="J300" s="32"/>
      <c r="K300" s="32"/>
      <c r="L300" s="32"/>
      <c r="M300" s="32"/>
      <c r="N300" s="32"/>
      <c r="O300" s="32"/>
      <c r="P300" s="32"/>
      <c r="Q300" s="32"/>
    </row>
    <row r="301" spans="2:17" ht="15">
      <c r="B301" s="32"/>
      <c r="F301" s="32"/>
      <c r="G301" s="32"/>
      <c r="H301" s="32"/>
      <c r="I301" s="32"/>
      <c r="J301" s="32"/>
      <c r="K301" s="32"/>
      <c r="L301" s="32"/>
      <c r="M301" s="32"/>
      <c r="N301" s="32"/>
      <c r="O301" s="32"/>
      <c r="P301" s="32"/>
      <c r="Q301" s="32"/>
    </row>
    <row r="302" spans="2:17" ht="15">
      <c r="B302" s="32"/>
      <c r="F302" s="32"/>
      <c r="G302" s="32"/>
      <c r="H302" s="32"/>
      <c r="I302" s="32"/>
      <c r="J302" s="32"/>
      <c r="K302" s="32"/>
      <c r="L302" s="32"/>
      <c r="M302" s="32"/>
      <c r="N302" s="32"/>
      <c r="O302" s="32"/>
      <c r="P302" s="32"/>
      <c r="Q302" s="32"/>
    </row>
    <row r="303" spans="2:17" ht="15">
      <c r="B303" s="32"/>
      <c r="F303" s="32"/>
      <c r="G303" s="32"/>
      <c r="H303" s="32"/>
      <c r="I303" s="32"/>
      <c r="J303" s="32"/>
      <c r="K303" s="32"/>
      <c r="L303" s="32"/>
      <c r="M303" s="32"/>
      <c r="N303" s="32"/>
      <c r="O303" s="32"/>
      <c r="P303" s="32"/>
      <c r="Q303" s="32"/>
    </row>
    <row r="304" spans="2:17" ht="15">
      <c r="B304" s="32"/>
      <c r="F304" s="32"/>
      <c r="G304" s="32"/>
      <c r="H304" s="32"/>
      <c r="I304" s="32"/>
      <c r="J304" s="32"/>
      <c r="K304" s="32"/>
      <c r="L304" s="32"/>
      <c r="M304" s="32"/>
      <c r="N304" s="32"/>
      <c r="O304" s="32"/>
      <c r="P304" s="32"/>
      <c r="Q304" s="32"/>
    </row>
    <row r="305" spans="2:17" ht="15">
      <c r="B305" s="32"/>
      <c r="F305" s="32"/>
      <c r="G305" s="32"/>
      <c r="H305" s="32"/>
      <c r="I305" s="32"/>
      <c r="J305" s="32"/>
      <c r="K305" s="32"/>
      <c r="L305" s="32"/>
      <c r="M305" s="32"/>
      <c r="N305" s="32"/>
      <c r="O305" s="32"/>
      <c r="P305" s="32"/>
      <c r="Q305" s="32"/>
    </row>
    <row r="306" spans="2:17" ht="15">
      <c r="B306" s="32"/>
      <c r="F306" s="32"/>
      <c r="G306" s="32"/>
      <c r="H306" s="32"/>
      <c r="I306" s="32"/>
      <c r="J306" s="32"/>
      <c r="K306" s="32"/>
      <c r="L306" s="32"/>
      <c r="M306" s="32"/>
      <c r="N306" s="32"/>
      <c r="O306" s="32"/>
      <c r="P306" s="32"/>
      <c r="Q306" s="32"/>
    </row>
    <row r="307" spans="2:17" ht="15">
      <c r="B307" s="32"/>
      <c r="F307" s="32"/>
      <c r="G307" s="32"/>
      <c r="H307" s="32"/>
      <c r="I307" s="32"/>
      <c r="J307" s="32"/>
      <c r="K307" s="32"/>
      <c r="L307" s="32"/>
      <c r="M307" s="32"/>
      <c r="N307" s="32"/>
      <c r="O307" s="32"/>
      <c r="P307" s="32"/>
      <c r="Q307" s="32"/>
    </row>
    <row r="308" spans="2:17" ht="15">
      <c r="B308" s="32"/>
      <c r="F308" s="32"/>
      <c r="G308" s="32"/>
      <c r="H308" s="32"/>
      <c r="I308" s="32"/>
      <c r="J308" s="32"/>
      <c r="K308" s="32"/>
      <c r="L308" s="32"/>
      <c r="M308" s="32"/>
      <c r="N308" s="32"/>
      <c r="O308" s="32"/>
      <c r="P308" s="32"/>
      <c r="Q308" s="32"/>
    </row>
    <row r="309" spans="2:17" ht="15">
      <c r="B309" s="32"/>
      <c r="C309" s="32"/>
      <c r="D309" s="32"/>
      <c r="E309" s="32"/>
      <c r="F309" s="32"/>
      <c r="G309" s="32"/>
      <c r="H309" s="32"/>
      <c r="I309" s="32"/>
      <c r="J309" s="32"/>
      <c r="K309" s="32"/>
      <c r="L309" s="32"/>
      <c r="M309" s="32"/>
      <c r="N309" s="32"/>
      <c r="O309" s="32"/>
      <c r="P309" s="32"/>
      <c r="Q309" s="32"/>
    </row>
    <row r="310" spans="2:17" ht="15">
      <c r="B310" s="32"/>
      <c r="C310" s="32"/>
      <c r="D310" s="32"/>
      <c r="E310" s="32"/>
      <c r="F310" s="32"/>
      <c r="G310" s="32"/>
      <c r="H310" s="32"/>
      <c r="I310" s="32"/>
      <c r="J310" s="32"/>
      <c r="K310" s="32"/>
      <c r="L310" s="32"/>
      <c r="M310" s="32"/>
      <c r="N310" s="32"/>
      <c r="O310" s="32"/>
      <c r="P310" s="32"/>
      <c r="Q310" s="32"/>
    </row>
    <row r="311" spans="2:17" ht="15">
      <c r="B311" s="32"/>
      <c r="C311" s="32"/>
      <c r="D311" s="32"/>
      <c r="E311" s="32"/>
      <c r="F311" s="32"/>
      <c r="G311" s="32"/>
      <c r="H311" s="32"/>
      <c r="I311" s="32"/>
      <c r="J311" s="32"/>
      <c r="K311" s="32"/>
      <c r="L311" s="32"/>
      <c r="M311" s="32"/>
      <c r="N311" s="32"/>
      <c r="O311" s="32"/>
      <c r="P311" s="32"/>
      <c r="Q311" s="32"/>
    </row>
    <row r="312" spans="2:17" ht="15">
      <c r="B312" s="32"/>
      <c r="C312" s="32"/>
      <c r="D312" s="32"/>
      <c r="E312" s="32"/>
      <c r="F312" s="32"/>
      <c r="G312" s="32"/>
      <c r="H312" s="32"/>
      <c r="I312" s="32"/>
      <c r="J312" s="32"/>
      <c r="K312" s="32"/>
      <c r="L312" s="32"/>
      <c r="M312" s="32"/>
      <c r="N312" s="32"/>
      <c r="O312" s="32"/>
      <c r="P312" s="32"/>
      <c r="Q312" s="32"/>
    </row>
    <row r="313" spans="2:17" ht="15">
      <c r="B313" s="32"/>
      <c r="C313" s="32"/>
      <c r="D313" s="32"/>
      <c r="E313" s="32"/>
      <c r="F313" s="32"/>
      <c r="G313" s="32"/>
      <c r="H313" s="32"/>
      <c r="I313" s="32"/>
      <c r="J313" s="32"/>
      <c r="K313" s="32"/>
      <c r="L313" s="32"/>
      <c r="M313" s="32"/>
      <c r="N313" s="32"/>
      <c r="O313" s="32"/>
      <c r="P313" s="32"/>
      <c r="Q313" s="32"/>
    </row>
    <row r="314" spans="2:17" ht="15">
      <c r="B314" s="32"/>
      <c r="D314" s="32"/>
      <c r="E314" s="32"/>
      <c r="F314" s="32"/>
      <c r="G314" s="32"/>
      <c r="H314" s="32"/>
      <c r="I314" s="32"/>
      <c r="J314" s="32"/>
      <c r="K314" s="32"/>
      <c r="L314" s="32"/>
      <c r="M314" s="32"/>
      <c r="N314" s="32"/>
      <c r="O314" s="32"/>
      <c r="P314" s="32"/>
      <c r="Q314" s="32"/>
    </row>
    <row r="315" spans="2:17" ht="15">
      <c r="B315" s="32"/>
      <c r="D315" s="32"/>
      <c r="E315" s="32"/>
      <c r="F315" s="32"/>
      <c r="G315" s="32"/>
      <c r="H315" s="32"/>
      <c r="I315" s="32"/>
      <c r="J315" s="32"/>
      <c r="K315" s="32"/>
      <c r="L315" s="32"/>
      <c r="M315" s="32"/>
      <c r="N315" s="32"/>
      <c r="O315" s="32"/>
      <c r="P315" s="32"/>
      <c r="Q315" s="32"/>
    </row>
    <row r="316" spans="2:17" ht="15">
      <c r="B316" s="32"/>
      <c r="D316" s="32"/>
      <c r="E316" s="32"/>
      <c r="F316" s="32"/>
      <c r="G316" s="32"/>
      <c r="H316" s="32"/>
      <c r="I316" s="32"/>
      <c r="J316" s="32"/>
      <c r="K316" s="32"/>
      <c r="L316" s="32"/>
      <c r="M316" s="32"/>
      <c r="N316" s="32"/>
      <c r="O316" s="32"/>
      <c r="P316" s="32"/>
      <c r="Q316" s="32"/>
    </row>
    <row r="317" spans="2:17" ht="15">
      <c r="B317" s="32"/>
      <c r="C317" s="32"/>
      <c r="D317" s="32"/>
      <c r="E317" s="32"/>
      <c r="F317" s="32"/>
      <c r="G317" s="32"/>
      <c r="H317" s="32"/>
      <c r="I317" s="32"/>
      <c r="J317" s="32"/>
      <c r="K317" s="32"/>
      <c r="L317" s="32"/>
      <c r="M317" s="32"/>
      <c r="N317" s="32"/>
      <c r="O317" s="32"/>
      <c r="P317" s="32"/>
      <c r="Q317" s="32"/>
    </row>
    <row r="318" spans="2:17" ht="15">
      <c r="B318" s="32"/>
      <c r="C318" s="32"/>
      <c r="D318" s="32"/>
      <c r="E318" s="32"/>
      <c r="F318" s="32"/>
      <c r="G318" s="32"/>
      <c r="H318" s="32"/>
      <c r="I318" s="32"/>
      <c r="J318" s="32"/>
      <c r="K318" s="32"/>
      <c r="L318" s="32"/>
      <c r="M318" s="32"/>
      <c r="N318" s="32"/>
      <c r="O318" s="32"/>
      <c r="P318" s="32"/>
      <c r="Q318" s="32"/>
    </row>
    <row r="319" spans="2:17" ht="15">
      <c r="B319" s="32"/>
      <c r="C319" s="32"/>
      <c r="D319" s="32"/>
      <c r="E319" s="32"/>
      <c r="F319" s="32"/>
      <c r="G319" s="32"/>
      <c r="H319" s="32"/>
      <c r="I319" s="32"/>
      <c r="J319" s="32"/>
      <c r="K319" s="32"/>
      <c r="L319" s="32"/>
      <c r="M319" s="32"/>
      <c r="N319" s="32"/>
      <c r="O319" s="32"/>
      <c r="P319" s="32"/>
      <c r="Q319" s="32"/>
    </row>
    <row r="320" spans="2:17" ht="15">
      <c r="B320" s="32"/>
      <c r="C320" s="32"/>
      <c r="D320" s="32"/>
      <c r="E320" s="32"/>
      <c r="F320" s="32"/>
      <c r="G320" s="32"/>
      <c r="H320" s="32"/>
      <c r="I320" s="32"/>
      <c r="J320" s="32"/>
      <c r="K320" s="32"/>
      <c r="L320" s="32"/>
      <c r="M320" s="32"/>
      <c r="N320" s="32"/>
      <c r="O320" s="32"/>
      <c r="P320" s="32"/>
      <c r="Q320" s="32"/>
    </row>
    <row r="321" spans="2:17" ht="15">
      <c r="B321" s="32"/>
      <c r="C321" s="32"/>
      <c r="D321" s="32"/>
      <c r="E321" s="32"/>
      <c r="F321" s="32"/>
      <c r="G321" s="32"/>
      <c r="H321" s="32"/>
      <c r="I321" s="32"/>
      <c r="J321" s="32"/>
      <c r="K321" s="32"/>
      <c r="L321" s="32"/>
      <c r="M321" s="32"/>
      <c r="N321" s="32"/>
      <c r="O321" s="32"/>
      <c r="P321" s="32"/>
      <c r="Q321" s="32"/>
    </row>
    <row r="322" spans="2:17" ht="15">
      <c r="B322" s="32"/>
      <c r="C322" s="32"/>
      <c r="D322" s="32"/>
      <c r="E322" s="32"/>
      <c r="F322" s="32"/>
      <c r="G322" s="32"/>
      <c r="H322" s="32"/>
      <c r="I322" s="32"/>
      <c r="J322" s="32"/>
      <c r="K322" s="32"/>
      <c r="L322" s="32"/>
      <c r="M322" s="32"/>
      <c r="N322" s="32"/>
      <c r="O322" s="32"/>
      <c r="P322" s="32"/>
      <c r="Q322" s="32"/>
    </row>
    <row r="323" spans="2:17" ht="15">
      <c r="B323" s="32"/>
      <c r="C323" s="32"/>
      <c r="D323" s="32"/>
      <c r="E323" s="32"/>
      <c r="F323" s="32"/>
      <c r="G323" s="32"/>
      <c r="H323" s="32"/>
      <c r="I323" s="32"/>
      <c r="J323" s="32"/>
      <c r="K323" s="32"/>
      <c r="L323" s="32"/>
      <c r="M323" s="32"/>
      <c r="N323" s="32"/>
      <c r="O323" s="32"/>
      <c r="P323" s="32"/>
      <c r="Q323" s="32"/>
    </row>
    <row r="324" spans="2:17" ht="15">
      <c r="B324" s="32"/>
      <c r="C324" s="32"/>
      <c r="D324" s="32"/>
      <c r="E324" s="32"/>
      <c r="F324" s="32"/>
      <c r="G324" s="32"/>
      <c r="H324" s="32"/>
      <c r="I324" s="32"/>
      <c r="J324" s="32"/>
      <c r="K324" s="32"/>
      <c r="L324" s="32"/>
      <c r="M324" s="32"/>
      <c r="N324" s="32"/>
      <c r="O324" s="32"/>
      <c r="P324" s="32"/>
      <c r="Q324" s="32"/>
    </row>
    <row r="325" spans="2:17" ht="15">
      <c r="B325" s="32"/>
      <c r="C325" s="32"/>
      <c r="D325" s="32"/>
      <c r="E325" s="32"/>
      <c r="F325" s="32"/>
      <c r="G325" s="32"/>
      <c r="H325" s="32"/>
      <c r="I325" s="32"/>
      <c r="J325" s="32"/>
      <c r="K325" s="32"/>
      <c r="L325" s="32"/>
      <c r="M325" s="32"/>
      <c r="N325" s="32"/>
      <c r="O325" s="32"/>
      <c r="P325" s="32"/>
      <c r="Q325" s="32"/>
    </row>
    <row r="326" spans="2:17" ht="15">
      <c r="B326" s="32"/>
      <c r="C326" s="32"/>
      <c r="D326" s="32"/>
      <c r="E326" s="32"/>
      <c r="F326" s="32"/>
      <c r="G326" s="32"/>
      <c r="H326" s="32"/>
      <c r="I326" s="32"/>
      <c r="J326" s="32"/>
      <c r="K326" s="32"/>
      <c r="L326" s="32"/>
      <c r="M326" s="32"/>
      <c r="N326" s="32"/>
      <c r="O326" s="32"/>
      <c r="P326" s="32"/>
      <c r="Q326" s="32"/>
    </row>
    <row r="327" spans="2:17" ht="15">
      <c r="B327" s="32"/>
      <c r="C327" s="32"/>
      <c r="D327" s="32"/>
      <c r="E327" s="32"/>
      <c r="F327" s="32"/>
      <c r="G327" s="32"/>
      <c r="H327" s="32"/>
      <c r="I327" s="32"/>
      <c r="J327" s="32"/>
      <c r="K327" s="32"/>
      <c r="L327" s="32"/>
      <c r="M327" s="32"/>
      <c r="N327" s="32"/>
      <c r="O327" s="32"/>
      <c r="P327" s="32"/>
      <c r="Q327" s="32"/>
    </row>
    <row r="328" spans="2:17" ht="15">
      <c r="B328" s="32"/>
      <c r="C328" s="32"/>
      <c r="D328" s="32"/>
      <c r="E328" s="32"/>
      <c r="F328" s="32"/>
      <c r="G328" s="32"/>
      <c r="H328" s="32"/>
      <c r="I328" s="32"/>
      <c r="J328" s="32"/>
      <c r="K328" s="32"/>
      <c r="L328" s="32"/>
      <c r="M328" s="32"/>
      <c r="N328" s="32"/>
      <c r="O328" s="32"/>
      <c r="P328" s="32"/>
      <c r="Q328" s="32"/>
    </row>
    <row r="329" spans="2:17" ht="15">
      <c r="B329" s="32"/>
      <c r="C329" s="32"/>
      <c r="D329" s="32"/>
      <c r="E329" s="32"/>
      <c r="F329" s="32"/>
      <c r="G329" s="32"/>
      <c r="H329" s="32"/>
      <c r="I329" s="32"/>
      <c r="J329" s="32"/>
      <c r="K329" s="32"/>
      <c r="L329" s="32"/>
      <c r="M329" s="32"/>
      <c r="N329" s="32"/>
      <c r="O329" s="32"/>
      <c r="P329" s="32"/>
      <c r="Q329" s="32"/>
    </row>
    <row r="330" spans="2:17" ht="15">
      <c r="B330" s="32"/>
      <c r="C330" s="32"/>
      <c r="D330" s="32"/>
      <c r="E330" s="32"/>
      <c r="F330" s="32"/>
      <c r="G330" s="32"/>
      <c r="H330" s="32"/>
      <c r="I330" s="32"/>
      <c r="J330" s="32"/>
      <c r="K330" s="32"/>
      <c r="L330" s="32"/>
      <c r="M330" s="32"/>
      <c r="N330" s="32"/>
      <c r="O330" s="32"/>
      <c r="P330" s="32"/>
      <c r="Q330" s="32"/>
    </row>
    <row r="331" spans="2:17" ht="15">
      <c r="B331" s="32"/>
      <c r="C331" s="32"/>
      <c r="D331" s="32"/>
      <c r="E331" s="32"/>
      <c r="F331" s="32"/>
      <c r="G331" s="32"/>
      <c r="H331" s="32"/>
      <c r="I331" s="32"/>
      <c r="J331" s="32"/>
      <c r="K331" s="32"/>
      <c r="L331" s="32"/>
      <c r="M331" s="32"/>
      <c r="N331" s="32"/>
      <c r="O331" s="32"/>
      <c r="P331" s="32"/>
      <c r="Q331" s="32"/>
    </row>
    <row r="332" spans="2:17" ht="15">
      <c r="B332" s="32"/>
      <c r="C332" s="32"/>
      <c r="D332" s="32"/>
      <c r="E332" s="32"/>
      <c r="F332" s="32"/>
      <c r="G332" s="32"/>
      <c r="H332" s="32"/>
      <c r="I332" s="32"/>
      <c r="J332" s="32"/>
      <c r="K332" s="32"/>
      <c r="L332" s="32"/>
      <c r="M332" s="32"/>
      <c r="N332" s="32"/>
      <c r="O332" s="32"/>
      <c r="P332" s="32"/>
      <c r="Q332" s="32"/>
    </row>
    <row r="333" spans="2:17" ht="15">
      <c r="B333" s="32"/>
      <c r="C333" s="32"/>
      <c r="D333" s="32"/>
      <c r="E333" s="32"/>
      <c r="F333" s="32"/>
      <c r="G333" s="32"/>
      <c r="H333" s="32"/>
      <c r="I333" s="32"/>
      <c r="J333" s="32"/>
      <c r="K333" s="32"/>
      <c r="L333" s="32"/>
      <c r="M333" s="32"/>
      <c r="N333" s="32"/>
      <c r="O333" s="32"/>
      <c r="P333" s="32"/>
      <c r="Q333" s="32"/>
    </row>
    <row r="334" spans="2:17" ht="15">
      <c r="B334" s="32"/>
      <c r="C334" s="32"/>
      <c r="D334" s="32"/>
      <c r="E334" s="32"/>
      <c r="F334" s="32"/>
      <c r="G334" s="32"/>
      <c r="H334" s="32"/>
      <c r="I334" s="32"/>
      <c r="J334" s="32"/>
      <c r="K334" s="32"/>
      <c r="L334" s="32"/>
      <c r="M334" s="32"/>
      <c r="N334" s="32"/>
      <c r="O334" s="32"/>
      <c r="P334" s="32"/>
      <c r="Q334" s="32"/>
    </row>
    <row r="335" spans="2:17" ht="15">
      <c r="B335" s="32"/>
      <c r="C335" s="32"/>
      <c r="D335" s="32"/>
      <c r="E335" s="32"/>
      <c r="F335" s="32"/>
      <c r="G335" s="32"/>
      <c r="H335" s="32"/>
      <c r="I335" s="32"/>
      <c r="J335" s="32"/>
      <c r="K335" s="32"/>
      <c r="L335" s="32"/>
      <c r="M335" s="32"/>
      <c r="N335" s="32"/>
      <c r="O335" s="32"/>
      <c r="P335" s="32"/>
      <c r="Q335" s="32"/>
    </row>
    <row r="336" spans="2:17" ht="15">
      <c r="B336" s="32"/>
      <c r="C336" s="32"/>
      <c r="D336" s="32"/>
      <c r="E336" s="32"/>
      <c r="F336" s="32"/>
      <c r="G336" s="32"/>
      <c r="H336" s="32"/>
      <c r="I336" s="32"/>
      <c r="J336" s="32"/>
      <c r="K336" s="32"/>
      <c r="L336" s="32"/>
      <c r="M336" s="32"/>
      <c r="N336" s="32"/>
      <c r="O336" s="32"/>
      <c r="P336" s="32"/>
      <c r="Q336" s="32"/>
    </row>
    <row r="337" spans="2:17" ht="15">
      <c r="B337" s="32"/>
      <c r="C337" s="32"/>
      <c r="D337" s="32"/>
      <c r="E337" s="32"/>
      <c r="F337" s="32"/>
      <c r="G337" s="32"/>
      <c r="H337" s="32"/>
      <c r="I337" s="32"/>
      <c r="J337" s="32"/>
      <c r="K337" s="32"/>
      <c r="L337" s="32"/>
      <c r="M337" s="32"/>
      <c r="N337" s="32"/>
      <c r="O337" s="32"/>
      <c r="P337" s="32"/>
      <c r="Q337" s="32"/>
    </row>
    <row r="338" spans="2:17" ht="15">
      <c r="B338" s="32"/>
      <c r="C338" s="32"/>
      <c r="D338" s="32"/>
      <c r="E338" s="32"/>
      <c r="F338" s="32"/>
      <c r="G338" s="32"/>
      <c r="H338" s="32"/>
      <c r="I338" s="32"/>
      <c r="J338" s="32"/>
      <c r="K338" s="32"/>
      <c r="L338" s="32"/>
      <c r="M338" s="32"/>
      <c r="N338" s="32"/>
      <c r="O338" s="32"/>
      <c r="P338" s="32"/>
      <c r="Q338" s="32"/>
    </row>
    <row r="339" spans="2:17" ht="15">
      <c r="B339" s="32"/>
      <c r="C339" s="32"/>
      <c r="D339" s="32"/>
      <c r="E339" s="32"/>
      <c r="F339" s="32"/>
      <c r="G339" s="32"/>
      <c r="H339" s="32"/>
      <c r="I339" s="32"/>
      <c r="J339" s="32"/>
      <c r="K339" s="32"/>
      <c r="L339" s="32"/>
      <c r="M339" s="32"/>
      <c r="N339" s="32"/>
      <c r="O339" s="32"/>
      <c r="P339" s="32"/>
      <c r="Q339" s="32"/>
    </row>
    <row r="340" spans="2:17" ht="15">
      <c r="B340" s="32"/>
      <c r="C340" s="32"/>
      <c r="D340" s="32"/>
      <c r="E340" s="32"/>
      <c r="F340" s="32"/>
      <c r="G340" s="32"/>
      <c r="H340" s="32"/>
      <c r="I340" s="32"/>
      <c r="J340" s="32"/>
      <c r="K340" s="32"/>
      <c r="L340" s="32"/>
      <c r="M340" s="32"/>
      <c r="N340" s="32"/>
      <c r="O340" s="32"/>
      <c r="P340" s="32"/>
      <c r="Q340" s="32"/>
    </row>
    <row r="341" spans="2:17" ht="15">
      <c r="B341" s="32"/>
      <c r="C341" s="32"/>
      <c r="D341" s="32"/>
      <c r="E341" s="32"/>
      <c r="F341" s="32"/>
      <c r="G341" s="32"/>
      <c r="H341" s="32"/>
      <c r="I341" s="32"/>
      <c r="J341" s="32"/>
      <c r="K341" s="32"/>
      <c r="L341" s="32"/>
      <c r="M341" s="32"/>
      <c r="N341" s="32"/>
      <c r="O341" s="32"/>
      <c r="P341" s="32"/>
      <c r="Q341" s="32"/>
    </row>
    <row r="342" spans="2:17" ht="15">
      <c r="B342" s="32"/>
      <c r="C342" s="32"/>
      <c r="D342" s="32"/>
      <c r="E342" s="32"/>
      <c r="F342" s="32"/>
      <c r="G342" s="32"/>
      <c r="H342" s="32"/>
      <c r="I342" s="32"/>
      <c r="J342" s="32"/>
      <c r="K342" s="32"/>
      <c r="L342" s="32"/>
      <c r="M342" s="32"/>
      <c r="N342" s="32"/>
      <c r="O342" s="32"/>
      <c r="P342" s="32"/>
      <c r="Q342" s="32"/>
    </row>
    <row r="343" spans="2:17" ht="15">
      <c r="B343" s="32"/>
      <c r="C343" s="32"/>
      <c r="D343" s="32"/>
      <c r="E343" s="32"/>
      <c r="F343" s="32"/>
      <c r="G343" s="32"/>
      <c r="H343" s="32"/>
      <c r="I343" s="32"/>
      <c r="J343" s="32"/>
      <c r="K343" s="32"/>
      <c r="L343" s="32"/>
      <c r="M343" s="32"/>
      <c r="N343" s="32"/>
      <c r="O343" s="32"/>
      <c r="P343" s="32"/>
      <c r="Q343" s="32"/>
    </row>
    <row r="344" spans="2:17" ht="15">
      <c r="B344" s="32"/>
      <c r="C344" s="32"/>
      <c r="D344" s="32"/>
      <c r="E344" s="32"/>
      <c r="F344" s="32"/>
      <c r="G344" s="32"/>
      <c r="H344" s="32"/>
      <c r="I344" s="32"/>
      <c r="J344" s="32"/>
      <c r="K344" s="32"/>
      <c r="L344" s="32"/>
      <c r="M344" s="32"/>
      <c r="N344" s="32"/>
      <c r="O344" s="32"/>
      <c r="P344" s="32"/>
      <c r="Q344" s="32"/>
    </row>
    <row r="345" spans="2:17" ht="15">
      <c r="B345" s="32"/>
      <c r="C345" s="32"/>
      <c r="D345" s="32"/>
      <c r="E345" s="32"/>
      <c r="F345" s="32"/>
      <c r="G345" s="32"/>
      <c r="H345" s="32"/>
      <c r="I345" s="32"/>
      <c r="J345" s="32"/>
      <c r="K345" s="32"/>
      <c r="L345" s="32"/>
      <c r="M345" s="32"/>
      <c r="N345" s="32"/>
      <c r="O345" s="32"/>
      <c r="P345" s="32"/>
      <c r="Q345" s="32"/>
    </row>
    <row r="346" spans="2:17" ht="15">
      <c r="B346" s="32"/>
      <c r="C346" s="32"/>
      <c r="D346" s="32"/>
      <c r="E346" s="32"/>
      <c r="F346" s="32"/>
      <c r="G346" s="32"/>
      <c r="H346" s="32"/>
      <c r="I346" s="32"/>
      <c r="J346" s="32"/>
      <c r="K346" s="32"/>
      <c r="L346" s="32"/>
      <c r="M346" s="32"/>
      <c r="N346" s="32"/>
      <c r="O346" s="32"/>
      <c r="P346" s="32"/>
      <c r="Q346" s="32"/>
    </row>
    <row r="347" spans="2:17" ht="15">
      <c r="B347" s="32"/>
      <c r="C347" s="32"/>
      <c r="D347" s="32"/>
      <c r="E347" s="32"/>
      <c r="F347" s="32"/>
      <c r="G347" s="32"/>
      <c r="H347" s="32"/>
      <c r="I347" s="32"/>
      <c r="J347" s="32"/>
      <c r="K347" s="32"/>
      <c r="L347" s="32"/>
      <c r="M347" s="32"/>
      <c r="N347" s="32"/>
      <c r="O347" s="32"/>
      <c r="P347" s="32"/>
      <c r="Q347" s="32"/>
    </row>
    <row r="348" spans="2:17" ht="15">
      <c r="B348" s="32"/>
      <c r="C348" s="32"/>
      <c r="D348" s="32"/>
      <c r="E348" s="32"/>
      <c r="F348" s="32"/>
      <c r="G348" s="32"/>
      <c r="H348" s="32"/>
      <c r="I348" s="32"/>
      <c r="J348" s="32"/>
      <c r="K348" s="32"/>
      <c r="L348" s="32"/>
      <c r="M348" s="32"/>
      <c r="N348" s="32"/>
      <c r="O348" s="32"/>
      <c r="P348" s="32"/>
      <c r="Q348" s="32"/>
    </row>
    <row r="349" spans="2:17" ht="15">
      <c r="B349" s="32"/>
      <c r="C349" s="32"/>
      <c r="D349" s="32"/>
      <c r="E349" s="32"/>
      <c r="F349" s="32"/>
      <c r="G349" s="32"/>
      <c r="H349" s="32"/>
      <c r="I349" s="32"/>
      <c r="J349" s="32"/>
      <c r="K349" s="32"/>
      <c r="L349" s="32"/>
      <c r="M349" s="32"/>
      <c r="N349" s="32"/>
      <c r="O349" s="32"/>
      <c r="P349" s="32"/>
      <c r="Q349" s="32"/>
    </row>
    <row r="350" spans="2:17" ht="15">
      <c r="B350" s="32"/>
      <c r="C350" s="32"/>
      <c r="D350" s="32"/>
      <c r="E350" s="32"/>
      <c r="F350" s="32"/>
      <c r="G350" s="32"/>
      <c r="H350" s="32"/>
      <c r="I350" s="32"/>
      <c r="J350" s="32"/>
      <c r="K350" s="32"/>
      <c r="L350" s="32"/>
      <c r="M350" s="32"/>
      <c r="N350" s="32"/>
      <c r="O350" s="32"/>
      <c r="P350" s="32"/>
      <c r="Q350" s="32"/>
    </row>
    <row r="351" spans="2:17" ht="15">
      <c r="B351" s="32"/>
      <c r="C351" s="32"/>
      <c r="D351" s="32"/>
      <c r="E351" s="32"/>
      <c r="F351" s="32"/>
      <c r="G351" s="32"/>
      <c r="H351" s="32"/>
      <c r="I351" s="32"/>
      <c r="J351" s="32"/>
      <c r="K351" s="32"/>
      <c r="L351" s="32"/>
      <c r="M351" s="32"/>
      <c r="N351" s="32"/>
      <c r="O351" s="32"/>
      <c r="P351" s="32"/>
      <c r="Q351" s="32"/>
    </row>
    <row r="352" spans="2:17" ht="15">
      <c r="B352" s="32"/>
      <c r="C352" s="32"/>
      <c r="D352" s="32"/>
      <c r="E352" s="32"/>
      <c r="F352" s="32"/>
      <c r="G352" s="32"/>
      <c r="H352" s="32"/>
      <c r="I352" s="32"/>
      <c r="J352" s="32"/>
      <c r="K352" s="32"/>
      <c r="L352" s="32"/>
      <c r="M352" s="32"/>
      <c r="N352" s="32"/>
      <c r="O352" s="32"/>
      <c r="P352" s="32"/>
      <c r="Q352" s="32"/>
    </row>
    <row r="353" spans="2:17" ht="15">
      <c r="B353" s="32"/>
      <c r="C353" s="32"/>
      <c r="D353" s="32"/>
      <c r="E353" s="32"/>
      <c r="F353" s="32"/>
      <c r="G353" s="32"/>
      <c r="H353" s="32"/>
      <c r="I353" s="32"/>
      <c r="J353" s="32"/>
      <c r="K353" s="32"/>
      <c r="L353" s="32"/>
      <c r="M353" s="32"/>
      <c r="N353" s="32"/>
      <c r="O353" s="32"/>
      <c r="P353" s="32"/>
      <c r="Q353" s="32"/>
    </row>
    <row r="354" spans="2:17" ht="15">
      <c r="B354" s="32"/>
      <c r="C354" s="32"/>
      <c r="D354" s="32"/>
      <c r="E354" s="32"/>
      <c r="F354" s="32"/>
      <c r="G354" s="32"/>
      <c r="H354" s="32"/>
      <c r="I354" s="32"/>
      <c r="J354" s="32"/>
      <c r="K354" s="32"/>
      <c r="L354" s="32"/>
      <c r="M354" s="32"/>
      <c r="N354" s="32"/>
      <c r="O354" s="32"/>
      <c r="P354" s="32"/>
      <c r="Q354" s="32"/>
    </row>
    <row r="355" spans="2:17" ht="15">
      <c r="B355" s="32"/>
      <c r="C355" s="32"/>
      <c r="D355" s="32"/>
      <c r="E355" s="32"/>
      <c r="F355" s="32"/>
      <c r="G355" s="32"/>
      <c r="H355" s="32"/>
      <c r="I355" s="32"/>
      <c r="J355" s="32"/>
      <c r="K355" s="32"/>
      <c r="L355" s="32"/>
      <c r="M355" s="32"/>
      <c r="N355" s="32"/>
      <c r="O355" s="32"/>
      <c r="P355" s="32"/>
      <c r="Q355" s="32"/>
    </row>
    <row r="356" spans="2:17" ht="15">
      <c r="B356" s="32"/>
      <c r="C356" s="32"/>
      <c r="D356" s="32"/>
      <c r="E356" s="32"/>
      <c r="F356" s="32"/>
      <c r="G356" s="32"/>
      <c r="H356" s="32"/>
      <c r="I356" s="32"/>
      <c r="J356" s="32"/>
      <c r="K356" s="32"/>
      <c r="L356" s="32"/>
      <c r="M356" s="32"/>
      <c r="N356" s="32"/>
      <c r="O356" s="32"/>
      <c r="P356" s="32"/>
      <c r="Q356" s="32"/>
    </row>
    <row r="357" spans="2:17" ht="15">
      <c r="B357" s="32"/>
      <c r="C357" s="32"/>
      <c r="D357" s="32"/>
      <c r="E357" s="32"/>
      <c r="F357" s="32"/>
      <c r="G357" s="32"/>
      <c r="H357" s="32"/>
      <c r="I357" s="32"/>
      <c r="J357" s="32"/>
      <c r="K357" s="32"/>
      <c r="L357" s="32"/>
      <c r="M357" s="32"/>
      <c r="N357" s="32"/>
      <c r="O357" s="32"/>
      <c r="P357" s="32"/>
      <c r="Q357" s="32"/>
    </row>
    <row r="358" spans="2:17" ht="15">
      <c r="B358" s="32"/>
      <c r="C358" s="32"/>
      <c r="D358" s="32"/>
      <c r="E358" s="32"/>
      <c r="F358" s="32"/>
      <c r="G358" s="32"/>
      <c r="H358" s="32"/>
      <c r="I358" s="32"/>
      <c r="J358" s="32"/>
      <c r="K358" s="32"/>
      <c r="L358" s="32"/>
      <c r="M358" s="32"/>
      <c r="N358" s="32"/>
      <c r="O358" s="32"/>
      <c r="P358" s="32"/>
      <c r="Q358" s="32"/>
    </row>
    <row r="359" spans="2:17" ht="15">
      <c r="B359" s="32"/>
      <c r="C359" s="32"/>
      <c r="D359" s="32"/>
      <c r="E359" s="32"/>
      <c r="F359" s="32"/>
      <c r="G359" s="32"/>
      <c r="H359" s="32"/>
      <c r="I359" s="32"/>
      <c r="J359" s="32"/>
      <c r="K359" s="32"/>
      <c r="L359" s="32"/>
      <c r="M359" s="32"/>
      <c r="N359" s="32"/>
      <c r="O359" s="32"/>
      <c r="P359" s="32"/>
      <c r="Q359" s="32"/>
    </row>
    <row r="360" spans="2:17" ht="15">
      <c r="B360" s="32"/>
      <c r="C360" s="32"/>
      <c r="D360" s="32"/>
      <c r="E360" s="32"/>
      <c r="F360" s="32"/>
      <c r="G360" s="32"/>
      <c r="H360" s="32"/>
      <c r="I360" s="32"/>
      <c r="J360" s="32"/>
      <c r="K360" s="32"/>
      <c r="L360" s="32"/>
      <c r="M360" s="32"/>
      <c r="N360" s="32"/>
      <c r="O360" s="32"/>
      <c r="P360" s="32"/>
      <c r="Q360" s="32"/>
    </row>
    <row r="361" spans="2:17" ht="15">
      <c r="B361" s="32"/>
      <c r="C361" s="32"/>
      <c r="D361" s="32"/>
      <c r="E361" s="32"/>
      <c r="F361" s="32"/>
      <c r="G361" s="32"/>
      <c r="H361" s="32"/>
      <c r="I361" s="32"/>
      <c r="J361" s="32"/>
      <c r="K361" s="32"/>
      <c r="L361" s="32"/>
      <c r="M361" s="32"/>
      <c r="N361" s="32"/>
      <c r="O361" s="32"/>
      <c r="P361" s="32"/>
      <c r="Q361" s="32"/>
    </row>
    <row r="362" spans="2:17" ht="15">
      <c r="B362" s="32"/>
      <c r="C362" s="32"/>
      <c r="D362" s="32"/>
      <c r="E362" s="32"/>
      <c r="F362" s="32"/>
      <c r="G362" s="32"/>
      <c r="H362" s="32"/>
      <c r="I362" s="32"/>
      <c r="J362" s="32"/>
      <c r="K362" s="32"/>
      <c r="L362" s="32"/>
      <c r="M362" s="32"/>
      <c r="N362" s="32"/>
      <c r="O362" s="32"/>
      <c r="P362" s="32"/>
      <c r="Q362" s="32"/>
    </row>
    <row r="363" spans="2:17" ht="15">
      <c r="B363" s="32"/>
      <c r="C363" s="32"/>
      <c r="D363" s="32"/>
      <c r="E363" s="32"/>
      <c r="F363" s="32"/>
      <c r="G363" s="32"/>
      <c r="H363" s="32"/>
      <c r="I363" s="32"/>
      <c r="J363" s="32"/>
      <c r="K363" s="32"/>
      <c r="L363" s="32"/>
      <c r="M363" s="32"/>
      <c r="N363" s="32"/>
      <c r="O363" s="32"/>
      <c r="P363" s="32"/>
      <c r="Q363" s="32"/>
    </row>
    <row r="364" spans="2:17" ht="15">
      <c r="B364" s="32"/>
      <c r="C364" s="32"/>
      <c r="D364" s="32"/>
      <c r="E364" s="32"/>
      <c r="F364" s="32"/>
      <c r="G364" s="32"/>
      <c r="H364" s="32"/>
      <c r="I364" s="32"/>
      <c r="J364" s="32"/>
      <c r="K364" s="32"/>
      <c r="L364" s="32"/>
      <c r="M364" s="32"/>
      <c r="N364" s="32"/>
      <c r="O364" s="32"/>
      <c r="P364" s="32"/>
      <c r="Q364" s="32"/>
    </row>
    <row r="365" spans="2:17" ht="15">
      <c r="B365" s="32"/>
      <c r="C365" s="32"/>
      <c r="D365" s="32"/>
      <c r="E365" s="32"/>
      <c r="F365" s="32"/>
      <c r="G365" s="32"/>
      <c r="H365" s="32"/>
      <c r="I365" s="32"/>
      <c r="J365" s="32"/>
      <c r="K365" s="32"/>
      <c r="L365" s="32"/>
      <c r="M365" s="32"/>
      <c r="N365" s="32"/>
      <c r="O365" s="32"/>
      <c r="P365" s="32"/>
      <c r="Q365" s="32"/>
    </row>
    <row r="366" spans="2:17" ht="15">
      <c r="B366" s="32"/>
      <c r="C366" s="32"/>
      <c r="D366" s="32"/>
      <c r="E366" s="32"/>
      <c r="F366" s="32"/>
      <c r="G366" s="32"/>
      <c r="H366" s="32"/>
      <c r="I366" s="32"/>
      <c r="J366" s="32"/>
      <c r="K366" s="32"/>
      <c r="L366" s="32"/>
      <c r="M366" s="32"/>
      <c r="N366" s="32"/>
      <c r="O366" s="32"/>
      <c r="P366" s="32"/>
      <c r="Q366" s="32"/>
    </row>
    <row r="367" spans="2:17" ht="15">
      <c r="B367" s="32"/>
      <c r="C367" s="32"/>
      <c r="D367" s="32"/>
      <c r="E367" s="32"/>
      <c r="F367" s="32"/>
      <c r="G367" s="32"/>
      <c r="H367" s="32"/>
      <c r="I367" s="32"/>
      <c r="J367" s="32"/>
      <c r="K367" s="32"/>
      <c r="L367" s="32"/>
      <c r="M367" s="32"/>
      <c r="N367" s="32"/>
      <c r="O367" s="32"/>
      <c r="P367" s="32"/>
      <c r="Q367" s="32"/>
    </row>
    <row r="368" spans="2:17" ht="15">
      <c r="B368" s="32"/>
      <c r="C368" s="32"/>
      <c r="D368" s="32"/>
      <c r="E368" s="32"/>
      <c r="F368" s="32"/>
      <c r="G368" s="32"/>
      <c r="H368" s="32"/>
      <c r="I368" s="32"/>
      <c r="J368" s="32"/>
      <c r="K368" s="32"/>
      <c r="L368" s="32"/>
      <c r="M368" s="32"/>
      <c r="N368" s="32"/>
      <c r="O368" s="32"/>
      <c r="P368" s="32"/>
      <c r="Q368" s="32"/>
    </row>
    <row r="369" spans="2:17" ht="15">
      <c r="B369" s="32"/>
      <c r="C369" s="32"/>
      <c r="D369" s="32"/>
      <c r="E369" s="32"/>
      <c r="F369" s="32"/>
      <c r="G369" s="32"/>
      <c r="H369" s="32"/>
      <c r="I369" s="32"/>
      <c r="J369" s="32"/>
      <c r="K369" s="32"/>
      <c r="L369" s="32"/>
      <c r="M369" s="32"/>
      <c r="N369" s="32"/>
      <c r="O369" s="32"/>
      <c r="P369" s="32"/>
      <c r="Q369" s="32"/>
    </row>
    <row r="370" spans="2:17" ht="15">
      <c r="B370" s="32"/>
      <c r="C370" s="32"/>
      <c r="D370" s="32"/>
      <c r="E370" s="32"/>
      <c r="F370" s="32"/>
      <c r="G370" s="32"/>
      <c r="H370" s="32"/>
      <c r="I370" s="32"/>
      <c r="J370" s="32"/>
      <c r="K370" s="32"/>
      <c r="L370" s="32"/>
      <c r="M370" s="32"/>
      <c r="N370" s="32"/>
      <c r="O370" s="32"/>
      <c r="P370" s="32"/>
      <c r="Q370" s="32"/>
    </row>
    <row r="371" spans="2:17" ht="15">
      <c r="B371" s="32"/>
      <c r="D371" s="32"/>
      <c r="E371" s="32"/>
      <c r="F371" s="32"/>
      <c r="G371" s="32"/>
      <c r="H371" s="32"/>
      <c r="I371" s="32"/>
      <c r="J371" s="32"/>
      <c r="K371" s="32"/>
      <c r="L371" s="32"/>
      <c r="M371" s="32"/>
      <c r="N371" s="32"/>
      <c r="O371" s="32"/>
      <c r="P371" s="32"/>
      <c r="Q371" s="32"/>
    </row>
    <row r="372" spans="2:17" ht="15">
      <c r="B372" s="32"/>
      <c r="D372" s="32"/>
      <c r="E372" s="32"/>
      <c r="F372" s="32"/>
      <c r="G372" s="32"/>
      <c r="H372" s="32"/>
      <c r="I372" s="32"/>
      <c r="J372" s="32"/>
      <c r="K372" s="32"/>
      <c r="L372" s="32"/>
      <c r="M372" s="32"/>
      <c r="N372" s="32"/>
      <c r="O372" s="32"/>
      <c r="P372" s="32"/>
      <c r="Q372" s="32"/>
    </row>
    <row r="373" spans="2:17" ht="15">
      <c r="B373" s="32"/>
      <c r="D373" s="32"/>
      <c r="E373" s="32"/>
      <c r="F373" s="32"/>
      <c r="G373" s="32"/>
      <c r="H373" s="32"/>
      <c r="I373" s="32"/>
      <c r="J373" s="32"/>
      <c r="K373" s="32"/>
      <c r="L373" s="32"/>
      <c r="M373" s="32"/>
      <c r="N373" s="32"/>
      <c r="O373" s="32"/>
      <c r="P373" s="32"/>
      <c r="Q373" s="32"/>
    </row>
  </sheetData>
  <mergeCells count="4">
    <mergeCell ref="D192:F192"/>
    <mergeCell ref="D193:F193"/>
    <mergeCell ref="I156:K156"/>
    <mergeCell ref="M156:O156"/>
  </mergeCells>
  <printOptions/>
  <pageMargins left="0.75" right="0.669291338582677" top="0.75" bottom="0.8" header="0.511811023622047" footer="0.3"/>
  <pageSetup firstPageNumber="5" useFirstPageNumber="1" horizontalDpi="600" verticalDpi="600" orientation="portrait" paperSize="9" scale="80" r:id="rId2"/>
  <headerFooter alignWithMargins="0">
    <oddFooter>&amp;C&amp;P</oddFooter>
  </headerFooter>
  <rowBreaks count="4" manualBreakCount="4">
    <brk id="58" min="1" max="15" man="1"/>
    <brk id="113" min="1" max="15" man="1"/>
    <brk id="167" min="1" max="15" man="1"/>
    <brk id="230" min="1" max="15" man="1"/>
  </rowBreaks>
  <ignoredErrors>
    <ignoredError sqref="B12 B27 B32 B38 B44 B49 B55 B60 B84 B90 B96 B101 B115 B124 B142 B149 B154 B169 B174 B190 C195 C211 B221 B227 B232 B259 B264"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TLG</cp:lastModifiedBy>
  <cp:lastPrinted>2005-11-16T09:49:34Z</cp:lastPrinted>
  <dcterms:created xsi:type="dcterms:W3CDTF">2000-02-18T03:23:51Z</dcterms:created>
  <dcterms:modified xsi:type="dcterms:W3CDTF">2005-11-16T10:18:00Z</dcterms:modified>
  <cp:category/>
  <cp:version/>
  <cp:contentType/>
  <cp:contentStatus/>
</cp:coreProperties>
</file>