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'BS'!$B$66</definedName>
    <definedName name="\C">#REF!</definedName>
    <definedName name="_PCRSPL_SS1_QP">'PL'!$B$53</definedName>
    <definedName name="_PRCRSBS_SS2_QP">'BS'!$C$66</definedName>
    <definedName name="_PRCRSNOTES_SS3">#REF!</definedName>
    <definedName name="BS">'BS'!$A$1:$K$62</definedName>
    <definedName name="NOTES">#REF!</definedName>
    <definedName name="PL">'PL'!$B$3:$P$51</definedName>
    <definedName name="_xlnm.Print_Area" localSheetId="2">'BS'!$A$1:$K$67</definedName>
    <definedName name="_xlnm.Print_Area" localSheetId="4">'CF'!$A$1:$K$62</definedName>
    <definedName name="_xlnm.Print_Area" localSheetId="0">'Cover'!$A$1:$H$39</definedName>
    <definedName name="_xlnm.Print_Area" localSheetId="5">'Notes'!$B$1:$P$314</definedName>
    <definedName name="_xlnm.Print_Area" localSheetId="1">'PL'!$A$1:$P$62</definedName>
    <definedName name="_xlnm.Print_Area" localSheetId="3">'SCE'!$A$1:$J$47</definedName>
  </definedNames>
  <calcPr fullCalcOnLoad="1" iterate="1" iterateCount="1" iterateDelta="0.001"/>
</workbook>
</file>

<file path=xl/sharedStrings.xml><?xml version="1.0" encoding="utf-8"?>
<sst xmlns="http://schemas.openxmlformats.org/spreadsheetml/2006/main" count="478" uniqueCount="364">
  <si>
    <t xml:space="preserve">  Proposed  acquisition  by  QCL  of  the  entire  issued</t>
  </si>
  <si>
    <t xml:space="preserve">  and  paid-up  share  capital  of  Silverstone  Berhad</t>
  </si>
  <si>
    <t xml:space="preserve">  ("SB")  comprising  203,877,500  ordinary  shares  of </t>
  </si>
  <si>
    <t xml:space="preserve">  RM1.00  each  from  Silverstone  Corporation  Berhad</t>
  </si>
  <si>
    <t xml:space="preserve">  ("SCB")  ("Proposed  Acquisition")  including  QCL</t>
  </si>
  <si>
    <t xml:space="preserve">  assuming  the  net  inter-company  liabilities  due  by</t>
  </si>
  <si>
    <t xml:space="preserve">  SCB  to  SB  as  at  the  date  of  completion  of  the</t>
  </si>
  <si>
    <t xml:space="preserve">  Proposed  Acquisition  for  a purchase  consideration</t>
  </si>
  <si>
    <t xml:space="preserve">  of  RM225,000,000  to  be  satisfied  by  a</t>
  </si>
  <si>
    <t xml:space="preserve">  combination  of  RM72,610,000  via  the  issue  and</t>
  </si>
  <si>
    <t xml:space="preserve">  allotment  of  26,500,000  new  ordinary  shares  of</t>
  </si>
  <si>
    <t xml:space="preserve">  the  Company  of  RM1.00  each  at  an  issue  price</t>
  </si>
  <si>
    <t xml:space="preserve">  of  RM2.74  each  and  the  balance  of</t>
  </si>
  <si>
    <t xml:space="preserve">  RM152,390,000  in  deferred  cash  payments.</t>
  </si>
  <si>
    <t xml:space="preserve">  vi)  Any  other  relevant  authorities.</t>
  </si>
  <si>
    <t xml:space="preserve">  v)  Shareholders;  and</t>
  </si>
  <si>
    <t xml:space="preserve">  ii)  Ministry  of  International  Trade</t>
  </si>
  <si>
    <t xml:space="preserve">       and  Industry;</t>
  </si>
  <si>
    <t xml:space="preserve">  iv) Bursa  Malaysia  Securities  Berhad;</t>
  </si>
  <si>
    <t xml:space="preserve"> iii)  Securities  Commission;</t>
  </si>
  <si>
    <t xml:space="preserve">  i)   Foreign  Investment  Committee;</t>
  </si>
  <si>
    <t>Registrar.  The  hearing  of  the  appeal  fixed  on  26  October  2004  was  adjourned  to  27  June  2005.</t>
  </si>
  <si>
    <t>Net profit for the financial period</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</si>
  <si>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</si>
  <si>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</si>
  <si>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</si>
  <si>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</si>
  <si>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</si>
  <si>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</si>
  <si>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</si>
  <si>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</si>
  <si>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</si>
  <si>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</si>
  <si>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</si>
  <si>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</si>
  <si>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</si>
  <si>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</si>
  <si>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</si>
  <si>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</si>
  <si>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</si>
  <si>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</si>
  <si>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</si>
  <si>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</si>
  <si>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</si>
  <si>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</si>
  <si>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</si>
  <si>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</si>
  <si>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</si>
  <si>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</si>
  <si>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</si>
  <si>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</si>
  <si>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</si>
  <si>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</si>
  <si>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</si>
  <si>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</si>
  <si>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</si>
  <si>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</si>
  <si>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Intangible assets</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</si>
  <si>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</si>
  <si>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</si>
  <si>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</si>
  <si>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</si>
  <si>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</si>
  <si>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</si>
  <si>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</si>
  <si>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</si>
  <si>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</si>
  <si>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</si>
  <si>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</si>
  <si>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</si>
  <si>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</si>
  <si>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Exchange differences</t>
  </si>
  <si>
    <t/>
  </si>
  <si>
    <t>Group</t>
  </si>
  <si>
    <t>In respect of current period:</t>
  </si>
  <si>
    <t>income tax</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</si>
  <si>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</si>
  <si>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</si>
  <si>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</si>
  <si>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</si>
  <si>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</si>
  <si>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</si>
  <si>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</si>
  <si>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</si>
  <si>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</si>
  <si>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</si>
  <si>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</si>
  <si>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</si>
  <si>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</si>
  <si>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</si>
  <si>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</si>
  <si>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</si>
  <si>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</si>
  <si>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</si>
  <si>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</si>
  <si>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</si>
  <si>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</si>
  <si>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</si>
  <si>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</si>
  <si>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</si>
  <si>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</si>
  <si>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</si>
  <si>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</si>
  <si>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</si>
  <si>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</si>
  <si>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</si>
  <si>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</si>
  <si>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</si>
  <si>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</si>
  <si>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</si>
  <si>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</si>
  <si>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</si>
  <si>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</si>
  <si>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</si>
  <si>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</si>
  <si>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</si>
  <si>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</si>
  <si>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</si>
  <si>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</si>
  <si>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</si>
  <si>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</si>
  <si>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</si>
  <si>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</si>
  <si>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</si>
  <si>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</si>
  <si>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</si>
  <si>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</si>
  <si>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</si>
  <si>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</si>
  <si>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</si>
  <si>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</si>
  <si>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</si>
  <si>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</si>
  <si>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</si>
  <si>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</si>
  <si>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</si>
  <si>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</si>
  <si>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Profit  before  taxation</t>
  </si>
  <si>
    <t>Finance  costs</t>
  </si>
  <si>
    <t>Total  sales</t>
  </si>
  <si>
    <t>External  sales</t>
  </si>
  <si>
    <t>and  denominated  in  Ringgit  Malaysia.</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</si>
  <si>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</si>
  <si>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</si>
  <si>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</si>
  <si>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</si>
  <si>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</si>
  <si>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</si>
  <si>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</si>
  <si>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</si>
  <si>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The  interim  financial  report  has  been  prepared  in  accordance  with  the  Malaysian  Accounting  Standards  Board</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</si>
  <si>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</si>
  <si>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</si>
  <si>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</si>
  <si>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</si>
  <si>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</si>
  <si>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</si>
  <si>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</si>
  <si>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</si>
  <si>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</si>
  <si>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</si>
  <si>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The  Group's  investments  in  quoted  securities  as  at  end  of  the  reporting  period  are  as  follows :-</t>
  </si>
  <si>
    <t>At  cost</t>
  </si>
  <si>
    <t>At  book  value</t>
  </si>
  <si>
    <t>At  market  value</t>
  </si>
  <si>
    <t>The  valuation  of  property,  plant  and  equipment  have  been  brought  forward  without  any  amendments  from  the</t>
  </si>
  <si>
    <t>previous  audited  financial  statements.</t>
  </si>
  <si>
    <t>Agreements  and  the  arrangements  between SFI  and  UNP  amounted  to  an  assignment  of  the  Special  Timber</t>
  </si>
  <si>
    <t>license  No. SK7/90  which  was  in  contravention  of  S.24(6)  of  the  SFE  thereby  rendering  the  Agreements</t>
  </si>
  <si>
    <t>Net current assets</t>
  </si>
  <si>
    <t>LION  FOREST  INDUSTRIES  BERHAD</t>
  </si>
  <si>
    <t>(Incorporated  in  Malaysia)</t>
  </si>
  <si>
    <t xml:space="preserve">There  were  no  sale  of  unquoted  investments  and/or  properties  for  the  current  quarter  under  review.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</si>
  <si>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</si>
  <si>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</si>
  <si>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</si>
  <si>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</si>
  <si>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</si>
  <si>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</si>
  <si>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</si>
  <si>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Balance at 1 July 2003</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</si>
  <si>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</si>
  <si>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</si>
  <si>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</si>
  <si>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</si>
  <si>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</si>
  <si>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</si>
  <si>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</si>
  <si>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</si>
  <si>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(82056-x)</t>
  </si>
  <si>
    <t>Inter-segment  sales</t>
  </si>
  <si>
    <t>The  Group's  segmental  report  for  the  financial  year-to-date  is  as  follows:-</t>
  </si>
  <si>
    <t>holding  company   of  the  Company  then  but  is  presently  a  related  party,  whereby  Avenel  agreed  to  indemnify</t>
  </si>
  <si>
    <t xml:space="preserve">Accounting  policies  and  method  of  computation </t>
  </si>
  <si>
    <t xml:space="preserve">Qualification  of  audit  report </t>
  </si>
  <si>
    <t xml:space="preserve">Seasonality  or  cyclicality </t>
  </si>
  <si>
    <t xml:space="preserve">Unusual  items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</si>
  <si>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</si>
  <si>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</si>
  <si>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</si>
  <si>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</si>
  <si>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</si>
  <si>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</si>
  <si>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</si>
  <si>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</si>
  <si>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</si>
  <si>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Prospects </t>
  </si>
  <si>
    <t xml:space="preserve">Profit  forecast / profit  guarantee </t>
  </si>
  <si>
    <t xml:space="preserve">Taxation </t>
  </si>
  <si>
    <t xml:space="preserve">Unquoted  investments  and/or  properties </t>
  </si>
  <si>
    <t xml:space="preserve">Quoted  securities </t>
  </si>
  <si>
    <t xml:space="preserve">Group's  borrowings </t>
  </si>
  <si>
    <t xml:space="preserve">Off  balance  sheet  risk  financial  instruments </t>
  </si>
  <si>
    <t xml:space="preserve">Changes  in  material  litigation </t>
  </si>
  <si>
    <t>The  Directors  of  SFI  have  been  advised  by  their  solicitors  that  SFI  has  a  good  defence  to  the  above  said  suits.</t>
  </si>
  <si>
    <t xml:space="preserve">Dividend </t>
  </si>
  <si>
    <t>("MASB")  Standard  26,  "Interim  Financial  Reporting"  and  Part  A  of  Appendix  9B  of  the  Listing  Requirements  of</t>
  </si>
  <si>
    <t xml:space="preserve">Bursa  Malaysia  Securities  Berhad  and  should  be  read  in  conjunction  with  the  audited  financial  statements  of </t>
  </si>
  <si>
    <t>The  adoption  of  the  new  MASB  standards  does  not  have  any  material  effect  on  the  financial  results  of  the</t>
  </si>
  <si>
    <t>Group  for  the  financial  year-to-date.</t>
  </si>
  <si>
    <t>to  material  seasonal  or  cyclical  effect.</t>
  </si>
  <si>
    <t>Apart  from  the  timber  extraction  and  pulp  and  paper  operations,  the  operations  of  the  Group  are  not  subject</t>
  </si>
  <si>
    <t>of  their  nature,  size  or  incidence.</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</si>
  <si>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</si>
  <si>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</si>
  <si>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</si>
  <si>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</si>
  <si>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</si>
  <si>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</si>
  <si>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</si>
  <si>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make  an  oral  submission  in  reply  to  the  Plaintiff's  solicitors'  submission  has  been  postponed  to  a  date</t>
  </si>
  <si>
    <t>to  be  fixed  by  the  Court.</t>
  </si>
  <si>
    <t>30/6/2004</t>
  </si>
  <si>
    <t>Dividend  payable</t>
  </si>
  <si>
    <t>Materials</t>
  </si>
  <si>
    <t>and Steel</t>
  </si>
  <si>
    <t>Products</t>
  </si>
  <si>
    <t>LION  FOREST  INDUSTRIES  BERHAD  (82056-X)</t>
  </si>
  <si>
    <t>Status  of  corporate  proposal</t>
  </si>
  <si>
    <t>average  number  of  ordinary  shares  after adjusting  for  the  unissued  ordinary  shares  in  relation  to  options  granted</t>
  </si>
  <si>
    <t>Fully  diluted  EPS  (sen)</t>
  </si>
  <si>
    <t>Weighted  average  number  of  ordinary  shares  in  issue  ('000)</t>
  </si>
  <si>
    <t>Adjusted  weighted  average  number  of  ordinary  shares  in  issue  ('000)</t>
  </si>
  <si>
    <t>Audited Financial Statements for the year ended 30 June 2004)</t>
  </si>
  <si>
    <t>Amount  owing  by  holding  company</t>
  </si>
  <si>
    <t>Balance at 1 July 2004</t>
  </si>
  <si>
    <t>Dividend  paid</t>
  </si>
  <si>
    <t xml:space="preserve">the  Group  for  the  financial  year  ended  30  June  2004. </t>
  </si>
  <si>
    <t>consistent  with  those  adopted  in  the  audited  financial  statements  for  the  financial  year  ended  30  June  2004</t>
  </si>
  <si>
    <t>and  equity  securities  for  the  current  quarter  and  financial  year-to-date.</t>
  </si>
  <si>
    <t xml:space="preserve">Other  than  the  above,  there  were  no  issuance,  cancellations,  repurchases,  resale  and  repayments  of  debt </t>
  </si>
  <si>
    <t>Issuance of  shares  pursuant  to</t>
  </si>
  <si>
    <t>except  for  the  adoption  of  the  new  MASB  standards.</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</si>
  <si>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</si>
  <si>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</si>
  <si>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</si>
  <si>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</si>
  <si>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relate  to  extraction.  The  case  which  has  been  fixed  on  20  April  2004  for  the  Defendant's  solicitors  to</t>
  </si>
  <si>
    <t>illegal.  At  the  hearing on 22 September 2000, UNP conceded that  the  Agreements  are  illegal  insofar  as  they</t>
  </si>
  <si>
    <t>to  eligible  executives  pursuant  to  the  Company's  ESOS  as  follows:</t>
  </si>
  <si>
    <t>the  exercise of  share options</t>
  </si>
  <si>
    <t>There  were  no  changes  in  the  composition  of  the  Group  for  the  current  quarter  and  financial  year-to-date</t>
  </si>
  <si>
    <t>The  fully  diluted  EPS  for  the  other  financial  periods  are  not  disclosed  as  the  unissued  ordinary  shares  in</t>
  </si>
  <si>
    <t>Second Quarter Ended</t>
  </si>
  <si>
    <t>31 December 2004</t>
  </si>
  <si>
    <t>Interim  report  for  the  second  quarter  ended  31  December  2004</t>
  </si>
  <si>
    <r>
      <t xml:space="preserve">Interim  report  for  the  second  quarter  ended  31  December  2004 </t>
    </r>
    <r>
      <rPr>
        <sz val="10"/>
        <rFont val="Arial"/>
        <family val="2"/>
      </rPr>
      <t xml:space="preserve"> </t>
    </r>
    <r>
      <rPr>
        <sz val="14"/>
        <rFont val="Arial"/>
        <family val="2"/>
      </rPr>
      <t>(Cont'd)</t>
    </r>
  </si>
  <si>
    <t>31/12/2004</t>
  </si>
  <si>
    <t>31/12/2003</t>
  </si>
  <si>
    <t>Balance at 31 December 2003</t>
  </si>
  <si>
    <t>Balance at 31 December 2004</t>
  </si>
  <si>
    <t>2004</t>
  </si>
  <si>
    <t>2003</t>
  </si>
  <si>
    <t xml:space="preserve">Immediate  preceding  quarter (30 September 2004) </t>
  </si>
  <si>
    <t xml:space="preserve">Current  quarter  (31 December 2004) </t>
  </si>
  <si>
    <t>During  the  financial  year-to-date,  the  issued  and  paid-up  share  capital  of  the  Company  was  increased  from</t>
  </si>
  <si>
    <t>Profit/(Loss)</t>
  </si>
  <si>
    <t xml:space="preserve">Earnings/(loss)  per  share </t>
  </si>
  <si>
    <t>Profit/(loss) before taxation</t>
  </si>
  <si>
    <t>Profit/(loss) after taxation</t>
  </si>
  <si>
    <t>Net profit/(loss) for the period</t>
  </si>
  <si>
    <t>Earnings/(loss)  per  share  (sen):</t>
  </si>
  <si>
    <t xml:space="preserve">i) </t>
  </si>
  <si>
    <t xml:space="preserve">ii) </t>
  </si>
  <si>
    <t xml:space="preserve">iii) </t>
  </si>
  <si>
    <t>RM203,218,571  to  RM208,957,571  by  the  issuance  of  5,739,000  new  ordinary  shares  of  RM1.00  each  for</t>
  </si>
  <si>
    <t>cash  pursuant  to  the  Executive  Share  Option  Scheme  ("ESOS")  of  the  Company.  A  total  of  5.64 million  options</t>
  </si>
  <si>
    <t>The  fully  diluted  EPS  for  the  financial  year-to-date  is  calculated  by  dividing  the  Group's  net  profit  by  the  weighted</t>
  </si>
  <si>
    <t>brought  by  third  parties  against  Sabah  Forest  Industries  Sdn  Bhd  ("SFI"),  a  97.78%  subsidiary  of  the  Company,</t>
  </si>
  <si>
    <t>wherein  the  cause  of  action  had  arisen  prior  to  the  completion  of  the  sale  of  80%  equity  interest  in  SFI  by</t>
  </si>
  <si>
    <t>Avenel.</t>
  </si>
  <si>
    <t>People's  Republic  of  China  ("PRC")  on  1 July  2004;</t>
  </si>
  <si>
    <t>on  10  December  2004;  and</t>
  </si>
  <si>
    <t>the  PRC  on  21 December  2004.</t>
  </si>
  <si>
    <t>Dividends  paid</t>
  </si>
  <si>
    <t>The  Group's  short  term  borrowings  totalling  RM20.0  million  as  at  end  of  the  reporting  period  are  unsecured</t>
  </si>
  <si>
    <t>Net  profit   (RM '000)</t>
  </si>
  <si>
    <t>relation  to  options  granted  to  eligible  executives  pursuant  to  the  Company's  ESOS  have  anti-dilutive  effects.</t>
  </si>
  <si>
    <t>For  the  second  quarter  ended  31 December 2004,  the  Group  recorded  a  lower  revenue  and  a  loss  as</t>
  </si>
  <si>
    <t>After  incorporating  the  Group's  amortisation  of  goodwill,  the  Group  incurred  a  loss  of  RM1.8  million  as  against</t>
  </si>
  <si>
    <t>RM16.7  million  profit  achieved  in  the  previous  quarter.</t>
  </si>
  <si>
    <t>There  was  no  qualification  on  the  audit  report  of  the  preceding  audited  financial  statements.</t>
  </si>
  <si>
    <t>A  final  dividend  of  10.0%  or  10.0 sen  per  ordinary  share,  tax  exempt,  amounting  to  RM20.4  million  for  the</t>
  </si>
  <si>
    <t>previous  financial  year  was  paid  by  the  Company  on  15 December 2004.</t>
  </si>
  <si>
    <t>In  the  previous  quarter,  the  Company  paid  an  interim  dividend  of  7.5%  or  7.5 sen  per  ordinary  share,  tax</t>
  </si>
  <si>
    <t>exempt,  amounting  to  RM15.2  million  for  the  previous  financial  year.</t>
  </si>
  <si>
    <t>Other  than  as  disclosed  in  Note  20,  there  were  no  material  events  subsequent  to  the  end  of  the  interim</t>
  </si>
  <si>
    <t>period  that  have  not  been  reflected  in  the  financial  statements  for  the  interim  period.</t>
  </si>
  <si>
    <t>incorporation  of  a  wholly-owned  subsidiary  company,  Silverstone  (Hubei)  Rubber  And  Tyre  Co  Ltd,  in  the</t>
  </si>
  <si>
    <t xml:space="preserve">acquisition  of  a  wholly-owned  subsidiary  company,  Quay  Class  Ltd  ("QCL"),  in  the  British  Virgin  Islands, </t>
  </si>
  <si>
    <t>There  were  no  material  purchases  or  disposals  of  quoted  securities  for  the  current  quarter  and  financial</t>
  </si>
  <si>
    <t>year-to-date.</t>
  </si>
  <si>
    <t>Date of</t>
  </si>
  <si>
    <t>No</t>
  </si>
  <si>
    <t>Announcement</t>
  </si>
  <si>
    <t>Subject</t>
  </si>
  <si>
    <t>Status</t>
  </si>
  <si>
    <t xml:space="preserve">1. </t>
  </si>
  <si>
    <t xml:space="preserve">  Pending  approval  from:</t>
  </si>
  <si>
    <t>The  market  price  for  paper  products  has  remained  strong  and  is  expected  to  maintain  its  momentum  in  the</t>
  </si>
  <si>
    <t>were  exercised  at  a  subscription  price  of  RM2.13  per  new  ordinary share  while  the  remaining  balance  at  a</t>
  </si>
  <si>
    <t>subscription  price  of  RM2.40  per  new  ordinary share.</t>
  </si>
  <si>
    <t>except  for  the  following:</t>
  </si>
  <si>
    <t>incorporation  of  a  75%-owned  subsidiary  company,  Shandong  Silverstone  LuHe  Rubber  &amp;  Tyre  Co  Ltd,  in</t>
  </si>
  <si>
    <t>The  Group's  revenue  declined  by  40% from  the  previous  quarter  due  mainly  to  lower  sales  of  paper  and  steel</t>
  </si>
  <si>
    <t>related  products.  Lower  production  of  paper  was  recorded  due  to  the  scheduled  annual  repair  and  maintenance</t>
  </si>
  <si>
    <t>near  future.  The   imposition  of  5%  import  duty  on  paper  products  from  the  South  East  Asian  countries  (ASEAN)</t>
  </si>
  <si>
    <t xml:space="preserve">5  -  9 </t>
  </si>
  <si>
    <t>compared  to  the  corresponding  quarter  last  year  due  to  lower  sales  volume  for  paper  products  and  steel</t>
  </si>
  <si>
    <t>products. Contribution  from  the  pulp  and  paper  operations  was  significantly  lower  on  account  of  the  paper</t>
  </si>
  <si>
    <t>demand  during  the  quarter.</t>
  </si>
  <si>
    <t>maintained.</t>
  </si>
  <si>
    <t>plant  shutdown  for  its  planned  annual  maintenance  whilst  the  Building  Materials  division  experienced  lower</t>
  </si>
  <si>
    <t>The  effective  tax  rate  of   the  Group  for  the  financial  year-to-date  is  lower  than  the  statutory  tax  rate  due  mainly</t>
  </si>
  <si>
    <t>to  the  utilisation  of  investment  tax  credits  and  carry  forward  tax  losses  by  a  subsidiary  company  to  offset  the</t>
  </si>
  <si>
    <t>income  that  would  otherwise  be  taxable.</t>
  </si>
  <si>
    <t xml:space="preserve">Although  the  Group  incurred  a  loss  for  the  current  quarter,  taxation  was  provided  in  respect  of  non-business </t>
  </si>
  <si>
    <t>income.</t>
  </si>
  <si>
    <t>Profit/(loss) from operations</t>
  </si>
  <si>
    <t>Dividends paid</t>
  </si>
  <si>
    <t>31.01.2005</t>
  </si>
  <si>
    <t>The  Board  of  Directors  is  recommending  the  payment  of  an  interim  dividend  of  5%  tax  exempt:</t>
  </si>
  <si>
    <t>(a)</t>
  </si>
  <si>
    <t>i.</t>
  </si>
  <si>
    <t>ii.</t>
  </si>
  <si>
    <t>No dividends  were  paid  or  recommended  in  the  previous  corresponding  period;  and</t>
  </si>
  <si>
    <t>iii.</t>
  </si>
  <si>
    <t>(b)</t>
  </si>
  <si>
    <t>Date  payable  :  To  be  announced  at  a  later  date.</t>
  </si>
  <si>
    <t>(c)</t>
  </si>
  <si>
    <t>The  date  for  entitlement  to  dividend  will  be  announced  later.</t>
  </si>
  <si>
    <t>Amount per share : 5 sen  tax  exempt  dividend;</t>
  </si>
  <si>
    <t>Total  dividends  for  the  current  financial  period : RM10.5  million  tax exempt.</t>
  </si>
  <si>
    <t>as  well  as  the  upgrading  of  the  paper  machines  which  resulted  in  the  Group's  Timber  Extraction,  Pulp  and  Paper</t>
  </si>
  <si>
    <t>division  recorded  a  loss of  RM0.6 million  for  the  current  quarter.  Demand  for  building  materials  from  the  construction</t>
  </si>
  <si>
    <t>sector  was  also  lower  due  to  the  festive  seasons  during  the  quarter.</t>
  </si>
  <si>
    <t>Effect  of  share  options  ('000)</t>
  </si>
  <si>
    <t>the  paper  plant  has  resumed  operations,  the Board  is  confident  that  the  Group's  profitable  position  will  be</t>
  </si>
  <si>
    <t>announced  by  the  Government  at  the  end  of  the  quarter  will  boost  the  domestic  demand  for  the  products.  As</t>
  </si>
  <si>
    <t>Other investments</t>
  </si>
  <si>
    <t>Profit before tax</t>
  </si>
  <si>
    <t>Earnings/(loss)  per  share  ("EPS")  is  calculated  by  dividing  the  Group's  net  profit/(loss)  by  the  weighted  average</t>
  </si>
  <si>
    <t>number  of  ordinary  shares  in  issue  of  205.0  million  and  204.1  million  for  the  current  quarter  and  financial</t>
  </si>
  <si>
    <t>year-to-date  respectively.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</si>
</sst>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s>
  <fonts count="27">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5">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37" fontId="7" fillId="0" borderId="0" xfId="0" applyFont="1" applyBorder="1" applyAlignment="1" applyProtection="1">
      <alignment horizontal="center"/>
      <protection/>
    </xf>
    <xf numFmtId="37" fontId="7" fillId="0" borderId="0" xfId="0" applyNumberFormat="1" applyFont="1" applyBorder="1" applyAlignment="1" applyProtection="1">
      <alignment horizontal="center"/>
      <protection/>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39" fontId="1" fillId="0" borderId="7" xfId="0" applyNumberFormat="1" applyFont="1" applyBorder="1" applyAlignment="1">
      <alignment/>
    </xf>
    <xf numFmtId="37" fontId="1" fillId="0" borderId="0" xfId="0" applyFont="1" applyAlignment="1">
      <alignment horizontal="right"/>
    </xf>
    <xf numFmtId="43" fontId="1" fillId="0" borderId="0" xfId="15" applyFont="1" applyBorder="1" applyAlignment="1">
      <alignment/>
    </xf>
    <xf numFmtId="39" fontId="1" fillId="0" borderId="0" xfId="0" applyNumberFormat="1" applyFont="1" applyBorder="1" applyAlignment="1">
      <alignment/>
    </xf>
    <xf numFmtId="43" fontId="1" fillId="0" borderId="1" xfId="15" applyFont="1" applyBorder="1" applyAlignment="1" applyProtection="1">
      <alignment horizontal="right"/>
      <protection/>
    </xf>
    <xf numFmtId="37" fontId="1" fillId="0" borderId="0" xfId="0" applyFont="1" applyAlignment="1" quotePrefix="1">
      <alignment/>
    </xf>
    <xf numFmtId="177" fontId="1" fillId="0" borderId="0" xfId="15" applyNumberFormat="1" applyFont="1" applyBorder="1" applyAlignment="1">
      <alignment/>
    </xf>
    <xf numFmtId="37" fontId="1" fillId="0" borderId="0" xfId="0" applyFont="1" applyBorder="1" applyAlignment="1">
      <alignment horizontal="right"/>
    </xf>
    <xf numFmtId="37" fontId="0" fillId="0" borderId="0" xfId="0" applyAlignment="1">
      <alignment horizontal="righ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177" fontId="1" fillId="0" borderId="1" xfId="15" applyNumberFormat="1" applyFont="1" applyBorder="1" applyAlignment="1" applyProtection="1">
      <alignment horizontal="right"/>
      <protection/>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20" xfId="0" applyFont="1" applyBorder="1" applyAlignment="1">
      <alignment/>
    </xf>
    <xf numFmtId="37" fontId="0" fillId="0" borderId="20" xfId="0"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37" fontId="1" fillId="0" borderId="0" xfId="0" applyFont="1" applyAlignment="1" quotePrefix="1">
      <alignment horizontal="center"/>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0" fillId="0" borderId="3" xfId="0" applyFont="1" applyBorder="1" applyAlignment="1">
      <alignment horizontal="center"/>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85725</xdr:rowOff>
    </xdr:from>
    <xdr:to>
      <xdr:col>1</xdr:col>
      <xdr:colOff>733425</xdr:colOff>
      <xdr:row>6</xdr:row>
      <xdr:rowOff>9525</xdr:rowOff>
    </xdr:to>
    <xdr:pic>
      <xdr:nvPicPr>
        <xdr:cNvPr id="1" name="Picture 13"/>
        <xdr:cNvPicPr preferRelativeResize="1">
          <a:picLocks noChangeAspect="1"/>
        </xdr:cNvPicPr>
      </xdr:nvPicPr>
      <xdr:blipFill>
        <a:blip r:embed="rId1"/>
        <a:stretch>
          <a:fillRect/>
        </a:stretch>
      </xdr:blipFill>
      <xdr:spPr>
        <a:xfrm>
          <a:off x="457200" y="657225"/>
          <a:ext cx="7334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216</xdr:row>
      <xdr:rowOff>0</xdr:rowOff>
    </xdr:from>
    <xdr:to>
      <xdr:col>11</xdr:col>
      <xdr:colOff>114300</xdr:colOff>
      <xdr:row>216</xdr:row>
      <xdr:rowOff>0</xdr:rowOff>
    </xdr:to>
    <xdr:sp>
      <xdr:nvSpPr>
        <xdr:cNvPr id="1" name="TextBox 2"/>
        <xdr:cNvSpPr txBox="1">
          <a:spLocks noChangeArrowheads="1"/>
        </xdr:cNvSpPr>
      </xdr:nvSpPr>
      <xdr:spPr>
        <a:xfrm>
          <a:off x="2124075" y="3659505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216</xdr:row>
      <xdr:rowOff>0</xdr:rowOff>
    </xdr:from>
    <xdr:to>
      <xdr:col>11</xdr:col>
      <xdr:colOff>114300</xdr:colOff>
      <xdr:row>216</xdr:row>
      <xdr:rowOff>0</xdr:rowOff>
    </xdr:to>
    <xdr:sp>
      <xdr:nvSpPr>
        <xdr:cNvPr id="2" name="TextBox 3"/>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216</xdr:row>
      <xdr:rowOff>0</xdr:rowOff>
    </xdr:from>
    <xdr:to>
      <xdr:col>11</xdr:col>
      <xdr:colOff>114300</xdr:colOff>
      <xdr:row>216</xdr:row>
      <xdr:rowOff>0</xdr:rowOff>
    </xdr:to>
    <xdr:sp>
      <xdr:nvSpPr>
        <xdr:cNvPr id="3" name="TextBox 4"/>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216</xdr:row>
      <xdr:rowOff>0</xdr:rowOff>
    </xdr:from>
    <xdr:to>
      <xdr:col>11</xdr:col>
      <xdr:colOff>114300</xdr:colOff>
      <xdr:row>216</xdr:row>
      <xdr:rowOff>0</xdr:rowOff>
    </xdr:to>
    <xdr:sp>
      <xdr:nvSpPr>
        <xdr:cNvPr id="4" name="TextBox 5"/>
        <xdr:cNvSpPr txBox="1">
          <a:spLocks noChangeArrowheads="1"/>
        </xdr:cNvSpPr>
      </xdr:nvSpPr>
      <xdr:spPr>
        <a:xfrm>
          <a:off x="2133600" y="36595050"/>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216</xdr:row>
      <xdr:rowOff>0</xdr:rowOff>
    </xdr:from>
    <xdr:to>
      <xdr:col>11</xdr:col>
      <xdr:colOff>114300</xdr:colOff>
      <xdr:row>216</xdr:row>
      <xdr:rowOff>0</xdr:rowOff>
    </xdr:to>
    <xdr:sp>
      <xdr:nvSpPr>
        <xdr:cNvPr id="5" name="TextBox 6"/>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216</xdr:row>
      <xdr:rowOff>0</xdr:rowOff>
    </xdr:from>
    <xdr:to>
      <xdr:col>11</xdr:col>
      <xdr:colOff>114300</xdr:colOff>
      <xdr:row>216</xdr:row>
      <xdr:rowOff>0</xdr:rowOff>
    </xdr:to>
    <xdr:sp>
      <xdr:nvSpPr>
        <xdr:cNvPr id="6" name="TextBox 7"/>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216</xdr:row>
      <xdr:rowOff>0</xdr:rowOff>
    </xdr:from>
    <xdr:to>
      <xdr:col>11</xdr:col>
      <xdr:colOff>114300</xdr:colOff>
      <xdr:row>216</xdr:row>
      <xdr:rowOff>0</xdr:rowOff>
    </xdr:to>
    <xdr:sp>
      <xdr:nvSpPr>
        <xdr:cNvPr id="7" name="TextBox 8"/>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216</xdr:row>
      <xdr:rowOff>0</xdr:rowOff>
    </xdr:from>
    <xdr:to>
      <xdr:col>11</xdr:col>
      <xdr:colOff>114300</xdr:colOff>
      <xdr:row>216</xdr:row>
      <xdr:rowOff>0</xdr:rowOff>
    </xdr:to>
    <xdr:sp>
      <xdr:nvSpPr>
        <xdr:cNvPr id="8" name="TextBox 9"/>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216</xdr:row>
      <xdr:rowOff>0</xdr:rowOff>
    </xdr:from>
    <xdr:to>
      <xdr:col>15</xdr:col>
      <xdr:colOff>419100</xdr:colOff>
      <xdr:row>216</xdr:row>
      <xdr:rowOff>0</xdr:rowOff>
    </xdr:to>
    <xdr:sp>
      <xdr:nvSpPr>
        <xdr:cNvPr id="9" name="TextBox 10"/>
        <xdr:cNvSpPr txBox="1">
          <a:spLocks noChangeArrowheads="1"/>
        </xdr:cNvSpPr>
      </xdr:nvSpPr>
      <xdr:spPr>
        <a:xfrm>
          <a:off x="5372100" y="36595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216</xdr:row>
      <xdr:rowOff>0</xdr:rowOff>
    </xdr:from>
    <xdr:to>
      <xdr:col>11</xdr:col>
      <xdr:colOff>114300</xdr:colOff>
      <xdr:row>216</xdr:row>
      <xdr:rowOff>0</xdr:rowOff>
    </xdr:to>
    <xdr:sp>
      <xdr:nvSpPr>
        <xdr:cNvPr id="10" name="TextBox 11"/>
        <xdr:cNvSpPr txBox="1">
          <a:spLocks noChangeArrowheads="1"/>
        </xdr:cNvSpPr>
      </xdr:nvSpPr>
      <xdr:spPr>
        <a:xfrm>
          <a:off x="2124075" y="3659505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216</xdr:row>
      <xdr:rowOff>0</xdr:rowOff>
    </xdr:from>
    <xdr:to>
      <xdr:col>11</xdr:col>
      <xdr:colOff>114300</xdr:colOff>
      <xdr:row>216</xdr:row>
      <xdr:rowOff>0</xdr:rowOff>
    </xdr:to>
    <xdr:sp>
      <xdr:nvSpPr>
        <xdr:cNvPr id="11" name="TextBox 12"/>
        <xdr:cNvSpPr txBox="1">
          <a:spLocks noChangeArrowheads="1"/>
        </xdr:cNvSpPr>
      </xdr:nvSpPr>
      <xdr:spPr>
        <a:xfrm>
          <a:off x="2238375" y="36595050"/>
          <a:ext cx="3105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216</xdr:row>
      <xdr:rowOff>0</xdr:rowOff>
    </xdr:from>
    <xdr:to>
      <xdr:col>16</xdr:col>
      <xdr:colOff>0</xdr:colOff>
      <xdr:row>216</xdr:row>
      <xdr:rowOff>0</xdr:rowOff>
    </xdr:to>
    <xdr:sp>
      <xdr:nvSpPr>
        <xdr:cNvPr id="12" name="TextBox 13"/>
        <xdr:cNvSpPr txBox="1">
          <a:spLocks noChangeArrowheads="1"/>
        </xdr:cNvSpPr>
      </xdr:nvSpPr>
      <xdr:spPr>
        <a:xfrm>
          <a:off x="5229225" y="3659505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216</xdr:row>
      <xdr:rowOff>0</xdr:rowOff>
    </xdr:from>
    <xdr:to>
      <xdr:col>15</xdr:col>
      <xdr:colOff>409575</xdr:colOff>
      <xdr:row>216</xdr:row>
      <xdr:rowOff>0</xdr:rowOff>
    </xdr:to>
    <xdr:sp>
      <xdr:nvSpPr>
        <xdr:cNvPr id="13" name="TextBox 14"/>
        <xdr:cNvSpPr txBox="1">
          <a:spLocks noChangeArrowheads="1"/>
        </xdr:cNvSpPr>
      </xdr:nvSpPr>
      <xdr:spPr>
        <a:xfrm>
          <a:off x="5343525" y="3659505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216</xdr:row>
      <xdr:rowOff>0</xdr:rowOff>
    </xdr:from>
    <xdr:to>
      <xdr:col>11</xdr:col>
      <xdr:colOff>114300</xdr:colOff>
      <xdr:row>216</xdr:row>
      <xdr:rowOff>0</xdr:rowOff>
    </xdr:to>
    <xdr:sp>
      <xdr:nvSpPr>
        <xdr:cNvPr id="14" name="TextBox 15"/>
        <xdr:cNvSpPr txBox="1">
          <a:spLocks noChangeArrowheads="1"/>
        </xdr:cNvSpPr>
      </xdr:nvSpPr>
      <xdr:spPr>
        <a:xfrm>
          <a:off x="2162175" y="36595050"/>
          <a:ext cx="3181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216</xdr:row>
      <xdr:rowOff>0</xdr:rowOff>
    </xdr:from>
    <xdr:to>
      <xdr:col>12</xdr:col>
      <xdr:colOff>0</xdr:colOff>
      <xdr:row>216</xdr:row>
      <xdr:rowOff>0</xdr:rowOff>
    </xdr:to>
    <xdr:sp>
      <xdr:nvSpPr>
        <xdr:cNvPr id="15" name="TextBox 16"/>
        <xdr:cNvSpPr txBox="1">
          <a:spLocks noChangeArrowheads="1"/>
        </xdr:cNvSpPr>
      </xdr:nvSpPr>
      <xdr:spPr>
        <a:xfrm>
          <a:off x="2181225" y="3659505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216</xdr:row>
      <xdr:rowOff>0</xdr:rowOff>
    </xdr:from>
    <xdr:to>
      <xdr:col>15</xdr:col>
      <xdr:colOff>419100</xdr:colOff>
      <xdr:row>216</xdr:row>
      <xdr:rowOff>0</xdr:rowOff>
    </xdr:to>
    <xdr:sp>
      <xdr:nvSpPr>
        <xdr:cNvPr id="16" name="TextBox 17"/>
        <xdr:cNvSpPr txBox="1">
          <a:spLocks noChangeArrowheads="1"/>
        </xdr:cNvSpPr>
      </xdr:nvSpPr>
      <xdr:spPr>
        <a:xfrm>
          <a:off x="5372100" y="36595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216</xdr:row>
      <xdr:rowOff>0</xdr:rowOff>
    </xdr:from>
    <xdr:to>
      <xdr:col>15</xdr:col>
      <xdr:colOff>409575</xdr:colOff>
      <xdr:row>216</xdr:row>
      <xdr:rowOff>0</xdr:rowOff>
    </xdr:to>
    <xdr:sp>
      <xdr:nvSpPr>
        <xdr:cNvPr id="17" name="TextBox 18"/>
        <xdr:cNvSpPr txBox="1">
          <a:spLocks noChangeArrowheads="1"/>
        </xdr:cNvSpPr>
      </xdr:nvSpPr>
      <xdr:spPr>
        <a:xfrm>
          <a:off x="5353050" y="365950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216</xdr:row>
      <xdr:rowOff>0</xdr:rowOff>
    </xdr:from>
    <xdr:to>
      <xdr:col>11</xdr:col>
      <xdr:colOff>114300</xdr:colOff>
      <xdr:row>216</xdr:row>
      <xdr:rowOff>0</xdr:rowOff>
    </xdr:to>
    <xdr:sp>
      <xdr:nvSpPr>
        <xdr:cNvPr id="18" name="TextBox 19"/>
        <xdr:cNvSpPr txBox="1">
          <a:spLocks noChangeArrowheads="1"/>
        </xdr:cNvSpPr>
      </xdr:nvSpPr>
      <xdr:spPr>
        <a:xfrm>
          <a:off x="2152650" y="36595050"/>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216</xdr:row>
      <xdr:rowOff>0</xdr:rowOff>
    </xdr:from>
    <xdr:to>
      <xdr:col>11</xdr:col>
      <xdr:colOff>114300</xdr:colOff>
      <xdr:row>216</xdr:row>
      <xdr:rowOff>0</xdr:rowOff>
    </xdr:to>
    <xdr:sp>
      <xdr:nvSpPr>
        <xdr:cNvPr id="19" name="TextBox 20"/>
        <xdr:cNvSpPr txBox="1">
          <a:spLocks noChangeArrowheads="1"/>
        </xdr:cNvSpPr>
      </xdr:nvSpPr>
      <xdr:spPr>
        <a:xfrm>
          <a:off x="2133600" y="36595050"/>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11</xdr:col>
      <xdr:colOff>9525</xdr:colOff>
      <xdr:row>216</xdr:row>
      <xdr:rowOff>0</xdr:rowOff>
    </xdr:from>
    <xdr:to>
      <xdr:col>15</xdr:col>
      <xdr:colOff>400050</xdr:colOff>
      <xdr:row>216</xdr:row>
      <xdr:rowOff>0</xdr:rowOff>
    </xdr:to>
    <xdr:sp>
      <xdr:nvSpPr>
        <xdr:cNvPr id="20" name="TextBox 21"/>
        <xdr:cNvSpPr txBox="1">
          <a:spLocks noChangeArrowheads="1"/>
        </xdr:cNvSpPr>
      </xdr:nvSpPr>
      <xdr:spPr>
        <a:xfrm>
          <a:off x="5238750" y="36595050"/>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216</xdr:row>
      <xdr:rowOff>0</xdr:rowOff>
    </xdr:from>
    <xdr:to>
      <xdr:col>15</xdr:col>
      <xdr:colOff>419100</xdr:colOff>
      <xdr:row>216</xdr:row>
      <xdr:rowOff>0</xdr:rowOff>
    </xdr:to>
    <xdr:sp>
      <xdr:nvSpPr>
        <xdr:cNvPr id="21" name="TextBox 22"/>
        <xdr:cNvSpPr txBox="1">
          <a:spLocks noChangeArrowheads="1"/>
        </xdr:cNvSpPr>
      </xdr:nvSpPr>
      <xdr:spPr>
        <a:xfrm>
          <a:off x="5372100" y="36595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216</xdr:row>
      <xdr:rowOff>0</xdr:rowOff>
    </xdr:from>
    <xdr:to>
      <xdr:col>15</xdr:col>
      <xdr:colOff>438150</xdr:colOff>
      <xdr:row>216</xdr:row>
      <xdr:rowOff>0</xdr:rowOff>
    </xdr:to>
    <xdr:sp>
      <xdr:nvSpPr>
        <xdr:cNvPr id="22" name="TextBox 23"/>
        <xdr:cNvSpPr txBox="1">
          <a:spLocks noChangeArrowheads="1"/>
        </xdr:cNvSpPr>
      </xdr:nvSpPr>
      <xdr:spPr>
        <a:xfrm>
          <a:off x="5391150" y="365950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216</xdr:row>
      <xdr:rowOff>0</xdr:rowOff>
    </xdr:from>
    <xdr:to>
      <xdr:col>12</xdr:col>
      <xdr:colOff>76200</xdr:colOff>
      <xdr:row>216</xdr:row>
      <xdr:rowOff>0</xdr:rowOff>
    </xdr:to>
    <xdr:sp>
      <xdr:nvSpPr>
        <xdr:cNvPr id="23" name="TextBox 24"/>
        <xdr:cNvSpPr txBox="1">
          <a:spLocks noChangeArrowheads="1"/>
        </xdr:cNvSpPr>
      </xdr:nvSpPr>
      <xdr:spPr>
        <a:xfrm>
          <a:off x="5143500" y="36595050"/>
          <a:ext cx="276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216</xdr:row>
      <xdr:rowOff>0</xdr:rowOff>
    </xdr:from>
    <xdr:to>
      <xdr:col>12</xdr:col>
      <xdr:colOff>66675</xdr:colOff>
      <xdr:row>216</xdr:row>
      <xdr:rowOff>0</xdr:rowOff>
    </xdr:to>
    <xdr:sp>
      <xdr:nvSpPr>
        <xdr:cNvPr id="24" name="TextBox 25"/>
        <xdr:cNvSpPr txBox="1">
          <a:spLocks noChangeArrowheads="1"/>
        </xdr:cNvSpPr>
      </xdr:nvSpPr>
      <xdr:spPr>
        <a:xfrm>
          <a:off x="5143500" y="36595050"/>
          <a:ext cx="266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216</xdr:row>
      <xdr:rowOff>0</xdr:rowOff>
    </xdr:from>
    <xdr:to>
      <xdr:col>11</xdr:col>
      <xdr:colOff>114300</xdr:colOff>
      <xdr:row>216</xdr:row>
      <xdr:rowOff>0</xdr:rowOff>
    </xdr:to>
    <xdr:sp>
      <xdr:nvSpPr>
        <xdr:cNvPr id="25" name="TextBox 26"/>
        <xdr:cNvSpPr txBox="1">
          <a:spLocks noChangeArrowheads="1"/>
        </xdr:cNvSpPr>
      </xdr:nvSpPr>
      <xdr:spPr>
        <a:xfrm>
          <a:off x="2133600" y="36595050"/>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216</xdr:row>
      <xdr:rowOff>0</xdr:rowOff>
    </xdr:from>
    <xdr:to>
      <xdr:col>15</xdr:col>
      <xdr:colOff>238125</xdr:colOff>
      <xdr:row>216</xdr:row>
      <xdr:rowOff>0</xdr:rowOff>
    </xdr:to>
    <xdr:sp>
      <xdr:nvSpPr>
        <xdr:cNvPr id="26" name="TextBox 27"/>
        <xdr:cNvSpPr txBox="1">
          <a:spLocks noChangeArrowheads="1"/>
        </xdr:cNvSpPr>
      </xdr:nvSpPr>
      <xdr:spPr>
        <a:xfrm>
          <a:off x="819150" y="36595050"/>
          <a:ext cx="6743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12</xdr:col>
      <xdr:colOff>0</xdr:colOff>
      <xdr:row>216</xdr:row>
      <xdr:rowOff>0</xdr:rowOff>
    </xdr:from>
    <xdr:to>
      <xdr:col>15</xdr:col>
      <xdr:colOff>400050</xdr:colOff>
      <xdr:row>216</xdr:row>
      <xdr:rowOff>0</xdr:rowOff>
    </xdr:to>
    <xdr:sp>
      <xdr:nvSpPr>
        <xdr:cNvPr id="27" name="TextBox 28"/>
        <xdr:cNvSpPr txBox="1">
          <a:spLocks noChangeArrowheads="1"/>
        </xdr:cNvSpPr>
      </xdr:nvSpPr>
      <xdr:spPr>
        <a:xfrm>
          <a:off x="5343525" y="365950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216</xdr:row>
      <xdr:rowOff>0</xdr:rowOff>
    </xdr:from>
    <xdr:to>
      <xdr:col>15</xdr:col>
      <xdr:colOff>409575</xdr:colOff>
      <xdr:row>216</xdr:row>
      <xdr:rowOff>0</xdr:rowOff>
    </xdr:to>
    <xdr:sp>
      <xdr:nvSpPr>
        <xdr:cNvPr id="28" name="TextBox 29"/>
        <xdr:cNvSpPr txBox="1">
          <a:spLocks noChangeArrowheads="1"/>
        </xdr:cNvSpPr>
      </xdr:nvSpPr>
      <xdr:spPr>
        <a:xfrm>
          <a:off x="5238750" y="36595050"/>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12</xdr:col>
      <xdr:colOff>28575</xdr:colOff>
      <xdr:row>216</xdr:row>
      <xdr:rowOff>0</xdr:rowOff>
    </xdr:from>
    <xdr:to>
      <xdr:col>15</xdr:col>
      <xdr:colOff>428625</xdr:colOff>
      <xdr:row>216</xdr:row>
      <xdr:rowOff>0</xdr:rowOff>
    </xdr:to>
    <xdr:sp>
      <xdr:nvSpPr>
        <xdr:cNvPr id="29" name="TextBox 30"/>
        <xdr:cNvSpPr txBox="1">
          <a:spLocks noChangeArrowheads="1"/>
        </xdr:cNvSpPr>
      </xdr:nvSpPr>
      <xdr:spPr>
        <a:xfrm>
          <a:off x="5372100" y="365950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L39"/>
  <sheetViews>
    <sheetView zoomScale="90" zoomScaleNormal="90" workbookViewId="0" topLeftCell="A1">
      <selection activeCell="A6" sqref="A6"/>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4" ht="15">
      <c r="D4" s="163"/>
    </row>
    <row r="5" ht="20.25">
      <c r="L5" s="146"/>
    </row>
    <row r="6" spans="2:9" ht="21" customHeight="1">
      <c r="B6" s="149"/>
      <c r="C6" s="152" t="s">
        <v>170</v>
      </c>
      <c r="D6" s="115"/>
      <c r="E6" s="115"/>
      <c r="F6" s="115"/>
      <c r="G6" s="115"/>
      <c r="H6" s="115"/>
      <c r="I6" s="115"/>
    </row>
    <row r="7" spans="2:12" ht="4.5" customHeight="1" thickBot="1">
      <c r="B7" s="109"/>
      <c r="C7" s="162"/>
      <c r="D7" s="108"/>
      <c r="E7" s="108"/>
      <c r="F7" s="108"/>
      <c r="G7" s="108"/>
      <c r="H7" s="162"/>
      <c r="I7" s="151"/>
      <c r="L7" s="150"/>
    </row>
    <row r="8" spans="3:9" ht="15.75" thickTop="1">
      <c r="C8" s="164" t="s">
        <v>171</v>
      </c>
      <c r="D8" s="165"/>
      <c r="E8" s="147"/>
      <c r="F8" s="165"/>
      <c r="G8" s="147"/>
      <c r="H8" s="164" t="s">
        <v>189</v>
      </c>
      <c r="I8" s="115"/>
    </row>
    <row r="15" spans="2:7" ht="20.25">
      <c r="B15" s="200" t="s">
        <v>87</v>
      </c>
      <c r="C15" s="200"/>
      <c r="D15" s="200"/>
      <c r="E15" s="200"/>
      <c r="F15" s="200"/>
      <c r="G15" s="200"/>
    </row>
    <row r="17" spans="2:7" ht="20.25">
      <c r="B17" s="200" t="s">
        <v>263</v>
      </c>
      <c r="C17" s="200"/>
      <c r="D17" s="200"/>
      <c r="E17" s="200"/>
      <c r="F17" s="200"/>
      <c r="G17" s="200"/>
    </row>
    <row r="19" spans="2:7" ht="22.5">
      <c r="B19" s="201" t="s">
        <v>264</v>
      </c>
      <c r="C19" s="202"/>
      <c r="D19" s="202"/>
      <c r="E19" s="202"/>
      <c r="F19" s="202"/>
      <c r="G19" s="202"/>
    </row>
    <row r="26" spans="2:7" ht="22.5">
      <c r="B26" s="202"/>
      <c r="C26" s="202"/>
      <c r="D26" s="202"/>
      <c r="E26" s="202"/>
      <c r="F26" s="202"/>
      <c r="G26" s="202"/>
    </row>
    <row r="27" spans="2:8" ht="8.25" customHeight="1" thickBot="1">
      <c r="B27" s="108"/>
      <c r="C27" s="108"/>
      <c r="D27" s="108"/>
      <c r="E27" s="108"/>
      <c r="F27" s="108"/>
      <c r="G27" s="108"/>
      <c r="H27" s="108"/>
    </row>
    <row r="28" ht="15.75" thickTop="1"/>
    <row r="30" spans="2:7" ht="15.75">
      <c r="B30" s="111" t="s">
        <v>88</v>
      </c>
      <c r="C30" s="111"/>
      <c r="D30" s="111"/>
      <c r="E30" s="111"/>
      <c r="F30" s="111"/>
      <c r="G30" s="111">
        <v>1</v>
      </c>
    </row>
    <row r="31" spans="2:7" ht="15.75">
      <c r="B31" s="111"/>
      <c r="C31" s="111"/>
      <c r="D31" s="111"/>
      <c r="E31" s="111"/>
      <c r="F31" s="111"/>
      <c r="G31" s="111"/>
    </row>
    <row r="32" spans="2:7" ht="15.75">
      <c r="B32" s="111" t="s">
        <v>89</v>
      </c>
      <c r="C32" s="111"/>
      <c r="D32" s="111"/>
      <c r="E32" s="111"/>
      <c r="F32" s="111"/>
      <c r="G32" s="111">
        <v>2</v>
      </c>
    </row>
    <row r="33" spans="2:7" ht="15.75">
      <c r="B33" s="111"/>
      <c r="C33" s="111"/>
      <c r="D33" s="111"/>
      <c r="E33" s="111"/>
      <c r="F33" s="111"/>
      <c r="G33" s="111"/>
    </row>
    <row r="34" spans="2:7" ht="15.75">
      <c r="B34" s="111" t="s">
        <v>173</v>
      </c>
      <c r="C34" s="111"/>
      <c r="D34" s="111"/>
      <c r="E34" s="111"/>
      <c r="F34" s="111"/>
      <c r="G34" s="111">
        <v>3</v>
      </c>
    </row>
    <row r="35" spans="2:7" ht="15.75">
      <c r="B35" s="111"/>
      <c r="C35" s="111"/>
      <c r="D35" s="111"/>
      <c r="E35" s="111"/>
      <c r="F35" s="111"/>
      <c r="G35" s="111"/>
    </row>
    <row r="36" spans="2:7" ht="15.75">
      <c r="B36" s="111" t="s">
        <v>174</v>
      </c>
      <c r="C36" s="111"/>
      <c r="D36" s="111"/>
      <c r="E36" s="111"/>
      <c r="F36" s="111"/>
      <c r="G36" s="139">
        <v>4</v>
      </c>
    </row>
    <row r="37" spans="2:7" ht="15.75">
      <c r="B37" s="111"/>
      <c r="C37" s="111"/>
      <c r="D37" s="111"/>
      <c r="E37" s="111"/>
      <c r="F37" s="111"/>
      <c r="G37" s="111"/>
    </row>
    <row r="38" spans="2:7" ht="15.75">
      <c r="B38" s="111" t="s">
        <v>147</v>
      </c>
      <c r="C38" s="111"/>
      <c r="D38" s="111"/>
      <c r="E38" s="111"/>
      <c r="F38" s="111"/>
      <c r="G38" s="140" t="s">
        <v>327</v>
      </c>
    </row>
    <row r="39" spans="2:7" ht="15.75">
      <c r="B39" s="111"/>
      <c r="C39" s="111"/>
      <c r="D39" s="111"/>
      <c r="E39" s="111"/>
      <c r="F39" s="111"/>
      <c r="G39" s="111"/>
    </row>
  </sheetData>
  <mergeCells count="4">
    <mergeCell ref="B15:G15"/>
    <mergeCell ref="B17:G17"/>
    <mergeCell ref="B19:G19"/>
    <mergeCell ref="B26:G26"/>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dimension ref="A2:S604"/>
  <sheetViews>
    <sheetView defaultGridColor="0" zoomScale="90" zoomScaleNormal="90" colorId="22" workbookViewId="0" topLeftCell="A1">
      <selection activeCell="A27" sqref="A27"/>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ht="15.75" customHeight="1">
      <c r="S2" s="148"/>
    </row>
    <row r="3" spans="2:19" ht="15.75" customHeight="1">
      <c r="B3" s="119" t="s">
        <v>237</v>
      </c>
      <c r="C3" s="3"/>
      <c r="D3" s="3"/>
      <c r="E3" s="3"/>
      <c r="F3" s="3"/>
      <c r="G3" s="3"/>
      <c r="H3" s="3"/>
      <c r="I3" s="3"/>
      <c r="J3" s="3"/>
      <c r="K3" s="3"/>
      <c r="L3" s="3"/>
      <c r="M3" s="3"/>
      <c r="N3" s="3"/>
      <c r="O3" s="3"/>
      <c r="P3" s="3"/>
      <c r="Q3" s="1"/>
      <c r="R3" s="1"/>
      <c r="S3" s="137"/>
    </row>
    <row r="4" spans="2:19" ht="4.5" customHeight="1">
      <c r="B4" s="137"/>
      <c r="C4" s="3"/>
      <c r="D4" s="3"/>
      <c r="E4" s="3"/>
      <c r="F4" s="3"/>
      <c r="G4" s="3"/>
      <c r="H4" s="3"/>
      <c r="I4" s="3"/>
      <c r="J4" s="3"/>
      <c r="K4" s="3"/>
      <c r="L4" s="3"/>
      <c r="M4" s="3"/>
      <c r="N4" s="3"/>
      <c r="O4" s="3"/>
      <c r="P4" s="3"/>
      <c r="Q4" s="1"/>
      <c r="R4" s="1"/>
      <c r="S4" s="137"/>
    </row>
    <row r="5" spans="1:18" ht="12.75" customHeight="1">
      <c r="A5" s="32"/>
      <c r="B5" s="166" t="s">
        <v>171</v>
      </c>
      <c r="C5" s="3"/>
      <c r="D5" s="3"/>
      <c r="E5" s="3"/>
      <c r="F5" s="3"/>
      <c r="G5" s="3"/>
      <c r="H5" s="3"/>
      <c r="I5" s="3"/>
      <c r="J5" s="3"/>
      <c r="K5" s="3"/>
      <c r="L5" s="3"/>
      <c r="M5" s="3"/>
      <c r="N5" s="3"/>
      <c r="O5" s="3"/>
      <c r="P5" s="3"/>
      <c r="Q5" s="1"/>
      <c r="R5" s="1"/>
    </row>
    <row r="6" spans="2:18" ht="12.75" customHeight="1">
      <c r="B6" s="4"/>
      <c r="C6" s="3"/>
      <c r="D6" s="3"/>
      <c r="E6" s="3"/>
      <c r="F6" s="3"/>
      <c r="G6" s="3"/>
      <c r="H6" s="3"/>
      <c r="I6" s="3"/>
      <c r="J6" s="3"/>
      <c r="K6" s="3"/>
      <c r="L6" s="3"/>
      <c r="M6" s="3"/>
      <c r="N6" s="3"/>
      <c r="O6" s="3"/>
      <c r="P6" s="3"/>
      <c r="Q6" s="1"/>
      <c r="R6" s="1"/>
    </row>
    <row r="7" spans="1:18" ht="15.75" customHeight="1">
      <c r="A7" s="67"/>
      <c r="B7" s="117" t="s">
        <v>265</v>
      </c>
      <c r="C7" s="23"/>
      <c r="D7" s="23"/>
      <c r="E7" s="23"/>
      <c r="F7" s="23"/>
      <c r="G7" s="23"/>
      <c r="H7" s="23"/>
      <c r="I7" s="23"/>
      <c r="J7" s="23"/>
      <c r="K7" s="23"/>
      <c r="L7" s="23"/>
      <c r="M7" s="23"/>
      <c r="N7" s="23"/>
      <c r="O7" s="3"/>
      <c r="P7" s="3"/>
      <c r="Q7" s="1"/>
      <c r="R7" s="1"/>
    </row>
    <row r="8" spans="1:18" ht="12.75" customHeight="1">
      <c r="A8" s="68"/>
      <c r="B8" s="23" t="s">
        <v>23</v>
      </c>
      <c r="C8" s="23"/>
      <c r="D8" s="23"/>
      <c r="E8" s="23"/>
      <c r="F8" s="23"/>
      <c r="G8" s="23"/>
      <c r="H8" s="23"/>
      <c r="I8" s="23"/>
      <c r="J8" s="23"/>
      <c r="K8" s="23"/>
      <c r="L8" s="23"/>
      <c r="M8" s="23"/>
      <c r="N8" s="23"/>
      <c r="O8" s="3"/>
      <c r="P8" s="3"/>
      <c r="Q8" s="1"/>
      <c r="R8" s="1"/>
    </row>
    <row r="9" spans="2:18" ht="12.75" customHeight="1">
      <c r="B9" s="1"/>
      <c r="C9" s="1"/>
      <c r="D9" s="1"/>
      <c r="E9" s="1"/>
      <c r="F9" s="1"/>
      <c r="G9" s="1"/>
      <c r="H9" s="1"/>
      <c r="I9" s="1"/>
      <c r="J9" s="1"/>
      <c r="K9" s="1"/>
      <c r="L9" s="1"/>
      <c r="M9" s="1"/>
      <c r="N9" s="1"/>
      <c r="O9" s="1"/>
      <c r="P9" s="1"/>
      <c r="Q9" s="1"/>
      <c r="R9" s="1"/>
    </row>
    <row r="10" spans="2:18" ht="12.75" customHeight="1">
      <c r="B10" s="1"/>
      <c r="C10" s="1"/>
      <c r="D10" s="1"/>
      <c r="E10" s="1"/>
      <c r="F10" s="1"/>
      <c r="G10" s="1"/>
      <c r="H10" s="1"/>
      <c r="I10" s="1"/>
      <c r="J10" s="1"/>
      <c r="K10" s="1"/>
      <c r="L10" s="1"/>
      <c r="M10" s="1"/>
      <c r="N10" s="1"/>
      <c r="O10" s="1"/>
      <c r="P10" s="1"/>
      <c r="Q10" s="1"/>
      <c r="R10" s="1"/>
    </row>
    <row r="11" spans="2:18" ht="18.75" customHeight="1">
      <c r="B11" s="102" t="s">
        <v>118</v>
      </c>
      <c r="C11" s="99"/>
      <c r="D11" s="99"/>
      <c r="E11" s="99"/>
      <c r="F11" s="99"/>
      <c r="G11" s="99"/>
      <c r="H11" s="99"/>
      <c r="I11" s="99"/>
      <c r="J11" s="99"/>
      <c r="K11" s="99"/>
      <c r="L11" s="99"/>
      <c r="M11" s="99"/>
      <c r="N11" s="99"/>
      <c r="O11" s="99"/>
      <c r="P11" s="99"/>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04" t="s">
        <v>24</v>
      </c>
      <c r="H13" s="204"/>
      <c r="I13" s="204"/>
      <c r="J13" s="31"/>
      <c r="K13" s="54" t="s">
        <v>25</v>
      </c>
      <c r="L13" s="33"/>
      <c r="M13" s="33"/>
      <c r="N13" s="15"/>
      <c r="O13" s="14"/>
      <c r="P13" s="15"/>
      <c r="Q13" s="1"/>
      <c r="R13" s="1"/>
    </row>
    <row r="14" spans="2:18" ht="12.75" customHeight="1">
      <c r="B14" s="1"/>
      <c r="C14" s="1"/>
      <c r="D14" s="1"/>
      <c r="E14" s="1"/>
      <c r="F14" s="2"/>
      <c r="G14" s="203" t="s">
        <v>26</v>
      </c>
      <c r="H14" s="203"/>
      <c r="I14" s="203"/>
      <c r="J14" s="31"/>
      <c r="K14" s="55" t="s">
        <v>26</v>
      </c>
      <c r="L14" s="56"/>
      <c r="M14" s="56"/>
      <c r="N14" s="15"/>
      <c r="O14" s="16"/>
      <c r="P14" s="15"/>
      <c r="Q14" s="1"/>
      <c r="R14" s="1"/>
    </row>
    <row r="15" spans="2:18" ht="12.75" customHeight="1">
      <c r="B15" s="1"/>
      <c r="C15" s="1"/>
      <c r="D15" s="1"/>
      <c r="E15" s="1"/>
      <c r="F15" s="1"/>
      <c r="G15" s="62" t="s">
        <v>27</v>
      </c>
      <c r="H15" s="65"/>
      <c r="I15" s="73" t="s">
        <v>28</v>
      </c>
      <c r="J15" s="22"/>
      <c r="K15" s="62" t="s">
        <v>27</v>
      </c>
      <c r="L15" s="62"/>
      <c r="M15" s="73" t="s">
        <v>28</v>
      </c>
      <c r="N15" s="15"/>
      <c r="O15" s="17" t="s">
        <v>28</v>
      </c>
      <c r="P15" s="15"/>
      <c r="Q15" s="1"/>
      <c r="R15" s="1"/>
    </row>
    <row r="16" spans="2:18" ht="12.75" customHeight="1">
      <c r="B16" s="1"/>
      <c r="C16" s="1"/>
      <c r="D16" s="1"/>
      <c r="E16" s="1"/>
      <c r="F16" s="1"/>
      <c r="G16" s="62" t="s">
        <v>29</v>
      </c>
      <c r="H16" s="65"/>
      <c r="I16" s="73" t="s">
        <v>30</v>
      </c>
      <c r="J16" s="22"/>
      <c r="K16" s="62" t="s">
        <v>29</v>
      </c>
      <c r="L16" s="62"/>
      <c r="M16" s="73" t="s">
        <v>42</v>
      </c>
      <c r="N16" s="15"/>
      <c r="O16" s="17" t="s">
        <v>30</v>
      </c>
      <c r="P16" s="15"/>
      <c r="Q16" s="1"/>
      <c r="R16" s="1"/>
    </row>
    <row r="17" spans="2:18" ht="12.75" customHeight="1">
      <c r="B17" s="1"/>
      <c r="C17" s="1"/>
      <c r="D17" s="1"/>
      <c r="E17" s="1"/>
      <c r="F17" s="1"/>
      <c r="G17" s="62" t="s">
        <v>26</v>
      </c>
      <c r="H17" s="65"/>
      <c r="I17" s="73" t="s">
        <v>26</v>
      </c>
      <c r="J17" s="22"/>
      <c r="K17" s="62" t="s">
        <v>31</v>
      </c>
      <c r="L17" s="62"/>
      <c r="M17" s="73" t="s">
        <v>32</v>
      </c>
      <c r="N17" s="15"/>
      <c r="O17" s="17" t="s">
        <v>32</v>
      </c>
      <c r="P17" s="15"/>
      <c r="Q17" s="1"/>
      <c r="R17" s="1"/>
    </row>
    <row r="18" spans="2:18" ht="12.75" customHeight="1">
      <c r="B18" s="1"/>
      <c r="C18" s="1"/>
      <c r="D18" s="1"/>
      <c r="E18" s="1"/>
      <c r="G18" s="63" t="s">
        <v>267</v>
      </c>
      <c r="H18" s="65"/>
      <c r="I18" s="63" t="s">
        <v>268</v>
      </c>
      <c r="J18" s="22"/>
      <c r="K18" s="62" t="str">
        <f>G18</f>
        <v>31/12/2004</v>
      </c>
      <c r="L18" s="62"/>
      <c r="M18" s="63" t="str">
        <f>I18</f>
        <v>31/12/2003</v>
      </c>
      <c r="N18" s="15"/>
      <c r="O18" s="17" t="str">
        <f>I18</f>
        <v>31/12/2003</v>
      </c>
      <c r="P18" s="15"/>
      <c r="Q18" s="1"/>
      <c r="R18" s="7"/>
    </row>
    <row r="19" spans="2:18" ht="12.75" customHeight="1">
      <c r="B19" s="1"/>
      <c r="C19" s="1"/>
      <c r="D19" s="1"/>
      <c r="E19" s="1"/>
      <c r="F19" s="57" t="s">
        <v>76</v>
      </c>
      <c r="G19" s="74" t="s">
        <v>33</v>
      </c>
      <c r="H19" s="75"/>
      <c r="I19" s="74" t="s">
        <v>33</v>
      </c>
      <c r="J19" s="75"/>
      <c r="K19" s="74" t="s">
        <v>33</v>
      </c>
      <c r="L19" s="74"/>
      <c r="M19" s="74" t="s">
        <v>33</v>
      </c>
      <c r="N19" s="15"/>
      <c r="O19" s="18" t="s">
        <v>33</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46</v>
      </c>
      <c r="C21" s="31"/>
      <c r="D21" s="31"/>
      <c r="E21" s="31"/>
      <c r="F21" s="98"/>
      <c r="G21" s="58">
        <v>106767</v>
      </c>
      <c r="H21" s="80"/>
      <c r="I21" s="58">
        <v>157998</v>
      </c>
      <c r="J21" s="80"/>
      <c r="K21" s="58">
        <v>285380</v>
      </c>
      <c r="L21" s="58"/>
      <c r="M21" s="58">
        <v>309915</v>
      </c>
      <c r="N21" s="31"/>
      <c r="O21" s="8">
        <v>349625</v>
      </c>
      <c r="P21" s="1"/>
      <c r="Q21" s="1"/>
      <c r="R21" s="1"/>
    </row>
    <row r="22" spans="2:18" ht="7.5" customHeight="1" thickTop="1">
      <c r="B22" s="31"/>
      <c r="C22" s="31"/>
      <c r="D22" s="31"/>
      <c r="E22" s="31"/>
      <c r="F22" s="30"/>
      <c r="G22" s="40"/>
      <c r="H22" s="31"/>
      <c r="I22" s="40"/>
      <c r="J22" s="31"/>
      <c r="K22" s="40"/>
      <c r="L22" s="40"/>
      <c r="M22" s="40"/>
      <c r="N22" s="31"/>
      <c r="O22" s="9"/>
      <c r="P22" s="1"/>
      <c r="Q22" s="1"/>
      <c r="R22" s="1"/>
    </row>
    <row r="23" spans="2:18" ht="12.75" customHeight="1" thickBot="1">
      <c r="B23" s="31" t="s">
        <v>77</v>
      </c>
      <c r="C23" s="31"/>
      <c r="D23" s="31"/>
      <c r="E23" s="31"/>
      <c r="F23" s="30"/>
      <c r="G23" s="61">
        <f>G36-G21-G25-G30-G33</f>
        <v>-113132</v>
      </c>
      <c r="H23" s="80"/>
      <c r="I23" s="61">
        <f>I36-I21-I25-I30-I33</f>
        <v>-150550</v>
      </c>
      <c r="J23" s="80"/>
      <c r="K23" s="61">
        <f>K36-K21-K25-K30-K33</f>
        <v>-279238</v>
      </c>
      <c r="L23" s="58"/>
      <c r="M23" s="61">
        <f>M36-M21-M25-M30-M33</f>
        <v>-295143</v>
      </c>
      <c r="N23" s="31"/>
      <c r="O23" s="8" t="s">
        <v>34</v>
      </c>
      <c r="P23" s="1"/>
      <c r="Q23" s="1"/>
      <c r="R23" s="1"/>
    </row>
    <row r="24" spans="2:18" ht="7.5" customHeight="1" thickTop="1">
      <c r="B24" s="31"/>
      <c r="C24" s="31"/>
      <c r="D24" s="31"/>
      <c r="E24" s="31"/>
      <c r="F24" s="30"/>
      <c r="G24" s="40"/>
      <c r="H24" s="31"/>
      <c r="I24" s="40"/>
      <c r="J24" s="31"/>
      <c r="K24" s="40"/>
      <c r="L24" s="40"/>
      <c r="M24" s="40"/>
      <c r="N24" s="31"/>
      <c r="O24" s="9"/>
      <c r="P24" s="1"/>
      <c r="Q24" s="1"/>
      <c r="R24" s="1"/>
    </row>
    <row r="25" spans="2:18" ht="12.75" customHeight="1" thickBot="1">
      <c r="B25" s="31" t="s">
        <v>56</v>
      </c>
      <c r="C25" s="31"/>
      <c r="D25" s="31"/>
      <c r="E25" s="31"/>
      <c r="F25" s="30"/>
      <c r="G25" s="128">
        <v>4813</v>
      </c>
      <c r="H25" s="80"/>
      <c r="I25" s="58">
        <v>2147</v>
      </c>
      <c r="J25" s="80"/>
      <c r="K25" s="128">
        <v>9416</v>
      </c>
      <c r="L25" s="58"/>
      <c r="M25" s="58">
        <v>4239</v>
      </c>
      <c r="N25" s="31"/>
      <c r="O25" s="8">
        <f>1809+187*0</f>
        <v>1809</v>
      </c>
      <c r="P25" s="1"/>
      <c r="Q25" s="1"/>
      <c r="R25" s="1"/>
    </row>
    <row r="26" spans="2:18" ht="7.5" customHeight="1" thickTop="1">
      <c r="B26" s="31"/>
      <c r="C26" s="31"/>
      <c r="D26" s="31"/>
      <c r="E26" s="31"/>
      <c r="F26" s="30"/>
      <c r="G26" s="60"/>
      <c r="H26" s="31"/>
      <c r="I26" s="60"/>
      <c r="J26" s="31"/>
      <c r="K26" s="60"/>
      <c r="L26" s="40"/>
      <c r="M26" s="60"/>
      <c r="N26" s="31"/>
      <c r="O26" s="9"/>
      <c r="P26" s="1"/>
      <c r="Q26" s="1"/>
      <c r="R26" s="1"/>
    </row>
    <row r="27" spans="2:18" ht="7.5" customHeight="1">
      <c r="B27" s="31"/>
      <c r="C27" s="31"/>
      <c r="D27" s="31"/>
      <c r="E27" s="31"/>
      <c r="F27" s="30"/>
      <c r="G27" s="58"/>
      <c r="H27" s="31"/>
      <c r="I27" s="58"/>
      <c r="J27" s="31"/>
      <c r="K27" s="58"/>
      <c r="L27" s="40"/>
      <c r="M27" s="58"/>
      <c r="N27" s="31"/>
      <c r="O27" s="9"/>
      <c r="P27" s="1"/>
      <c r="Q27" s="1"/>
      <c r="R27" s="1"/>
    </row>
    <row r="28" spans="2:18" ht="12.75" customHeight="1">
      <c r="B28" s="23" t="s">
        <v>338</v>
      </c>
      <c r="C28" s="33"/>
      <c r="D28" s="33"/>
      <c r="E28" s="33"/>
      <c r="F28" s="30"/>
      <c r="G28" s="40">
        <f>SUM(G20:G26)</f>
        <v>-1552</v>
      </c>
      <c r="H28" s="31"/>
      <c r="I28" s="40">
        <f>SUM(I20:I26)</f>
        <v>9595</v>
      </c>
      <c r="J28" s="31"/>
      <c r="K28" s="40">
        <f>SUM(K20:K26)</f>
        <v>15558</v>
      </c>
      <c r="L28" s="40"/>
      <c r="M28" s="40">
        <f>SUM(M20:M26)</f>
        <v>19011</v>
      </c>
      <c r="N28" s="31"/>
      <c r="O28" s="10"/>
      <c r="P28" s="2"/>
      <c r="Q28" s="2"/>
      <c r="R28" s="1"/>
    </row>
    <row r="29" spans="2:18" ht="7.5" customHeight="1">
      <c r="B29" s="31"/>
      <c r="C29" s="31"/>
      <c r="D29" s="31"/>
      <c r="E29" s="31"/>
      <c r="F29" s="30"/>
      <c r="G29" s="40"/>
      <c r="H29" s="31"/>
      <c r="I29" s="40"/>
      <c r="J29" s="31"/>
      <c r="K29" s="40"/>
      <c r="L29" s="40"/>
      <c r="M29" s="40"/>
      <c r="N29" s="31"/>
      <c r="O29" s="9"/>
      <c r="P29" s="1"/>
      <c r="Q29" s="1"/>
      <c r="R29" s="1"/>
    </row>
    <row r="30" spans="2:18" ht="12.75" customHeight="1">
      <c r="B30" s="31" t="s">
        <v>123</v>
      </c>
      <c r="C30" s="31"/>
      <c r="D30" s="31"/>
      <c r="E30" s="31"/>
      <c r="F30" s="30"/>
      <c r="G30" s="40">
        <v>-171</v>
      </c>
      <c r="H30" s="31"/>
      <c r="I30" s="40">
        <v>-290</v>
      </c>
      <c r="J30" s="31"/>
      <c r="K30" s="40">
        <v>-481</v>
      </c>
      <c r="L30" s="40"/>
      <c r="M30" s="40">
        <v>-606</v>
      </c>
      <c r="N30" s="31"/>
      <c r="O30" s="9">
        <f>-6058-2230-13532-1458-5-71-2472</f>
        <v>-25826</v>
      </c>
      <c r="P30" s="1"/>
      <c r="Q30" s="1"/>
      <c r="R30" s="1"/>
    </row>
    <row r="31" spans="2:18" ht="7.5" customHeight="1">
      <c r="B31" s="31"/>
      <c r="C31" s="31"/>
      <c r="D31" s="31"/>
      <c r="E31" s="31"/>
      <c r="F31" s="30"/>
      <c r="G31" s="40"/>
      <c r="H31" s="31"/>
      <c r="I31" s="40"/>
      <c r="J31" s="31"/>
      <c r="K31" s="40"/>
      <c r="L31" s="40"/>
      <c r="M31" s="40"/>
      <c r="N31" s="31"/>
      <c r="O31" s="9"/>
      <c r="P31" s="1"/>
      <c r="Q31" s="1"/>
      <c r="R31" s="1"/>
    </row>
    <row r="32" spans="2:18" ht="12.75" customHeight="1">
      <c r="B32" s="31" t="s">
        <v>143</v>
      </c>
      <c r="C32" s="31"/>
      <c r="D32" s="31"/>
      <c r="E32" s="31"/>
      <c r="F32" s="30"/>
      <c r="G32" s="90"/>
      <c r="H32" s="31"/>
      <c r="I32" s="91"/>
      <c r="J32" s="31"/>
      <c r="K32" s="90"/>
      <c r="L32" s="40"/>
      <c r="M32" s="91"/>
      <c r="N32" s="31"/>
      <c r="O32" s="9">
        <v>-21853</v>
      </c>
      <c r="P32" s="1"/>
      <c r="Q32" s="1"/>
      <c r="R32" s="1"/>
    </row>
    <row r="33" spans="3:18" ht="12.75" customHeight="1">
      <c r="C33" s="31" t="s">
        <v>151</v>
      </c>
      <c r="D33" s="31"/>
      <c r="E33" s="31"/>
      <c r="F33" s="30"/>
      <c r="G33" s="129">
        <v>-27</v>
      </c>
      <c r="H33" s="31"/>
      <c r="I33" s="127">
        <v>-366</v>
      </c>
      <c r="J33" s="31"/>
      <c r="K33" s="129">
        <v>-119</v>
      </c>
      <c r="L33" s="40"/>
      <c r="M33" s="127">
        <v>-717</v>
      </c>
      <c r="N33" s="31"/>
      <c r="O33" s="9"/>
      <c r="P33" s="1"/>
      <c r="Q33" s="1"/>
      <c r="R33" s="1"/>
    </row>
    <row r="34" spans="2:18" ht="7.5" customHeight="1">
      <c r="B34" s="31"/>
      <c r="C34" s="31"/>
      <c r="D34" s="31"/>
      <c r="E34" s="31"/>
      <c r="F34" s="30"/>
      <c r="G34" s="40"/>
      <c r="H34" s="31"/>
      <c r="I34" s="40"/>
      <c r="J34" s="31"/>
      <c r="K34" s="40"/>
      <c r="L34" s="40"/>
      <c r="M34" s="40"/>
      <c r="N34" s="31"/>
      <c r="O34" s="9"/>
      <c r="P34" s="1"/>
      <c r="Q34" s="1"/>
      <c r="R34" s="1"/>
    </row>
    <row r="35" spans="2:18" ht="12.75" customHeight="1">
      <c r="B35" s="23"/>
      <c r="C35" s="33"/>
      <c r="D35" s="33"/>
      <c r="E35" s="33"/>
      <c r="F35" s="30"/>
      <c r="G35" s="59"/>
      <c r="H35" s="31"/>
      <c r="I35" s="59"/>
      <c r="J35" s="31"/>
      <c r="K35" s="59"/>
      <c r="L35" s="58"/>
      <c r="M35" s="59"/>
      <c r="N35" s="31"/>
      <c r="O35" s="11"/>
      <c r="P35" s="1"/>
      <c r="Q35" s="1"/>
      <c r="R35" s="1"/>
    </row>
    <row r="36" spans="2:18" ht="12.75" customHeight="1">
      <c r="B36" s="31" t="s">
        <v>278</v>
      </c>
      <c r="C36" s="33"/>
      <c r="D36" s="33"/>
      <c r="E36" s="33"/>
      <c r="F36" s="30"/>
      <c r="G36" s="40">
        <v>-1750</v>
      </c>
      <c r="H36" s="31"/>
      <c r="I36" s="40">
        <v>8939</v>
      </c>
      <c r="J36" s="31"/>
      <c r="K36" s="40">
        <v>14958</v>
      </c>
      <c r="L36" s="40"/>
      <c r="M36" s="40">
        <v>17688</v>
      </c>
      <c r="N36" s="31"/>
      <c r="O36" s="10">
        <v>7582</v>
      </c>
      <c r="P36" s="1"/>
      <c r="Q36" s="1"/>
      <c r="R36" s="1"/>
    </row>
    <row r="37" spans="2:18" ht="7.5" customHeight="1">
      <c r="B37" s="31"/>
      <c r="C37" s="31"/>
      <c r="D37" s="31"/>
      <c r="E37" s="31"/>
      <c r="F37" s="30"/>
      <c r="G37" s="40"/>
      <c r="H37" s="31"/>
      <c r="I37" s="40"/>
      <c r="J37" s="31"/>
      <c r="K37" s="40"/>
      <c r="L37" s="40"/>
      <c r="M37" s="40"/>
      <c r="N37" s="31"/>
      <c r="O37" s="9"/>
      <c r="P37" s="1"/>
      <c r="Q37" s="1"/>
      <c r="R37" s="1"/>
    </row>
    <row r="38" spans="2:18" ht="12.75" customHeight="1">
      <c r="B38" s="31" t="s">
        <v>58</v>
      </c>
      <c r="C38" s="31"/>
      <c r="D38" s="31"/>
      <c r="E38" s="31"/>
      <c r="F38" s="30">
        <v>17</v>
      </c>
      <c r="G38" s="40">
        <v>-1555</v>
      </c>
      <c r="H38" s="31"/>
      <c r="I38" s="40">
        <v>-1142</v>
      </c>
      <c r="J38" s="31"/>
      <c r="K38" s="40">
        <v>-3535</v>
      </c>
      <c r="L38" s="40"/>
      <c r="M38" s="40">
        <v>-2144</v>
      </c>
      <c r="N38" s="31"/>
      <c r="O38" s="9">
        <v>-3134</v>
      </c>
      <c r="P38" s="1"/>
      <c r="Q38" s="1"/>
      <c r="R38" s="1"/>
    </row>
    <row r="39" spans="2:18" ht="7.5" customHeight="1">
      <c r="B39" s="31"/>
      <c r="C39" s="31"/>
      <c r="D39" s="31"/>
      <c r="E39" s="31"/>
      <c r="F39" s="30"/>
      <c r="G39" s="40"/>
      <c r="H39" s="31"/>
      <c r="I39" s="40"/>
      <c r="J39" s="31"/>
      <c r="K39" s="40"/>
      <c r="L39" s="40"/>
      <c r="M39" s="40"/>
      <c r="N39" s="31"/>
      <c r="O39" s="9"/>
      <c r="P39" s="1"/>
      <c r="Q39" s="1"/>
      <c r="R39" s="1"/>
    </row>
    <row r="40" spans="2:18" ht="12.75" customHeight="1">
      <c r="B40" s="50"/>
      <c r="C40" s="33"/>
      <c r="D40" s="33"/>
      <c r="E40" s="33"/>
      <c r="F40" s="30"/>
      <c r="G40" s="59"/>
      <c r="H40" s="31"/>
      <c r="I40" s="59"/>
      <c r="J40" s="31"/>
      <c r="K40" s="59"/>
      <c r="L40" s="58"/>
      <c r="M40" s="59"/>
      <c r="N40" s="31"/>
      <c r="O40" s="11"/>
      <c r="P40" s="1"/>
      <c r="Q40" s="1"/>
      <c r="R40" s="1"/>
    </row>
    <row r="41" spans="2:18" ht="12.75" customHeight="1">
      <c r="B41" s="31" t="s">
        <v>279</v>
      </c>
      <c r="C41" s="31"/>
      <c r="D41" s="31"/>
      <c r="E41" s="31"/>
      <c r="F41" s="30"/>
      <c r="G41" s="40">
        <f>SUM(G36:G39)</f>
        <v>-3305</v>
      </c>
      <c r="H41" s="31"/>
      <c r="I41" s="40">
        <f>SUM(I36:I39)</f>
        <v>7797</v>
      </c>
      <c r="J41" s="31"/>
      <c r="K41" s="40">
        <f>SUM(K36:K39)</f>
        <v>11423</v>
      </c>
      <c r="L41" s="40"/>
      <c r="M41" s="40">
        <f>SUM(M36:M39)</f>
        <v>15544</v>
      </c>
      <c r="N41" s="31"/>
      <c r="O41" s="9" t="e">
        <f>#REF!+O38</f>
        <v>#REF!</v>
      </c>
      <c r="P41" s="1"/>
      <c r="Q41" s="1"/>
      <c r="R41" s="1"/>
    </row>
    <row r="42" spans="2:18" ht="7.5" customHeight="1">
      <c r="B42" s="31"/>
      <c r="C42" s="31"/>
      <c r="D42" s="31"/>
      <c r="E42" s="31"/>
      <c r="F42" s="30"/>
      <c r="G42" s="40"/>
      <c r="H42" s="31"/>
      <c r="I42" s="40"/>
      <c r="J42" s="31"/>
      <c r="K42" s="40"/>
      <c r="L42" s="40"/>
      <c r="M42" s="40"/>
      <c r="N42" s="31"/>
      <c r="O42" s="9"/>
      <c r="P42" s="1"/>
      <c r="Q42" s="1"/>
      <c r="R42" s="1"/>
    </row>
    <row r="43" spans="2:18" ht="12.75" customHeight="1">
      <c r="B43" s="23" t="s">
        <v>54</v>
      </c>
      <c r="C43" s="31"/>
      <c r="D43" s="31"/>
      <c r="E43" s="31"/>
      <c r="F43" s="30"/>
      <c r="G43" s="40">
        <v>58</v>
      </c>
      <c r="H43" s="31"/>
      <c r="I43" s="40">
        <v>-173</v>
      </c>
      <c r="J43" s="31"/>
      <c r="K43" s="40">
        <v>-261</v>
      </c>
      <c r="L43" s="40"/>
      <c r="M43" s="40">
        <v>-364</v>
      </c>
      <c r="N43" s="31"/>
      <c r="O43" s="9">
        <v>-8734</v>
      </c>
      <c r="P43" s="1"/>
      <c r="Q43" s="1"/>
      <c r="R43" s="1"/>
    </row>
    <row r="44" spans="2:18" ht="7.5" customHeight="1">
      <c r="B44" s="23"/>
      <c r="C44" s="31"/>
      <c r="D44" s="31"/>
      <c r="E44" s="31"/>
      <c r="F44" s="30"/>
      <c r="G44" s="40"/>
      <c r="H44" s="31"/>
      <c r="I44" s="40"/>
      <c r="J44" s="31"/>
      <c r="K44" s="40"/>
      <c r="L44" s="40"/>
      <c r="M44" s="31"/>
      <c r="N44" s="31"/>
      <c r="O44" s="9"/>
      <c r="P44" s="1"/>
      <c r="Q44" s="1"/>
      <c r="R44" s="1"/>
    </row>
    <row r="45" spans="2:18" ht="7.5" customHeight="1">
      <c r="B45" s="23"/>
      <c r="C45" s="31"/>
      <c r="D45" s="31"/>
      <c r="E45" s="31"/>
      <c r="F45" s="30"/>
      <c r="G45" s="59"/>
      <c r="H45" s="31"/>
      <c r="I45" s="59"/>
      <c r="J45" s="31"/>
      <c r="K45" s="59"/>
      <c r="L45" s="40"/>
      <c r="M45" s="59"/>
      <c r="N45" s="31"/>
      <c r="O45" s="9"/>
      <c r="P45" s="1"/>
      <c r="Q45" s="1"/>
      <c r="R45" s="1"/>
    </row>
    <row r="46" spans="2:18" ht="12.75" customHeight="1">
      <c r="B46" s="23" t="s">
        <v>280</v>
      </c>
      <c r="C46" s="31"/>
      <c r="D46" s="31"/>
      <c r="E46" s="31"/>
      <c r="F46" s="30"/>
      <c r="G46" s="34">
        <f>SUM(G40:G44)</f>
        <v>-3247</v>
      </c>
      <c r="H46" s="35"/>
      <c r="I46" s="34">
        <f>SUM(I40:I44)</f>
        <v>7624</v>
      </c>
      <c r="J46" s="35"/>
      <c r="K46" s="34">
        <f>SUM(K40:K44)</f>
        <v>11162</v>
      </c>
      <c r="L46" s="34"/>
      <c r="M46" s="34">
        <f>SUM(M40:M44)</f>
        <v>15180</v>
      </c>
      <c r="N46" s="31"/>
      <c r="O46" s="9"/>
      <c r="P46" s="1"/>
      <c r="Q46" s="1"/>
      <c r="R46" s="1"/>
    </row>
    <row r="47" spans="2:18" ht="7.5" customHeight="1" thickBot="1">
      <c r="B47" s="31"/>
      <c r="C47" s="31"/>
      <c r="D47" s="31"/>
      <c r="E47" s="31"/>
      <c r="F47" s="30"/>
      <c r="G47" s="83"/>
      <c r="H47" s="31"/>
      <c r="I47" s="83"/>
      <c r="J47" s="31"/>
      <c r="K47" s="83"/>
      <c r="L47" s="40"/>
      <c r="M47" s="83"/>
      <c r="N47" s="31"/>
      <c r="O47" s="9"/>
      <c r="P47" s="1"/>
      <c r="Q47" s="1"/>
      <c r="R47" s="1"/>
    </row>
    <row r="48" spans="2:18" ht="12.75" customHeight="1" thickTop="1">
      <c r="B48" s="23"/>
      <c r="C48" s="33"/>
      <c r="D48" s="32"/>
      <c r="E48" s="33"/>
      <c r="F48" s="30"/>
      <c r="G48" s="58"/>
      <c r="H48" s="31"/>
      <c r="I48" s="59"/>
      <c r="J48" s="31"/>
      <c r="K48" s="59"/>
      <c r="L48" s="58"/>
      <c r="M48" s="59"/>
      <c r="N48" s="31"/>
      <c r="O48" s="11"/>
      <c r="P48" s="1"/>
      <c r="Q48" s="1"/>
      <c r="R48" s="1"/>
    </row>
    <row r="49" spans="2:18" ht="12.75" customHeight="1">
      <c r="B49" s="81" t="s">
        <v>281</v>
      </c>
      <c r="C49" s="81"/>
      <c r="D49" s="81"/>
      <c r="E49" s="81"/>
      <c r="F49" s="30">
        <v>25</v>
      </c>
      <c r="G49" s="38"/>
      <c r="H49" s="31"/>
      <c r="I49" s="38"/>
      <c r="J49" s="39"/>
      <c r="K49" s="38"/>
      <c r="L49" s="89" t="s">
        <v>72</v>
      </c>
      <c r="M49" s="38"/>
      <c r="N49" s="31"/>
      <c r="O49" s="40"/>
      <c r="P49" s="31"/>
      <c r="Q49" s="1"/>
      <c r="R49" s="1"/>
    </row>
    <row r="50" spans="2:18" ht="7.5" customHeight="1" thickBot="1">
      <c r="B50" s="81"/>
      <c r="C50" s="81"/>
      <c r="D50" s="81"/>
      <c r="E50" s="81"/>
      <c r="F50" s="30"/>
      <c r="G50" s="38"/>
      <c r="H50" s="31"/>
      <c r="I50" s="38"/>
      <c r="J50" s="39"/>
      <c r="K50" s="38"/>
      <c r="L50" s="89" t="s">
        <v>72</v>
      </c>
      <c r="M50" s="38"/>
      <c r="N50" s="58"/>
      <c r="O50" s="83" t="s">
        <v>34</v>
      </c>
      <c r="P50" s="31"/>
      <c r="Q50" s="1"/>
      <c r="R50" s="1"/>
    </row>
    <row r="51" spans="2:18" ht="12.75" customHeight="1" thickBot="1" thickTop="1">
      <c r="B51" s="98" t="s">
        <v>44</v>
      </c>
      <c r="C51" s="81" t="s">
        <v>122</v>
      </c>
      <c r="D51" s="81"/>
      <c r="E51" s="81"/>
      <c r="G51" s="53">
        <f>G$46/205010*100</f>
        <v>-1.5838251792595484</v>
      </c>
      <c r="H51" s="31"/>
      <c r="I51" s="53">
        <f>I$46/203219*100</f>
        <v>3.751617712910702</v>
      </c>
      <c r="J51" s="39"/>
      <c r="K51" s="53">
        <f>K$46/204128*100</f>
        <v>5.46813763912839</v>
      </c>
      <c r="L51" s="89" t="s">
        <v>72</v>
      </c>
      <c r="M51" s="53">
        <f>M$46/203219*100</f>
        <v>7.469773987668477</v>
      </c>
      <c r="N51" s="31"/>
      <c r="O51" s="40"/>
      <c r="P51" s="31"/>
      <c r="Q51" s="1"/>
      <c r="R51" s="1"/>
    </row>
    <row r="52" spans="2:18" ht="9.75" customHeight="1" thickTop="1">
      <c r="B52" s="81"/>
      <c r="C52" s="81"/>
      <c r="D52" s="81"/>
      <c r="E52" s="81"/>
      <c r="F52" s="30"/>
      <c r="G52" s="44"/>
      <c r="H52" s="30"/>
      <c r="I52" s="44"/>
      <c r="J52" s="44"/>
      <c r="K52" s="44"/>
      <c r="L52" s="89"/>
      <c r="M52" s="44"/>
      <c r="N52" s="31"/>
      <c r="O52" s="31"/>
      <c r="P52" s="31"/>
      <c r="Q52" s="1"/>
      <c r="R52" s="1"/>
    </row>
    <row r="53" spans="2:18" ht="14.25" customHeight="1" thickBot="1">
      <c r="B53" s="98" t="s">
        <v>44</v>
      </c>
      <c r="C53" s="81" t="s">
        <v>148</v>
      </c>
      <c r="D53" s="81"/>
      <c r="E53" s="81"/>
      <c r="F53" s="30"/>
      <c r="G53" s="180">
        <f>G$46/205907*100*0</f>
        <v>0</v>
      </c>
      <c r="H53" s="30"/>
      <c r="I53" s="171">
        <v>0</v>
      </c>
      <c r="J53" s="44"/>
      <c r="K53" s="53">
        <f>K$46/204808*100</f>
        <v>5.449982422561619</v>
      </c>
      <c r="L53" s="89" t="s">
        <v>72</v>
      </c>
      <c r="M53" s="171">
        <v>0</v>
      </c>
      <c r="N53" s="31"/>
      <c r="O53" s="31"/>
      <c r="P53" s="31"/>
      <c r="Q53" s="1"/>
      <c r="R53" s="1"/>
    </row>
    <row r="54" spans="2:18" ht="12.75" customHeight="1" thickTop="1">
      <c r="B54" s="81"/>
      <c r="C54" s="81"/>
      <c r="D54" s="81"/>
      <c r="E54" s="81"/>
      <c r="F54" s="30"/>
      <c r="G54" s="38"/>
      <c r="H54" s="31"/>
      <c r="I54" s="38"/>
      <c r="J54" s="39"/>
      <c r="K54" s="39"/>
      <c r="L54" s="39"/>
      <c r="M54" s="38"/>
      <c r="N54" s="31"/>
      <c r="O54" s="31"/>
      <c r="P54" s="31"/>
      <c r="Q54" s="1"/>
      <c r="R54" s="1"/>
    </row>
    <row r="55" spans="2:18" ht="12.75" customHeight="1">
      <c r="B55" s="81"/>
      <c r="C55" s="81"/>
      <c r="D55" s="81"/>
      <c r="E55" s="81"/>
      <c r="F55" s="30"/>
      <c r="G55" s="38"/>
      <c r="H55" s="31"/>
      <c r="I55" s="38"/>
      <c r="J55" s="39"/>
      <c r="K55" s="39"/>
      <c r="L55" s="39"/>
      <c r="M55" s="38"/>
      <c r="N55" s="31"/>
      <c r="O55" s="31"/>
      <c r="P55" s="31"/>
      <c r="Q55" s="1"/>
      <c r="R55" s="1"/>
    </row>
    <row r="56" spans="2:18" ht="12.75" customHeight="1">
      <c r="B56" s="81"/>
      <c r="C56" s="81"/>
      <c r="D56" s="81"/>
      <c r="E56" s="81"/>
      <c r="F56" s="30"/>
      <c r="G56" s="38"/>
      <c r="H56" s="31"/>
      <c r="I56" s="38"/>
      <c r="J56" s="39"/>
      <c r="K56" s="39"/>
      <c r="L56" s="39"/>
      <c r="M56" s="38"/>
      <c r="N56" s="31"/>
      <c r="O56" s="31"/>
      <c r="P56" s="31"/>
      <c r="Q56" s="1"/>
      <c r="R56" s="1"/>
    </row>
    <row r="57" spans="2:18" ht="12.75" customHeight="1">
      <c r="B57" s="31"/>
      <c r="C57" s="31"/>
      <c r="D57" s="31"/>
      <c r="E57" s="31"/>
      <c r="F57" s="31"/>
      <c r="G57" s="31"/>
      <c r="H57" s="31"/>
      <c r="I57" s="31"/>
      <c r="J57" s="31"/>
      <c r="K57" s="31"/>
      <c r="L57" s="31"/>
      <c r="M57" s="31"/>
      <c r="N57" s="31"/>
      <c r="O57" s="31"/>
      <c r="P57" s="31"/>
      <c r="Q57" s="1"/>
      <c r="R57" s="1"/>
    </row>
    <row r="58" spans="2:18" ht="12.75" customHeight="1">
      <c r="B58" s="205" t="s">
        <v>116</v>
      </c>
      <c r="C58" s="205"/>
      <c r="D58" s="205"/>
      <c r="E58" s="205"/>
      <c r="F58" s="205"/>
      <c r="G58" s="205"/>
      <c r="H58" s="205"/>
      <c r="I58" s="205"/>
      <c r="J58" s="205"/>
      <c r="K58" s="205"/>
      <c r="L58" s="205"/>
      <c r="M58" s="205"/>
      <c r="N58" s="2"/>
      <c r="O58" s="2"/>
      <c r="P58" s="2"/>
      <c r="Q58" s="1"/>
      <c r="R58" s="1"/>
    </row>
    <row r="59" spans="2:18" ht="12.75" customHeight="1">
      <c r="B59" s="206" t="s">
        <v>243</v>
      </c>
      <c r="C59" s="206"/>
      <c r="D59" s="206"/>
      <c r="E59" s="206"/>
      <c r="F59" s="206"/>
      <c r="G59" s="206"/>
      <c r="H59" s="206"/>
      <c r="I59" s="206"/>
      <c r="J59" s="206"/>
      <c r="K59" s="206"/>
      <c r="L59" s="206"/>
      <c r="M59" s="206"/>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sheetData>
  <mergeCells count="4">
    <mergeCell ref="G14:I14"/>
    <mergeCell ref="G13:I13"/>
    <mergeCell ref="B58:M58"/>
    <mergeCell ref="B59:M59"/>
  </mergeCells>
  <printOptions/>
  <pageMargins left="0.75" right="0.5" top="0.5" bottom="0.5" header="0.5" footer="0.5"/>
  <pageSetup firstPageNumber="1" useFirstPageNumber="1" horizontalDpi="300" verticalDpi="300" orientation="portrait" paperSize="9" scale="85"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O70"/>
  <sheetViews>
    <sheetView defaultGridColor="0" zoomScale="90" zoomScaleNormal="90" colorId="22" workbookViewId="0" topLeftCell="A7">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ht="15.75" customHeight="1">
      <c r="N2" s="148"/>
    </row>
    <row r="3" spans="1:15" ht="15.75" customHeight="1">
      <c r="A3" s="20"/>
      <c r="B3" s="119" t="s">
        <v>237</v>
      </c>
      <c r="C3" s="3"/>
      <c r="D3" s="3"/>
      <c r="E3" s="3"/>
      <c r="F3" s="3"/>
      <c r="G3" s="3"/>
      <c r="H3" s="3"/>
      <c r="I3" s="3"/>
      <c r="J3" s="3"/>
      <c r="K3" s="1"/>
      <c r="L3" s="3"/>
      <c r="M3" s="3"/>
      <c r="N3" s="137"/>
      <c r="O3" s="3"/>
    </row>
    <row r="4" spans="1:15" ht="4.5" customHeight="1">
      <c r="A4" s="20"/>
      <c r="B4" s="137"/>
      <c r="C4" s="3"/>
      <c r="D4" s="3"/>
      <c r="E4" s="3"/>
      <c r="F4" s="3"/>
      <c r="G4" s="3"/>
      <c r="H4" s="3"/>
      <c r="I4" s="3"/>
      <c r="J4" s="3"/>
      <c r="K4" s="1"/>
      <c r="L4" s="3"/>
      <c r="M4" s="3"/>
      <c r="N4" s="137"/>
      <c r="O4" s="3"/>
    </row>
    <row r="5" spans="2:15" ht="12.75" customHeight="1">
      <c r="B5" s="166" t="s">
        <v>171</v>
      </c>
      <c r="C5" s="3"/>
      <c r="D5" s="3"/>
      <c r="E5" s="3"/>
      <c r="F5" s="3"/>
      <c r="G5" s="3"/>
      <c r="H5" s="3"/>
      <c r="I5" s="3"/>
      <c r="J5" s="3"/>
      <c r="K5" s="1"/>
      <c r="L5" s="3"/>
      <c r="M5" s="3"/>
      <c r="N5" s="3"/>
      <c r="O5" s="3"/>
    </row>
    <row r="6" spans="1:15" ht="12.75" customHeight="1">
      <c r="A6" s="4"/>
      <c r="B6" s="3"/>
      <c r="C6" s="3"/>
      <c r="D6" s="3"/>
      <c r="E6" s="3"/>
      <c r="F6" s="3"/>
      <c r="G6" s="3"/>
      <c r="H6" s="3"/>
      <c r="I6" s="3"/>
      <c r="J6" s="3"/>
      <c r="K6" s="1"/>
      <c r="L6" s="3"/>
      <c r="M6" s="3"/>
      <c r="N6" s="3"/>
      <c r="O6" s="3"/>
    </row>
    <row r="7" spans="1:15" ht="17.25" customHeight="1">
      <c r="A7" s="4"/>
      <c r="B7" s="117" t="s">
        <v>266</v>
      </c>
      <c r="C7" s="3"/>
      <c r="E7" s="3"/>
      <c r="F7" s="3"/>
      <c r="G7" s="3"/>
      <c r="H7" s="3"/>
      <c r="I7" s="3"/>
      <c r="J7" s="3"/>
      <c r="K7" s="1"/>
      <c r="L7" s="3"/>
      <c r="M7" s="3"/>
      <c r="N7" s="3"/>
      <c r="O7" s="3"/>
    </row>
    <row r="8" spans="2:15" ht="15.75" customHeight="1">
      <c r="B8" s="23" t="s">
        <v>23</v>
      </c>
      <c r="C8" s="3"/>
      <c r="D8" s="3"/>
      <c r="E8" s="3"/>
      <c r="F8" s="3"/>
      <c r="G8" s="3"/>
      <c r="H8" s="3"/>
      <c r="I8" s="3"/>
      <c r="J8" s="3"/>
      <c r="K8" s="1"/>
      <c r="L8" s="3"/>
      <c r="M8" s="3"/>
      <c r="N8" s="3"/>
      <c r="O8" s="3"/>
    </row>
    <row r="9" spans="1:15" ht="12.75" customHeight="1">
      <c r="A9" s="5"/>
      <c r="B9" s="3"/>
      <c r="C9" s="3"/>
      <c r="D9" s="3"/>
      <c r="E9" s="3"/>
      <c r="F9" s="3"/>
      <c r="G9" s="3"/>
      <c r="H9" s="3"/>
      <c r="I9" s="3"/>
      <c r="J9" s="3"/>
      <c r="K9" s="3"/>
      <c r="L9" s="3"/>
      <c r="M9" s="3"/>
      <c r="N9" s="3"/>
      <c r="O9" s="3"/>
    </row>
    <row r="10" spans="1:15" ht="12.75" customHeight="1">
      <c r="A10" s="5"/>
      <c r="B10" s="3"/>
      <c r="C10" s="3"/>
      <c r="D10" s="3"/>
      <c r="E10" s="3"/>
      <c r="F10" s="3"/>
      <c r="G10" s="3"/>
      <c r="H10" s="3"/>
      <c r="I10" s="3"/>
      <c r="J10" s="3"/>
      <c r="K10" s="3"/>
      <c r="L10" s="3"/>
      <c r="M10" s="3"/>
      <c r="N10" s="3"/>
      <c r="O10" s="3"/>
    </row>
    <row r="11" spans="2:15" ht="15.75" customHeight="1">
      <c r="B11" s="103" t="s">
        <v>119</v>
      </c>
      <c r="C11" s="101"/>
      <c r="D11" s="101"/>
      <c r="E11" s="101"/>
      <c r="F11" s="101"/>
      <c r="G11" s="101"/>
      <c r="H11" s="101"/>
      <c r="I11" s="101"/>
      <c r="J11" s="101"/>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28"/>
      <c r="H13" s="19" t="s">
        <v>36</v>
      </c>
      <c r="I13" s="19"/>
      <c r="J13" s="19" t="s">
        <v>36</v>
      </c>
      <c r="K13" s="6"/>
    </row>
    <row r="14" spans="1:11" ht="12.75" customHeight="1">
      <c r="A14" s="1"/>
      <c r="B14" s="1"/>
      <c r="C14" s="1"/>
      <c r="D14" s="1"/>
      <c r="E14" s="1"/>
      <c r="F14" s="1"/>
      <c r="G14" s="28"/>
      <c r="H14" s="19" t="s">
        <v>37</v>
      </c>
      <c r="I14" s="19"/>
      <c r="J14" s="19" t="s">
        <v>38</v>
      </c>
      <c r="K14" s="1"/>
    </row>
    <row r="15" spans="1:11" ht="12.75" customHeight="1">
      <c r="A15" s="1"/>
      <c r="B15" s="1"/>
      <c r="C15" s="1"/>
      <c r="D15" s="1"/>
      <c r="E15" s="1"/>
      <c r="F15" s="1"/>
      <c r="G15" s="28"/>
      <c r="H15" s="19" t="s">
        <v>27</v>
      </c>
      <c r="I15" s="19"/>
      <c r="J15" s="19" t="s">
        <v>39</v>
      </c>
      <c r="K15" s="1"/>
    </row>
    <row r="16" spans="1:11" ht="12.75" customHeight="1">
      <c r="A16" s="1"/>
      <c r="B16" s="1"/>
      <c r="C16" s="1"/>
      <c r="D16" s="1"/>
      <c r="E16" s="1"/>
      <c r="F16" s="1"/>
      <c r="G16" s="28"/>
      <c r="H16" s="19" t="s">
        <v>26</v>
      </c>
      <c r="I16" s="19"/>
      <c r="J16" s="19" t="s">
        <v>40</v>
      </c>
      <c r="K16" s="1"/>
    </row>
    <row r="17" spans="1:11" ht="12.75" customHeight="1">
      <c r="A17" s="1"/>
      <c r="B17" s="1"/>
      <c r="C17" s="1"/>
      <c r="D17" s="1"/>
      <c r="E17" s="1"/>
      <c r="F17" s="1"/>
      <c r="H17" s="29" t="str">
        <f>PL!K18</f>
        <v>31/12/2004</v>
      </c>
      <c r="I17" s="19"/>
      <c r="J17" s="29" t="s">
        <v>232</v>
      </c>
      <c r="K17" s="3"/>
    </row>
    <row r="18" spans="1:11" ht="12.75" customHeight="1">
      <c r="A18" s="1"/>
      <c r="B18" s="1"/>
      <c r="C18" s="1"/>
      <c r="D18" s="1"/>
      <c r="E18" s="1"/>
      <c r="F18" s="1"/>
      <c r="G18" s="57" t="s">
        <v>76</v>
      </c>
      <c r="H18" s="30" t="s">
        <v>33</v>
      </c>
      <c r="I18" s="31"/>
      <c r="J18" s="30" t="s">
        <v>33</v>
      </c>
      <c r="K18" s="1"/>
    </row>
    <row r="19" spans="1:11" ht="12.75" customHeight="1">
      <c r="A19" s="1"/>
      <c r="B19" s="1"/>
      <c r="C19" s="1"/>
      <c r="D19" s="1"/>
      <c r="E19" s="1"/>
      <c r="F19" s="1"/>
      <c r="G19" s="6"/>
      <c r="H19" s="1"/>
      <c r="I19" s="1"/>
      <c r="J19" s="1"/>
      <c r="K19" s="1"/>
    </row>
    <row r="20" spans="1:11" ht="12.75" customHeight="1">
      <c r="A20" s="31"/>
      <c r="B20" s="31" t="s">
        <v>47</v>
      </c>
      <c r="C20" s="31"/>
      <c r="D20" s="31"/>
      <c r="E20" s="31"/>
      <c r="F20" s="31"/>
      <c r="G20" s="98"/>
      <c r="H20" s="38">
        <v>710286</v>
      </c>
      <c r="I20" s="38"/>
      <c r="J20" s="38">
        <v>704274</v>
      </c>
      <c r="K20" s="31"/>
    </row>
    <row r="21" spans="1:11" ht="12.75" customHeight="1">
      <c r="A21" s="31"/>
      <c r="B21" s="31" t="s">
        <v>125</v>
      </c>
      <c r="C21" s="31"/>
      <c r="D21" s="31"/>
      <c r="E21" s="31"/>
      <c r="F21" s="31"/>
      <c r="G21" s="98"/>
      <c r="H21" s="38">
        <v>306330</v>
      </c>
      <c r="I21" s="38"/>
      <c r="J21" s="38">
        <v>311728</v>
      </c>
      <c r="K21" s="31"/>
    </row>
    <row r="22" spans="1:11" ht="12.75" customHeight="1">
      <c r="A22" s="31"/>
      <c r="B22" s="31" t="s">
        <v>126</v>
      </c>
      <c r="C22" s="31"/>
      <c r="D22" s="31"/>
      <c r="E22" s="31"/>
      <c r="F22" s="31"/>
      <c r="G22" s="98"/>
      <c r="H22" s="38">
        <v>144162</v>
      </c>
      <c r="I22" s="38"/>
      <c r="J22" s="38">
        <v>140824</v>
      </c>
      <c r="K22" s="31"/>
    </row>
    <row r="23" spans="1:11" ht="12.75" customHeight="1">
      <c r="A23" s="50"/>
      <c r="B23" s="31" t="s">
        <v>152</v>
      </c>
      <c r="C23" s="31"/>
      <c r="D23" s="31"/>
      <c r="E23" s="31"/>
      <c r="F23" s="31"/>
      <c r="G23" s="30"/>
      <c r="H23" s="34">
        <v>2923</v>
      </c>
      <c r="I23" s="38"/>
      <c r="J23" s="34">
        <v>3042</v>
      </c>
      <c r="K23" s="31"/>
    </row>
    <row r="24" spans="1:11" ht="12.75" customHeight="1">
      <c r="A24" s="50"/>
      <c r="B24" s="31" t="s">
        <v>359</v>
      </c>
      <c r="C24" s="31"/>
      <c r="D24" s="31"/>
      <c r="E24" s="31"/>
      <c r="F24" s="31"/>
      <c r="G24" s="98"/>
      <c r="H24" s="38">
        <v>302</v>
      </c>
      <c r="I24" s="38"/>
      <c r="J24" s="38">
        <v>251</v>
      </c>
      <c r="K24" s="31"/>
    </row>
    <row r="25" spans="1:11" ht="12.75" customHeight="1">
      <c r="A25" s="50"/>
      <c r="B25" s="31" t="s">
        <v>57</v>
      </c>
      <c r="C25" s="31"/>
      <c r="D25" s="31"/>
      <c r="E25" s="31"/>
      <c r="F25" s="31"/>
      <c r="G25" s="30"/>
      <c r="H25" s="38">
        <v>176546</v>
      </c>
      <c r="I25" s="38"/>
      <c r="J25" s="38">
        <v>181619</v>
      </c>
      <c r="K25" s="31"/>
    </row>
    <row r="26" spans="1:11" ht="12.75" customHeight="1">
      <c r="A26" s="50"/>
      <c r="B26" s="31" t="s">
        <v>179</v>
      </c>
      <c r="C26" s="31"/>
      <c r="D26" s="31"/>
      <c r="E26" s="31"/>
      <c r="F26" s="31"/>
      <c r="G26" s="98"/>
      <c r="H26" s="38">
        <v>457</v>
      </c>
      <c r="I26" s="38"/>
      <c r="J26" s="38">
        <v>457</v>
      </c>
      <c r="K26" s="31"/>
    </row>
    <row r="27" spans="1:11" ht="12.75" customHeight="1">
      <c r="A27" s="50"/>
      <c r="B27" s="31" t="s">
        <v>244</v>
      </c>
      <c r="C27" s="31"/>
      <c r="D27" s="31"/>
      <c r="E27" s="31"/>
      <c r="F27" s="31"/>
      <c r="G27" s="98"/>
      <c r="H27" s="38">
        <f>89898+102</f>
        <v>90000</v>
      </c>
      <c r="I27" s="38"/>
      <c r="J27" s="38">
        <v>70000</v>
      </c>
      <c r="K27" s="31"/>
    </row>
    <row r="28" spans="1:11" ht="12.75" customHeight="1">
      <c r="A28" s="31"/>
      <c r="B28" s="31"/>
      <c r="C28" s="31"/>
      <c r="D28" s="31"/>
      <c r="E28" s="31"/>
      <c r="F28" s="31"/>
      <c r="G28" s="30"/>
      <c r="H28" s="38"/>
      <c r="I28" s="38"/>
      <c r="J28" s="38"/>
      <c r="K28" s="31"/>
    </row>
    <row r="29" spans="1:11" ht="12.75" customHeight="1">
      <c r="A29" s="50"/>
      <c r="B29" s="31" t="s">
        <v>50</v>
      </c>
      <c r="C29" s="31"/>
      <c r="D29" s="31"/>
      <c r="E29" s="31"/>
      <c r="F29" s="31"/>
      <c r="G29" s="30"/>
      <c r="H29" s="38"/>
      <c r="I29" s="38"/>
      <c r="J29" s="38"/>
      <c r="K29" s="31"/>
    </row>
    <row r="30" spans="1:11" ht="12.75" customHeight="1">
      <c r="A30" s="31"/>
      <c r="B30" s="30" t="s">
        <v>44</v>
      </c>
      <c r="C30" s="31" t="s">
        <v>48</v>
      </c>
      <c r="D30" s="31"/>
      <c r="E30" s="31"/>
      <c r="F30" s="31"/>
      <c r="G30" s="30"/>
      <c r="H30" s="38">
        <v>100683</v>
      </c>
      <c r="I30" s="38"/>
      <c r="J30" s="38">
        <v>107332</v>
      </c>
      <c r="K30" s="31"/>
    </row>
    <row r="31" spans="1:11" ht="12.75" customHeight="1">
      <c r="A31" s="31"/>
      <c r="B31" s="30" t="s">
        <v>44</v>
      </c>
      <c r="C31" s="31" t="s">
        <v>78</v>
      </c>
      <c r="D31" s="31"/>
      <c r="E31" s="31"/>
      <c r="F31" s="31"/>
      <c r="G31" s="30"/>
      <c r="H31" s="38">
        <v>73587</v>
      </c>
      <c r="I31" s="38"/>
      <c r="J31" s="38">
        <v>69649</v>
      </c>
      <c r="K31" s="31"/>
    </row>
    <row r="32" spans="1:11" ht="12.75" customHeight="1">
      <c r="A32" s="31"/>
      <c r="B32" s="30" t="s">
        <v>44</v>
      </c>
      <c r="C32" s="31" t="s">
        <v>153</v>
      </c>
      <c r="D32" s="31"/>
      <c r="E32" s="31"/>
      <c r="F32" s="31"/>
      <c r="G32" s="30"/>
      <c r="H32" s="38">
        <f>15997+102276+20774</f>
        <v>139047</v>
      </c>
      <c r="I32" s="38"/>
      <c r="J32" s="38">
        <f>21897+10102+101575</f>
        <v>133574</v>
      </c>
      <c r="K32" s="31"/>
    </row>
    <row r="33" spans="1:11" ht="12.75" customHeight="1">
      <c r="A33" s="31"/>
      <c r="B33" s="30" t="s">
        <v>44</v>
      </c>
      <c r="C33" s="31" t="s">
        <v>154</v>
      </c>
      <c r="D33" s="31"/>
      <c r="E33" s="31"/>
      <c r="F33" s="31"/>
      <c r="G33" s="30"/>
      <c r="H33" s="38">
        <v>58452</v>
      </c>
      <c r="I33" s="38"/>
      <c r="J33" s="38">
        <f>61300+34822</f>
        <v>96122</v>
      </c>
      <c r="K33" s="31"/>
    </row>
    <row r="34" spans="1:11" ht="3.75" customHeight="1">
      <c r="A34" s="31"/>
      <c r="B34" s="31"/>
      <c r="C34" s="31"/>
      <c r="D34" s="31"/>
      <c r="E34" s="31"/>
      <c r="F34" s="31"/>
      <c r="G34" s="30"/>
      <c r="I34" s="38"/>
      <c r="K34" s="31"/>
    </row>
    <row r="35" spans="1:11" ht="14.25" customHeight="1">
      <c r="A35" s="31"/>
      <c r="B35" s="31"/>
      <c r="C35" s="31"/>
      <c r="D35" s="31"/>
      <c r="E35" s="31"/>
      <c r="F35" s="31"/>
      <c r="G35" s="30"/>
      <c r="H35" s="51">
        <f>SUM(H30:H33)</f>
        <v>371769</v>
      </c>
      <c r="I35" s="38"/>
      <c r="J35" s="51">
        <f>SUM(J30:J33)</f>
        <v>406677</v>
      </c>
      <c r="K35" s="31"/>
    </row>
    <row r="36" spans="1:11" ht="12.75" customHeight="1">
      <c r="A36" s="31"/>
      <c r="B36" s="31"/>
      <c r="C36" s="31"/>
      <c r="D36" s="31"/>
      <c r="E36" s="31"/>
      <c r="F36" s="31"/>
      <c r="G36" s="30"/>
      <c r="H36" s="38"/>
      <c r="I36" s="38"/>
      <c r="J36" s="38"/>
      <c r="K36" s="31"/>
    </row>
    <row r="37" spans="1:11" ht="12.75" customHeight="1">
      <c r="A37" s="52"/>
      <c r="B37" s="31" t="s">
        <v>51</v>
      </c>
      <c r="C37" s="31"/>
      <c r="D37" s="31"/>
      <c r="E37" s="31"/>
      <c r="F37" s="31"/>
      <c r="G37" s="30"/>
      <c r="H37" s="38"/>
      <c r="I37" s="38"/>
      <c r="J37" s="38"/>
      <c r="K37" s="31"/>
    </row>
    <row r="38" spans="1:11" ht="12.75" customHeight="1">
      <c r="A38" s="31"/>
      <c r="B38" s="30" t="s">
        <v>44</v>
      </c>
      <c r="C38" s="31" t="s">
        <v>79</v>
      </c>
      <c r="D38" s="31"/>
      <c r="E38" s="31"/>
      <c r="F38" s="31"/>
      <c r="G38" s="30"/>
      <c r="H38" s="38">
        <v>29097</v>
      </c>
      <c r="I38" s="38"/>
      <c r="J38" s="38">
        <v>23001</v>
      </c>
      <c r="K38" s="31"/>
    </row>
    <row r="39" spans="1:11" ht="12.75" customHeight="1">
      <c r="A39" s="31"/>
      <c r="B39" s="30" t="s">
        <v>44</v>
      </c>
      <c r="C39" s="31" t="s">
        <v>80</v>
      </c>
      <c r="D39" s="31"/>
      <c r="E39" s="31"/>
      <c r="F39" s="31"/>
      <c r="G39" s="30"/>
      <c r="H39" s="38">
        <f>31405+203</f>
        <v>31608</v>
      </c>
      <c r="I39" s="38"/>
      <c r="J39" s="38">
        <f>43956+934</f>
        <v>44890</v>
      </c>
      <c r="K39" s="31"/>
    </row>
    <row r="40" spans="1:11" ht="12.75" customHeight="1">
      <c r="A40" s="31"/>
      <c r="B40" s="30" t="s">
        <v>44</v>
      </c>
      <c r="C40" s="31" t="s">
        <v>49</v>
      </c>
      <c r="D40" s="31"/>
      <c r="E40" s="31"/>
      <c r="F40" s="31"/>
      <c r="G40" s="30">
        <v>21</v>
      </c>
      <c r="H40" s="38">
        <v>19952</v>
      </c>
      <c r="I40" s="38"/>
      <c r="J40" s="38">
        <v>15885</v>
      </c>
      <c r="K40" s="31"/>
    </row>
    <row r="41" spans="1:11" ht="12.75" customHeight="1">
      <c r="A41" s="31"/>
      <c r="B41" s="30" t="s">
        <v>44</v>
      </c>
      <c r="C41" s="31" t="s">
        <v>146</v>
      </c>
      <c r="D41" s="31"/>
      <c r="E41" s="31"/>
      <c r="F41" s="31"/>
      <c r="G41" s="30"/>
      <c r="H41" s="38">
        <v>5097</v>
      </c>
      <c r="I41" s="38"/>
      <c r="J41" s="38">
        <v>5755</v>
      </c>
      <c r="K41" s="31"/>
    </row>
    <row r="42" spans="1:11" ht="12.75" customHeight="1">
      <c r="A42" s="31"/>
      <c r="B42" s="30" t="s">
        <v>44</v>
      </c>
      <c r="C42" s="31" t="s">
        <v>233</v>
      </c>
      <c r="D42" s="31"/>
      <c r="E42" s="31"/>
      <c r="F42" s="31"/>
      <c r="G42" s="30"/>
      <c r="H42" s="127">
        <v>0</v>
      </c>
      <c r="I42" s="38"/>
      <c r="J42" s="38">
        <v>15241</v>
      </c>
      <c r="K42" s="31"/>
    </row>
    <row r="43" spans="1:11" ht="3.75" customHeight="1">
      <c r="A43" s="31"/>
      <c r="B43" s="31"/>
      <c r="C43" s="31"/>
      <c r="D43" s="31"/>
      <c r="E43" s="31"/>
      <c r="F43" s="31"/>
      <c r="G43" s="30"/>
      <c r="H43" s="38"/>
      <c r="I43" s="38"/>
      <c r="J43" s="38"/>
      <c r="K43" s="31"/>
    </row>
    <row r="44" spans="1:11" ht="15.75" customHeight="1">
      <c r="A44" s="31"/>
      <c r="B44" s="31"/>
      <c r="C44" s="31"/>
      <c r="D44" s="31"/>
      <c r="E44" s="31"/>
      <c r="F44" s="31"/>
      <c r="G44" s="30"/>
      <c r="H44" s="51">
        <f>SUM(H38:H43)</f>
        <v>85754</v>
      </c>
      <c r="I44" s="38"/>
      <c r="J44" s="51">
        <f>SUM(J38:J43)</f>
        <v>104772</v>
      </c>
      <c r="K44" s="31"/>
    </row>
    <row r="45" spans="1:11" ht="8.25" customHeight="1">
      <c r="A45" s="31"/>
      <c r="B45" s="31"/>
      <c r="C45" s="31"/>
      <c r="D45" s="31"/>
      <c r="E45" s="31"/>
      <c r="F45" s="31"/>
      <c r="G45" s="30"/>
      <c r="H45" s="38"/>
      <c r="I45" s="38"/>
      <c r="J45" s="38"/>
      <c r="K45" s="31"/>
    </row>
    <row r="46" spans="1:11" ht="12.75" customHeight="1">
      <c r="A46" s="52"/>
      <c r="B46" s="31" t="s">
        <v>169</v>
      </c>
      <c r="C46" s="31"/>
      <c r="D46" s="31"/>
      <c r="E46" s="31"/>
      <c r="F46" s="31"/>
      <c r="G46" s="30"/>
      <c r="H46" s="38">
        <f>H35-H44</f>
        <v>286015</v>
      </c>
      <c r="I46" s="38"/>
      <c r="J46" s="38">
        <f>J35-J44</f>
        <v>301905</v>
      </c>
      <c r="K46" s="31"/>
    </row>
    <row r="47" spans="1:11" ht="8.25" customHeight="1">
      <c r="A47" s="31"/>
      <c r="B47" s="31"/>
      <c r="C47" s="31"/>
      <c r="D47" s="31"/>
      <c r="E47" s="31"/>
      <c r="F47" s="31"/>
      <c r="G47" s="30"/>
      <c r="H47" s="38"/>
      <c r="I47" s="38"/>
      <c r="J47" s="38"/>
      <c r="K47" s="31"/>
    </row>
    <row r="48" spans="1:11" ht="16.5" customHeight="1" thickBot="1">
      <c r="A48" s="31"/>
      <c r="B48" s="31"/>
      <c r="C48" s="31"/>
      <c r="D48" s="31"/>
      <c r="E48" s="31"/>
      <c r="F48" s="31"/>
      <c r="G48" s="30"/>
      <c r="H48" s="41">
        <f>SUM(H20:H27)+H46</f>
        <v>1717021</v>
      </c>
      <c r="I48" s="38"/>
      <c r="J48" s="41">
        <f>SUM(J20:J27)+J46</f>
        <v>1714100</v>
      </c>
      <c r="K48" s="31"/>
    </row>
    <row r="49" spans="1:11" ht="12.75" customHeight="1" thickTop="1">
      <c r="A49" s="31"/>
      <c r="B49" s="31"/>
      <c r="C49" s="31"/>
      <c r="D49" s="31"/>
      <c r="E49" s="31"/>
      <c r="F49" s="31"/>
      <c r="G49" s="30"/>
      <c r="H49" s="38"/>
      <c r="I49" s="38"/>
      <c r="J49" s="38"/>
      <c r="K49" s="31"/>
    </row>
    <row r="50" spans="1:11" ht="12.75" customHeight="1">
      <c r="A50" s="52"/>
      <c r="B50" s="31"/>
      <c r="C50" s="31"/>
      <c r="D50" s="31"/>
      <c r="E50" s="31"/>
      <c r="F50" s="31"/>
      <c r="G50" s="30"/>
      <c r="H50" s="38"/>
      <c r="I50" s="38"/>
      <c r="J50" s="38"/>
      <c r="K50" s="31"/>
    </row>
    <row r="51" spans="1:11" ht="12.75" customHeight="1">
      <c r="A51" s="31"/>
      <c r="B51" s="31" t="s">
        <v>53</v>
      </c>
      <c r="C51" s="31"/>
      <c r="D51" s="31"/>
      <c r="E51" s="31"/>
      <c r="F51" s="31"/>
      <c r="G51" s="30"/>
      <c r="H51" s="38">
        <v>208958</v>
      </c>
      <c r="I51" s="38"/>
      <c r="J51" s="38">
        <v>203219</v>
      </c>
      <c r="K51" s="31"/>
    </row>
    <row r="52" spans="1:11" ht="12.75" customHeight="1">
      <c r="A52" s="31"/>
      <c r="B52" s="31" t="s">
        <v>41</v>
      </c>
      <c r="C52" s="31"/>
      <c r="D52" s="31"/>
      <c r="E52" s="31"/>
      <c r="F52" s="31"/>
      <c r="G52" s="30"/>
      <c r="H52" s="38">
        <f>SUM(SCE!F26:H26)</f>
        <v>1333638</v>
      </c>
      <c r="I52" s="38"/>
      <c r="J52" s="38">
        <v>1336387</v>
      </c>
      <c r="K52" s="31"/>
    </row>
    <row r="53" spans="1:11" ht="5.25" customHeight="1">
      <c r="A53" s="31"/>
      <c r="B53" s="30"/>
      <c r="C53" s="31"/>
      <c r="D53" s="31"/>
      <c r="E53" s="31"/>
      <c r="F53" s="31"/>
      <c r="G53" s="30"/>
      <c r="H53" s="84"/>
      <c r="I53" s="38"/>
      <c r="J53" s="84"/>
      <c r="K53" s="31"/>
    </row>
    <row r="54" spans="1:11" ht="15" customHeight="1">
      <c r="A54" s="31"/>
      <c r="B54" s="23" t="s">
        <v>52</v>
      </c>
      <c r="C54" s="31"/>
      <c r="D54" s="31"/>
      <c r="E54" s="31"/>
      <c r="F54" s="31"/>
      <c r="G54" s="30"/>
      <c r="H54" s="38">
        <f>SUM(H51:H53)</f>
        <v>1542596</v>
      </c>
      <c r="I54" s="38"/>
      <c r="J54" s="38">
        <f>SUM(J51:J53)</f>
        <v>1539606</v>
      </c>
      <c r="K54" s="31"/>
    </row>
    <row r="55" spans="1:11" ht="12.75" customHeight="1">
      <c r="A55" s="31"/>
      <c r="B55" s="23" t="s">
        <v>54</v>
      </c>
      <c r="C55" s="31"/>
      <c r="D55" s="31"/>
      <c r="E55" s="31"/>
      <c r="F55" s="31"/>
      <c r="G55" s="30"/>
      <c r="H55" s="38">
        <v>173896</v>
      </c>
      <c r="I55" s="38"/>
      <c r="J55" s="38">
        <v>173987</v>
      </c>
      <c r="K55" s="31"/>
    </row>
    <row r="56" spans="1:11" ht="12.75" customHeight="1">
      <c r="A56" s="31"/>
      <c r="B56" s="23" t="s">
        <v>59</v>
      </c>
      <c r="C56" s="31"/>
      <c r="D56" s="31"/>
      <c r="E56" s="31"/>
      <c r="F56" s="31"/>
      <c r="G56" s="30"/>
      <c r="H56" s="38">
        <v>265</v>
      </c>
      <c r="I56" s="38"/>
      <c r="J56" s="38">
        <v>265</v>
      </c>
      <c r="K56" s="31"/>
    </row>
    <row r="57" spans="1:11" ht="12.75" customHeight="1">
      <c r="A57" s="31"/>
      <c r="B57" s="23" t="s">
        <v>60</v>
      </c>
      <c r="C57" s="31"/>
      <c r="D57" s="31"/>
      <c r="E57" s="31"/>
      <c r="F57" s="31"/>
      <c r="G57" s="30"/>
      <c r="H57" s="38">
        <v>264</v>
      </c>
      <c r="I57" s="38"/>
      <c r="J57" s="38">
        <v>242</v>
      </c>
      <c r="K57" s="31"/>
    </row>
    <row r="58" spans="1:11" ht="3.75" customHeight="1">
      <c r="A58" s="31"/>
      <c r="B58" s="31"/>
      <c r="C58" s="31"/>
      <c r="D58" s="31"/>
      <c r="E58" s="31"/>
      <c r="F58" s="31"/>
      <c r="G58" s="30"/>
      <c r="H58" s="38"/>
      <c r="I58" s="38"/>
      <c r="J58" s="38"/>
      <c r="K58" s="31"/>
    </row>
    <row r="59" spans="1:11" ht="15" customHeight="1" thickBot="1">
      <c r="A59" s="31"/>
      <c r="B59" s="31"/>
      <c r="C59" s="31"/>
      <c r="D59" s="31"/>
      <c r="E59" s="31"/>
      <c r="F59" s="31"/>
      <c r="G59" s="30"/>
      <c r="H59" s="41">
        <f>SUM(H54:H58)</f>
        <v>1717021</v>
      </c>
      <c r="I59" s="38"/>
      <c r="J59" s="41">
        <f>SUM(J54:J58)</f>
        <v>1714100</v>
      </c>
      <c r="K59" s="31"/>
    </row>
    <row r="60" spans="1:11" ht="12.75" customHeight="1" thickTop="1">
      <c r="A60" s="31"/>
      <c r="B60" s="31"/>
      <c r="C60" s="31"/>
      <c r="D60" s="31"/>
      <c r="E60" s="31"/>
      <c r="F60" s="31"/>
      <c r="G60" s="30"/>
      <c r="H60" s="38"/>
      <c r="I60" s="38"/>
      <c r="J60" s="38"/>
      <c r="K60" s="31"/>
    </row>
    <row r="61" spans="1:11" ht="12.75" customHeight="1" thickBot="1">
      <c r="A61" s="52"/>
      <c r="B61" s="31" t="s">
        <v>55</v>
      </c>
      <c r="C61" s="31"/>
      <c r="D61" s="31"/>
      <c r="E61" s="31"/>
      <c r="F61" s="31"/>
      <c r="G61" s="30"/>
      <c r="H61" s="53">
        <f>(H54-H25)/H51</f>
        <v>6.537438145464638</v>
      </c>
      <c r="I61" s="38"/>
      <c r="J61" s="53">
        <f>(J54-J25)/J51</f>
        <v>6.68238206073251</v>
      </c>
      <c r="K61" s="31"/>
    </row>
    <row r="62" spans="1:14" ht="12.75" customHeight="1" thickTop="1">
      <c r="A62" s="31"/>
      <c r="B62" s="31"/>
      <c r="C62" s="31"/>
      <c r="D62" s="31"/>
      <c r="E62" s="31"/>
      <c r="F62" s="31"/>
      <c r="G62" s="30"/>
      <c r="H62" s="31"/>
      <c r="I62" s="31"/>
      <c r="J62" s="31"/>
      <c r="K62" s="31"/>
      <c r="L62" s="9"/>
      <c r="M62" s="1"/>
      <c r="N62" s="9"/>
    </row>
    <row r="63" spans="1:11" ht="12.75" customHeight="1">
      <c r="A63" s="32"/>
      <c r="B63" s="32"/>
      <c r="C63" s="32"/>
      <c r="D63" s="32"/>
      <c r="E63" s="32"/>
      <c r="F63" s="32"/>
      <c r="G63" s="32"/>
      <c r="I63" s="32"/>
      <c r="J63" s="32"/>
      <c r="K63" s="32"/>
    </row>
    <row r="64" spans="1:11" ht="12.75" customHeight="1">
      <c r="A64" s="32"/>
      <c r="B64" s="32"/>
      <c r="C64" s="32"/>
      <c r="D64" s="32"/>
      <c r="E64" s="32"/>
      <c r="F64" s="32"/>
      <c r="G64" s="32"/>
      <c r="H64" s="32"/>
      <c r="I64" s="32"/>
      <c r="J64" s="32"/>
      <c r="K64" s="32"/>
    </row>
    <row r="65" spans="2:10" ht="12.75" customHeight="1">
      <c r="B65" s="205" t="s">
        <v>117</v>
      </c>
      <c r="C65" s="205"/>
      <c r="D65" s="205"/>
      <c r="E65" s="205"/>
      <c r="F65" s="205"/>
      <c r="G65" s="205"/>
      <c r="H65" s="205"/>
      <c r="I65" s="205"/>
      <c r="J65" s="205"/>
    </row>
    <row r="66" spans="1:11" ht="12.75" customHeight="1">
      <c r="A66" s="2"/>
      <c r="B66" s="206" t="s">
        <v>243</v>
      </c>
      <c r="C66" s="206"/>
      <c r="D66" s="206"/>
      <c r="E66" s="206"/>
      <c r="F66" s="206"/>
      <c r="G66" s="206"/>
      <c r="H66" s="206"/>
      <c r="I66" s="206"/>
      <c r="J66" s="206"/>
      <c r="K66" s="13"/>
    </row>
    <row r="70" spans="8:10" ht="12.75" customHeight="1">
      <c r="H70" s="130">
        <f>H48-H59</f>
        <v>0</v>
      </c>
      <c r="J70" s="130">
        <f>J48-J59</f>
        <v>0</v>
      </c>
    </row>
  </sheetData>
  <mergeCells count="2">
    <mergeCell ref="B65:J65"/>
    <mergeCell ref="B66:J66"/>
  </mergeCells>
  <printOptions/>
  <pageMargins left="0.75" right="0.5" top="0.5" bottom="0.5" header="0.5" footer="0.5"/>
  <pageSetup firstPageNumber="2" useFirstPageNumber="1" horizontalDpi="300" verticalDpi="300" orientation="portrait" paperSize="9" scale="85" r:id="rId1"/>
  <headerFooter alignWithMargins="0">
    <oddFooter>&amp;C2</oddFooter>
  </headerFooter>
  <rowBreaks count="1" manualBreakCount="1">
    <brk id="6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B2:M46"/>
  <sheetViews>
    <sheetView zoomScale="90" zoomScaleNormal="90" workbookViewId="0" topLeftCell="A1">
      <selection activeCell="A13" sqref="A13"/>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ht="15.75" customHeight="1">
      <c r="M2" s="148"/>
    </row>
    <row r="3" spans="2:13" ht="18">
      <c r="B3" s="119" t="s">
        <v>237</v>
      </c>
      <c r="D3" s="104"/>
      <c r="E3" s="104"/>
      <c r="F3" s="104"/>
      <c r="G3" s="104"/>
      <c r="H3" s="104"/>
      <c r="I3" s="104"/>
      <c r="M3" s="137"/>
    </row>
    <row r="4" spans="2:13" ht="4.5" customHeight="1">
      <c r="B4" s="137"/>
      <c r="D4" s="104"/>
      <c r="E4" s="104"/>
      <c r="F4" s="104"/>
      <c r="G4" s="104"/>
      <c r="H4" s="104"/>
      <c r="I4" s="104"/>
      <c r="M4" s="137"/>
    </row>
    <row r="5" spans="2:9" ht="12.75" customHeight="1">
      <c r="B5" s="166" t="s">
        <v>171</v>
      </c>
      <c r="D5" s="104"/>
      <c r="E5" s="104"/>
      <c r="F5" s="104"/>
      <c r="G5" s="104"/>
      <c r="H5" s="104"/>
      <c r="I5" s="104"/>
    </row>
    <row r="6" spans="2:9" ht="15">
      <c r="B6" s="3"/>
      <c r="C6" s="3"/>
      <c r="D6" s="3"/>
      <c r="E6" s="3"/>
      <c r="F6" s="3"/>
      <c r="G6" s="3"/>
      <c r="H6" s="3"/>
      <c r="I6" s="3"/>
    </row>
    <row r="7" spans="2:9" ht="21" customHeight="1">
      <c r="B7" s="117" t="str">
        <f>+'BS'!B7</f>
        <v>Interim  report  for  the  second  quarter  ended  31  December  2004  (Cont'd)</v>
      </c>
      <c r="C7" s="3"/>
      <c r="D7" s="3"/>
      <c r="E7" s="3"/>
      <c r="F7" s="3"/>
      <c r="G7" s="3"/>
      <c r="H7" s="3"/>
      <c r="I7" s="3"/>
    </row>
    <row r="8" spans="2:9" ht="15">
      <c r="B8" s="23" t="s">
        <v>23</v>
      </c>
      <c r="C8" s="104"/>
      <c r="D8" s="104"/>
      <c r="E8" s="104"/>
      <c r="F8" s="104"/>
      <c r="G8" s="104"/>
      <c r="H8" s="104"/>
      <c r="I8" s="104"/>
    </row>
    <row r="9" spans="2:9" ht="15">
      <c r="B9" s="3"/>
      <c r="C9" s="3"/>
      <c r="D9" s="3"/>
      <c r="E9" s="3"/>
      <c r="F9" s="3"/>
      <c r="G9" s="3"/>
      <c r="H9" s="3"/>
      <c r="I9" s="3"/>
    </row>
    <row r="10" spans="2:9" ht="15">
      <c r="B10" s="3"/>
      <c r="C10" s="3"/>
      <c r="D10" s="3"/>
      <c r="E10" s="3"/>
      <c r="F10" s="3"/>
      <c r="G10" s="3"/>
      <c r="H10" s="3"/>
      <c r="I10" s="3"/>
    </row>
    <row r="11" spans="2:9" ht="18">
      <c r="B11" s="103" t="s">
        <v>175</v>
      </c>
      <c r="C11" s="101"/>
      <c r="D11" s="101"/>
      <c r="E11" s="101"/>
      <c r="F11" s="101"/>
      <c r="G11" s="101"/>
      <c r="H11" s="101"/>
      <c r="I11" s="101"/>
    </row>
    <row r="13" spans="2:9" ht="15">
      <c r="B13" s="32"/>
      <c r="C13" s="32"/>
      <c r="D13" s="32"/>
      <c r="E13" s="82" t="s">
        <v>68</v>
      </c>
      <c r="F13" s="82" t="s">
        <v>68</v>
      </c>
      <c r="G13" s="82" t="s">
        <v>81</v>
      </c>
      <c r="H13" s="82" t="s">
        <v>144</v>
      </c>
      <c r="I13" s="32"/>
    </row>
    <row r="14" spans="2:9" ht="15">
      <c r="B14" s="158" t="s">
        <v>271</v>
      </c>
      <c r="C14" s="32"/>
      <c r="D14" s="100" t="s">
        <v>76</v>
      </c>
      <c r="E14" s="82" t="s">
        <v>69</v>
      </c>
      <c r="F14" s="82" t="s">
        <v>70</v>
      </c>
      <c r="G14" s="82" t="s">
        <v>41</v>
      </c>
      <c r="H14" s="82" t="s">
        <v>145</v>
      </c>
      <c r="I14" s="82" t="s">
        <v>45</v>
      </c>
    </row>
    <row r="15" spans="3:9" ht="15">
      <c r="C15" s="32"/>
      <c r="D15" s="100"/>
      <c r="E15" s="145" t="s">
        <v>33</v>
      </c>
      <c r="F15" s="145" t="s">
        <v>33</v>
      </c>
      <c r="G15" s="145" t="s">
        <v>33</v>
      </c>
      <c r="H15" s="145" t="s">
        <v>33</v>
      </c>
      <c r="I15" s="145" t="s">
        <v>33</v>
      </c>
    </row>
    <row r="16" spans="2:9" ht="15">
      <c r="B16" s="32"/>
      <c r="C16" s="32"/>
      <c r="D16" s="32"/>
      <c r="E16" s="32"/>
      <c r="F16" s="32"/>
      <c r="G16" s="32"/>
      <c r="H16" s="32"/>
      <c r="I16" s="32"/>
    </row>
    <row r="17" spans="2:9" ht="15">
      <c r="B17" s="32" t="s">
        <v>245</v>
      </c>
      <c r="C17" s="32"/>
      <c r="D17" s="32"/>
      <c r="E17" s="32">
        <v>203219</v>
      </c>
      <c r="F17" s="32">
        <v>1100200</v>
      </c>
      <c r="G17" s="32">
        <f>49189-46+9</f>
        <v>49152</v>
      </c>
      <c r="H17" s="32">
        <v>187035</v>
      </c>
      <c r="I17" s="32">
        <f>SUM(E17:H17)</f>
        <v>1539606</v>
      </c>
    </row>
    <row r="18" spans="2:9" ht="15">
      <c r="B18" s="32"/>
      <c r="C18" s="32"/>
      <c r="D18" s="32"/>
      <c r="E18" s="32"/>
      <c r="F18" s="32"/>
      <c r="G18" s="32"/>
      <c r="H18" s="32"/>
      <c r="I18" s="32"/>
    </row>
    <row r="19" spans="2:9" ht="15">
      <c r="B19" s="32" t="s">
        <v>251</v>
      </c>
      <c r="D19" s="32"/>
      <c r="E19" s="32"/>
      <c r="F19" s="32"/>
      <c r="G19" s="32"/>
      <c r="H19" s="32"/>
      <c r="I19" s="32"/>
    </row>
    <row r="20" spans="2:9" ht="15">
      <c r="B20" s="172"/>
      <c r="C20" s="172" t="s">
        <v>260</v>
      </c>
      <c r="D20" s="145">
        <v>6</v>
      </c>
      <c r="E20" s="130">
        <v>5739</v>
      </c>
      <c r="F20" s="130">
        <v>6512</v>
      </c>
      <c r="G20" s="130">
        <v>0</v>
      </c>
      <c r="H20" s="130">
        <v>0</v>
      </c>
      <c r="I20" s="173">
        <f>SUM(E20:H20)</f>
        <v>12251</v>
      </c>
    </row>
    <row r="21" spans="2:9" ht="15">
      <c r="B21" s="32"/>
      <c r="C21" s="32"/>
      <c r="D21" s="32"/>
      <c r="E21" s="32"/>
      <c r="F21" s="32"/>
      <c r="G21" s="32"/>
      <c r="H21" s="32"/>
      <c r="I21" s="32"/>
    </row>
    <row r="22" spans="2:9" ht="15">
      <c r="B22" s="32" t="s">
        <v>22</v>
      </c>
      <c r="C22" s="32"/>
      <c r="D22" s="32"/>
      <c r="E22" s="133">
        <v>0</v>
      </c>
      <c r="F22" s="133">
        <v>0</v>
      </c>
      <c r="G22" s="125">
        <v>0</v>
      </c>
      <c r="H22" s="32">
        <f>PL!K46</f>
        <v>11162</v>
      </c>
      <c r="I22" s="32">
        <f>SUM(E22:H22)</f>
        <v>11162</v>
      </c>
    </row>
    <row r="23" spans="2:9" ht="15">
      <c r="B23" s="32"/>
      <c r="C23" s="32"/>
      <c r="D23" s="32"/>
      <c r="E23" s="133"/>
      <c r="F23" s="133"/>
      <c r="G23" s="125"/>
      <c r="H23" s="32"/>
      <c r="I23" s="32"/>
    </row>
    <row r="24" spans="2:9" ht="15">
      <c r="B24" s="32" t="s">
        <v>294</v>
      </c>
      <c r="C24" s="32"/>
      <c r="D24" s="145">
        <v>7</v>
      </c>
      <c r="E24" s="133">
        <v>0</v>
      </c>
      <c r="F24" s="133">
        <v>0</v>
      </c>
      <c r="G24" s="125">
        <v>0</v>
      </c>
      <c r="H24" s="130">
        <v>-20423</v>
      </c>
      <c r="I24" s="130">
        <f>SUM(E24:H24)</f>
        <v>-20423</v>
      </c>
    </row>
    <row r="25" spans="2:9" ht="15">
      <c r="B25" s="32"/>
      <c r="C25" s="32"/>
      <c r="D25" s="32"/>
      <c r="E25" s="133"/>
      <c r="F25" s="133"/>
      <c r="G25" s="125"/>
      <c r="H25" s="32"/>
      <c r="I25" s="32"/>
    </row>
    <row r="26" spans="2:11" ht="20.25" customHeight="1" thickBot="1">
      <c r="B26" s="32" t="s">
        <v>270</v>
      </c>
      <c r="C26" s="32"/>
      <c r="D26" s="32"/>
      <c r="E26" s="118">
        <f>SUM(E17:E25)</f>
        <v>208958</v>
      </c>
      <c r="F26" s="118">
        <f>SUM(F17:F25)</f>
        <v>1106712</v>
      </c>
      <c r="G26" s="118">
        <f>SUM(G17:G25)</f>
        <v>49152</v>
      </c>
      <c r="H26" s="118">
        <f>SUM(H17:H25)</f>
        <v>177774</v>
      </c>
      <c r="I26" s="118">
        <f>SUM(I17:I25)</f>
        <v>1542596</v>
      </c>
      <c r="K26" s="128">
        <f>+I26-'BS'!H54</f>
        <v>0</v>
      </c>
    </row>
    <row r="27" ht="15.75" thickTop="1">
      <c r="D27" s="32"/>
    </row>
    <row r="28" ht="15">
      <c r="D28" s="32"/>
    </row>
    <row r="29" spans="2:9" ht="15">
      <c r="B29" s="32"/>
      <c r="C29" s="32"/>
      <c r="D29" s="32"/>
      <c r="E29" s="82" t="s">
        <v>68</v>
      </c>
      <c r="F29" s="82" t="s">
        <v>68</v>
      </c>
      <c r="G29" s="82" t="s">
        <v>81</v>
      </c>
      <c r="H29" s="82" t="s">
        <v>144</v>
      </c>
      <c r="I29" s="32"/>
    </row>
    <row r="30" spans="2:9" ht="15">
      <c r="B30" s="158" t="s">
        <v>272</v>
      </c>
      <c r="C30" s="32"/>
      <c r="D30" s="32"/>
      <c r="E30" s="82" t="s">
        <v>69</v>
      </c>
      <c r="F30" s="82" t="s">
        <v>70</v>
      </c>
      <c r="G30" s="82" t="s">
        <v>41</v>
      </c>
      <c r="H30" s="82" t="s">
        <v>145</v>
      </c>
      <c r="I30" s="82" t="s">
        <v>45</v>
      </c>
    </row>
    <row r="31" spans="3:9" ht="15">
      <c r="C31" s="32"/>
      <c r="D31" s="100"/>
      <c r="E31" s="145" t="s">
        <v>33</v>
      </c>
      <c r="F31" s="145" t="s">
        <v>33</v>
      </c>
      <c r="G31" s="145" t="s">
        <v>33</v>
      </c>
      <c r="H31" s="145" t="s">
        <v>33</v>
      </c>
      <c r="I31" s="145" t="s">
        <v>33</v>
      </c>
    </row>
    <row r="32" ht="15">
      <c r="D32" s="32"/>
    </row>
    <row r="33" spans="2:9" ht="15">
      <c r="B33" s="32" t="s">
        <v>180</v>
      </c>
      <c r="C33" s="32"/>
      <c r="D33" s="32"/>
      <c r="E33" s="32">
        <v>203219</v>
      </c>
      <c r="F33" s="32">
        <v>1100200</v>
      </c>
      <c r="G33" s="32">
        <v>49162</v>
      </c>
      <c r="H33" s="32">
        <v>179012</v>
      </c>
      <c r="I33" s="128">
        <f>SUM(E33:H33)</f>
        <v>1531593</v>
      </c>
    </row>
    <row r="34" spans="2:9" ht="15">
      <c r="B34" s="32"/>
      <c r="C34" s="32"/>
      <c r="D34" s="32"/>
      <c r="E34" s="32"/>
      <c r="F34" s="32"/>
      <c r="G34" s="32"/>
      <c r="H34" s="32"/>
      <c r="I34" s="32"/>
    </row>
    <row r="35" spans="2:9" ht="15">
      <c r="B35" s="32" t="s">
        <v>71</v>
      </c>
      <c r="C35" s="32"/>
      <c r="D35" s="32"/>
      <c r="E35" s="128">
        <v>0</v>
      </c>
      <c r="F35" s="128">
        <v>0</v>
      </c>
      <c r="G35" s="32">
        <v>-3</v>
      </c>
      <c r="H35" s="128">
        <v>0</v>
      </c>
      <c r="I35" s="128">
        <f>SUM(E35:H35)</f>
        <v>-3</v>
      </c>
    </row>
    <row r="36" spans="2:9" ht="15">
      <c r="B36" s="32"/>
      <c r="C36" s="32"/>
      <c r="D36" s="32"/>
      <c r="E36" s="32"/>
      <c r="F36" s="32"/>
      <c r="G36" s="32"/>
      <c r="H36" s="32"/>
      <c r="I36" s="32"/>
    </row>
    <row r="37" spans="2:9" ht="15">
      <c r="B37" s="32" t="s">
        <v>22</v>
      </c>
      <c r="C37" s="32"/>
      <c r="D37" s="32"/>
      <c r="E37" s="128">
        <v>0</v>
      </c>
      <c r="F37" s="128">
        <v>0</v>
      </c>
      <c r="G37" s="128">
        <v>0</v>
      </c>
      <c r="H37" s="32">
        <f>+PL!M46</f>
        <v>15180</v>
      </c>
      <c r="I37" s="128">
        <f>SUM(E37:H37)</f>
        <v>15180</v>
      </c>
    </row>
    <row r="38" spans="2:9" ht="15">
      <c r="B38" s="32"/>
      <c r="C38" s="32"/>
      <c r="D38" s="32"/>
      <c r="E38" s="128"/>
      <c r="F38" s="128"/>
      <c r="G38" s="128"/>
      <c r="H38" s="32"/>
      <c r="I38" s="128"/>
    </row>
    <row r="39" spans="2:9" ht="15">
      <c r="B39" s="32" t="s">
        <v>246</v>
      </c>
      <c r="C39" s="32"/>
      <c r="D39" s="32"/>
      <c r="E39" s="128">
        <v>0</v>
      </c>
      <c r="F39" s="128">
        <v>0</v>
      </c>
      <c r="G39" s="128">
        <v>0</v>
      </c>
      <c r="H39" s="32">
        <v>-10242</v>
      </c>
      <c r="I39" s="128">
        <f>SUM(E39:H39)</f>
        <v>-10242</v>
      </c>
    </row>
    <row r="40" spans="2:9" ht="15">
      <c r="B40" s="32"/>
      <c r="C40" s="32"/>
      <c r="D40" s="32"/>
      <c r="E40" s="32"/>
      <c r="F40" s="32"/>
      <c r="G40" s="32"/>
      <c r="H40" s="32"/>
      <c r="I40" s="32"/>
    </row>
    <row r="41" spans="2:9" ht="15.75" thickBot="1">
      <c r="B41" s="32" t="s">
        <v>269</v>
      </c>
      <c r="C41" s="32"/>
      <c r="D41" s="32"/>
      <c r="E41" s="118">
        <f>SUM(E33:E40)</f>
        <v>203219</v>
      </c>
      <c r="F41" s="118">
        <f>SUM(F33:F40)</f>
        <v>1100200</v>
      </c>
      <c r="G41" s="118">
        <f>SUM(G33:G40)</f>
        <v>49159</v>
      </c>
      <c r="H41" s="118">
        <f>SUM(H33:H40)</f>
        <v>183950</v>
      </c>
      <c r="I41" s="118">
        <f>SUM(I33:I40)</f>
        <v>1536528</v>
      </c>
    </row>
    <row r="42" spans="4:9" ht="15.75" thickTop="1">
      <c r="D42" s="32"/>
      <c r="E42" s="32"/>
      <c r="F42" s="32"/>
      <c r="G42" s="32"/>
      <c r="H42" s="32"/>
      <c r="I42" s="32"/>
    </row>
    <row r="43" spans="4:9" ht="15">
      <c r="D43" s="32"/>
      <c r="E43" s="32"/>
      <c r="F43" s="32"/>
      <c r="G43" s="32"/>
      <c r="H43" s="32"/>
      <c r="I43" s="32"/>
    </row>
    <row r="44" spans="4:9" ht="15">
      <c r="D44" s="32"/>
      <c r="E44" s="32"/>
      <c r="F44" s="32"/>
      <c r="G44" s="32"/>
      <c r="H44" s="32"/>
      <c r="I44" s="32"/>
    </row>
    <row r="45" spans="2:9" ht="15">
      <c r="B45" s="207" t="s">
        <v>176</v>
      </c>
      <c r="C45" s="207"/>
      <c r="D45" s="207"/>
      <c r="E45" s="207"/>
      <c r="F45" s="207"/>
      <c r="G45" s="207"/>
      <c r="H45" s="207"/>
      <c r="I45" s="207"/>
    </row>
    <row r="46" spans="2:9" ht="15">
      <c r="B46" s="206" t="s">
        <v>243</v>
      </c>
      <c r="C46" s="206"/>
      <c r="D46" s="206"/>
      <c r="E46" s="206"/>
      <c r="F46" s="206"/>
      <c r="G46" s="206"/>
      <c r="H46" s="206"/>
      <c r="I46" s="206"/>
    </row>
  </sheetData>
  <mergeCells count="2">
    <mergeCell ref="B45:I45"/>
    <mergeCell ref="B46:I46"/>
  </mergeCells>
  <printOptions/>
  <pageMargins left="0.75" right="0.5" top="0.5" bottom="0.5" header="0.5" footer="0.5"/>
  <pageSetup firstPageNumber="3" useFirstPageNumber="1" horizontalDpi="300" verticalDpi="300" orientation="portrait" paperSize="9" scale="82"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M134"/>
  <sheetViews>
    <sheetView zoomScale="90" zoomScaleNormal="90" workbookViewId="0" topLeftCell="A1">
      <selection activeCell="A1" sqref="A1"/>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ht="15.75" customHeight="1">
      <c r="M2" s="148"/>
    </row>
    <row r="3" spans="1:13" ht="18">
      <c r="A3" s="3"/>
      <c r="B3" s="119" t="s">
        <v>237</v>
      </c>
      <c r="C3" s="3"/>
      <c r="D3" s="3"/>
      <c r="E3" s="3"/>
      <c r="F3" s="3"/>
      <c r="G3" s="3"/>
      <c r="H3" s="3"/>
      <c r="I3" s="3"/>
      <c r="J3" s="3"/>
      <c r="K3" s="3"/>
      <c r="M3" s="137"/>
    </row>
    <row r="4" spans="1:13" ht="4.5" customHeight="1">
      <c r="A4" s="3"/>
      <c r="B4" s="137"/>
      <c r="C4" s="3"/>
      <c r="D4" s="3"/>
      <c r="E4" s="3"/>
      <c r="F4" s="3"/>
      <c r="G4" s="3"/>
      <c r="H4" s="3"/>
      <c r="I4" s="3"/>
      <c r="J4" s="3"/>
      <c r="K4" s="3"/>
      <c r="M4" s="137"/>
    </row>
    <row r="5" spans="1:11" ht="12.75" customHeight="1">
      <c r="A5" s="3"/>
      <c r="B5" s="166" t="s">
        <v>171</v>
      </c>
      <c r="C5" s="3"/>
      <c r="D5" s="3"/>
      <c r="E5" s="3"/>
      <c r="F5" s="3"/>
      <c r="G5" s="3"/>
      <c r="H5" s="3"/>
      <c r="I5" s="3"/>
      <c r="J5" s="3"/>
      <c r="K5" s="3"/>
    </row>
    <row r="6" spans="1:11" ht="15">
      <c r="A6" s="3"/>
      <c r="B6" s="110"/>
      <c r="C6" s="3"/>
      <c r="D6" s="3"/>
      <c r="E6" s="3"/>
      <c r="F6" s="3"/>
      <c r="G6" s="3"/>
      <c r="H6" s="3"/>
      <c r="I6" s="3"/>
      <c r="J6" s="3"/>
      <c r="K6" s="3"/>
    </row>
    <row r="7" spans="1:11" ht="19.5" customHeight="1">
      <c r="A7" s="3"/>
      <c r="B7" s="117" t="str">
        <f>+SCE!B7</f>
        <v>Interim  report  for  the  second  quarter  ended  31  December  2004  (Cont'd)</v>
      </c>
      <c r="C7" s="3"/>
      <c r="D7" s="3"/>
      <c r="E7" s="3"/>
      <c r="F7" s="3"/>
      <c r="G7" s="3"/>
      <c r="H7" s="3"/>
      <c r="I7" s="3"/>
      <c r="J7" s="3"/>
      <c r="K7" s="3"/>
    </row>
    <row r="8" spans="1:11" ht="15">
      <c r="A8" s="3"/>
      <c r="B8" s="23" t="s">
        <v>23</v>
      </c>
      <c r="C8" s="3"/>
      <c r="D8" s="3"/>
      <c r="E8" s="3"/>
      <c r="F8" s="3"/>
      <c r="G8" s="3"/>
      <c r="H8" s="3"/>
      <c r="I8" s="3"/>
      <c r="J8" s="3"/>
      <c r="K8" s="3"/>
    </row>
    <row r="9" spans="1:11" ht="15">
      <c r="A9" s="3"/>
      <c r="B9" s="3"/>
      <c r="C9" s="3"/>
      <c r="D9" s="3"/>
      <c r="E9" s="3"/>
      <c r="F9" s="3"/>
      <c r="G9" s="3"/>
      <c r="H9" s="3"/>
      <c r="I9" s="3"/>
      <c r="J9" s="3"/>
      <c r="K9" s="3"/>
    </row>
    <row r="10" spans="1:11" ht="15">
      <c r="A10" s="3"/>
      <c r="B10" s="3"/>
      <c r="C10" s="3"/>
      <c r="D10" s="3"/>
      <c r="E10" s="3"/>
      <c r="F10" s="3"/>
      <c r="G10" s="3"/>
      <c r="H10" s="3"/>
      <c r="I10" s="3"/>
      <c r="J10" s="3"/>
      <c r="K10" s="3"/>
    </row>
    <row r="11" spans="1:11" ht="18">
      <c r="A11" s="101"/>
      <c r="B11" s="103" t="s">
        <v>177</v>
      </c>
      <c r="C11" s="101"/>
      <c r="D11" s="101"/>
      <c r="E11" s="101"/>
      <c r="F11" s="101"/>
      <c r="G11" s="101"/>
      <c r="H11" s="101"/>
      <c r="I11" s="101"/>
      <c r="J11" s="101"/>
      <c r="K11" s="101"/>
    </row>
    <row r="13" ht="15">
      <c r="I13" s="19" t="s">
        <v>28</v>
      </c>
    </row>
    <row r="14" spans="7:9" ht="15">
      <c r="G14" s="82" t="s">
        <v>43</v>
      </c>
      <c r="H14" s="82"/>
      <c r="I14" s="19" t="s">
        <v>42</v>
      </c>
    </row>
    <row r="15" spans="7:9" ht="15">
      <c r="G15" s="105" t="s">
        <v>82</v>
      </c>
      <c r="H15" s="105"/>
      <c r="I15" s="19" t="s">
        <v>32</v>
      </c>
    </row>
    <row r="16" spans="7:10" ht="15">
      <c r="G16" s="29" t="str">
        <f>+'BS'!H17</f>
        <v>31/12/2004</v>
      </c>
      <c r="H16" s="29"/>
      <c r="I16" s="19" t="str">
        <f>+PL!M18</f>
        <v>31/12/2003</v>
      </c>
      <c r="J16" s="86"/>
    </row>
    <row r="17" spans="6:10" ht="15">
      <c r="F17" s="100" t="s">
        <v>76</v>
      </c>
      <c r="G17" s="145" t="s">
        <v>33</v>
      </c>
      <c r="H17" s="82"/>
      <c r="I17" s="30" t="s">
        <v>33</v>
      </c>
      <c r="J17" s="82"/>
    </row>
    <row r="19" ht="15">
      <c r="B19" s="106" t="s">
        <v>83</v>
      </c>
    </row>
    <row r="20" spans="2:11" ht="15">
      <c r="B20" s="32" t="s">
        <v>360</v>
      </c>
      <c r="E20" s="32"/>
      <c r="F20" s="32"/>
      <c r="G20" s="32">
        <f>+PL!K36</f>
        <v>14958</v>
      </c>
      <c r="H20" s="32"/>
      <c r="I20" s="32">
        <f>+PL!M36</f>
        <v>17688</v>
      </c>
      <c r="J20" s="32"/>
      <c r="K20" s="32"/>
    </row>
    <row r="21" spans="2:11" ht="15">
      <c r="B21" s="32" t="s">
        <v>155</v>
      </c>
      <c r="E21" s="32"/>
      <c r="F21" s="32"/>
      <c r="G21" s="32"/>
      <c r="H21" s="32"/>
      <c r="I21" s="32"/>
      <c r="J21" s="32"/>
      <c r="K21" s="32"/>
    </row>
    <row r="22" spans="2:11" ht="15">
      <c r="B22" s="32"/>
      <c r="C22" s="32" t="s">
        <v>61</v>
      </c>
      <c r="D22" s="32"/>
      <c r="E22" s="32"/>
      <c r="F22" s="32"/>
      <c r="G22" s="32">
        <v>34272</v>
      </c>
      <c r="H22" s="32"/>
      <c r="I22" s="32">
        <v>33074</v>
      </c>
      <c r="J22" s="32"/>
      <c r="K22" s="32"/>
    </row>
    <row r="23" spans="2:11" ht="15">
      <c r="B23" s="32"/>
      <c r="C23" s="32" t="s">
        <v>62</v>
      </c>
      <c r="D23" s="32"/>
      <c r="E23" s="32"/>
      <c r="F23" s="32"/>
      <c r="G23" s="32">
        <v>-9235</v>
      </c>
      <c r="H23" s="32"/>
      <c r="I23" s="32">
        <v>-2996</v>
      </c>
      <c r="J23" s="32"/>
      <c r="K23" s="32"/>
    </row>
    <row r="24" spans="1:11" ht="7.5" customHeight="1">
      <c r="A24" s="32"/>
      <c r="B24" s="32"/>
      <c r="C24" s="32"/>
      <c r="D24" s="32"/>
      <c r="E24" s="32"/>
      <c r="F24" s="32"/>
      <c r="G24" s="32"/>
      <c r="H24" s="32"/>
      <c r="I24" s="32"/>
      <c r="J24" s="32"/>
      <c r="K24" s="32"/>
    </row>
    <row r="25" spans="1:11" ht="15">
      <c r="A25" s="32"/>
      <c r="B25" s="32" t="s">
        <v>63</v>
      </c>
      <c r="C25" s="32"/>
      <c r="D25" s="32"/>
      <c r="E25" s="32"/>
      <c r="F25" s="32"/>
      <c r="G25" s="87">
        <f>SUM(G20:G24)</f>
        <v>39995</v>
      </c>
      <c r="H25" s="85"/>
      <c r="I25" s="87">
        <f>SUM(I20:I24)</f>
        <v>47766</v>
      </c>
      <c r="J25" s="32"/>
      <c r="K25" s="32"/>
    </row>
    <row r="26" spans="1:11" ht="15">
      <c r="A26" s="32"/>
      <c r="B26" s="32" t="s">
        <v>156</v>
      </c>
      <c r="C26" s="32"/>
      <c r="D26" s="32"/>
      <c r="E26" s="32"/>
      <c r="F26" s="32"/>
      <c r="G26" s="32"/>
      <c r="H26" s="32"/>
      <c r="I26" s="32"/>
      <c r="J26" s="32"/>
      <c r="K26" s="32"/>
    </row>
    <row r="27" spans="1:11" ht="15">
      <c r="A27" s="32"/>
      <c r="B27" s="32"/>
      <c r="C27" s="32" t="s">
        <v>157</v>
      </c>
      <c r="D27" s="32"/>
      <c r="E27" s="32"/>
      <c r="F27" s="32"/>
      <c r="G27" s="32">
        <v>3118</v>
      </c>
      <c r="H27" s="32"/>
      <c r="I27" s="32">
        <v>-86040</v>
      </c>
      <c r="J27" s="32"/>
      <c r="K27" s="32"/>
    </row>
    <row r="28" spans="1:11" ht="15">
      <c r="A28" s="32"/>
      <c r="B28" s="32"/>
      <c r="C28" s="32" t="s">
        <v>158</v>
      </c>
      <c r="D28" s="32"/>
      <c r="E28" s="32"/>
      <c r="F28" s="32"/>
      <c r="G28" s="32">
        <v>-16900</v>
      </c>
      <c r="H28" s="32"/>
      <c r="I28" s="32">
        <v>6008</v>
      </c>
      <c r="J28" s="32"/>
      <c r="K28" s="32"/>
    </row>
    <row r="29" spans="1:11" ht="15">
      <c r="A29" s="32"/>
      <c r="B29" s="32"/>
      <c r="C29" s="32" t="s">
        <v>66</v>
      </c>
      <c r="D29" s="32"/>
      <c r="E29" s="32"/>
      <c r="F29" s="32"/>
      <c r="G29" s="32">
        <v>-3269</v>
      </c>
      <c r="H29" s="32"/>
      <c r="I29" s="32">
        <v>350</v>
      </c>
      <c r="J29" s="32"/>
      <c r="K29" s="32"/>
    </row>
    <row r="30" spans="1:11" ht="8.25" customHeight="1">
      <c r="A30" s="32"/>
      <c r="B30" s="32"/>
      <c r="C30" s="32"/>
      <c r="D30" s="32"/>
      <c r="E30" s="32"/>
      <c r="F30" s="32"/>
      <c r="G30" s="88"/>
      <c r="H30" s="85"/>
      <c r="I30" s="88"/>
      <c r="J30" s="32"/>
      <c r="K30" s="32"/>
    </row>
    <row r="31" spans="1:11" ht="15">
      <c r="A31" s="32"/>
      <c r="B31" s="32"/>
      <c r="C31" s="32"/>
      <c r="D31" s="32"/>
      <c r="E31" s="32"/>
      <c r="F31" s="32"/>
      <c r="G31" s="32">
        <f>SUM(G25:G29)</f>
        <v>22944</v>
      </c>
      <c r="H31" s="32"/>
      <c r="I31" s="32">
        <f>SUM(I25:I29)</f>
        <v>-31916</v>
      </c>
      <c r="J31" s="32"/>
      <c r="K31" s="32"/>
    </row>
    <row r="32" spans="1:11" ht="7.5" customHeight="1">
      <c r="A32" s="32"/>
      <c r="B32" s="32"/>
      <c r="C32" s="32"/>
      <c r="D32" s="32"/>
      <c r="E32" s="32"/>
      <c r="F32" s="32"/>
      <c r="G32" s="88"/>
      <c r="H32" s="85"/>
      <c r="I32" s="88"/>
      <c r="J32" s="32"/>
      <c r="K32" s="32"/>
    </row>
    <row r="33" spans="1:11" ht="15">
      <c r="A33" s="32"/>
      <c r="B33" s="32"/>
      <c r="C33" s="32"/>
      <c r="D33" s="32"/>
      <c r="E33" s="32"/>
      <c r="F33" s="32"/>
      <c r="G33" s="32"/>
      <c r="H33" s="32"/>
      <c r="I33" s="32"/>
      <c r="J33" s="32"/>
      <c r="K33" s="32"/>
    </row>
    <row r="34" spans="1:11" ht="15">
      <c r="A34" s="32"/>
      <c r="B34" s="106" t="s">
        <v>84</v>
      </c>
      <c r="C34" s="32"/>
      <c r="D34" s="32"/>
      <c r="E34" s="32"/>
      <c r="F34" s="32"/>
      <c r="G34" s="32"/>
      <c r="H34" s="32"/>
      <c r="I34" s="32"/>
      <c r="J34" s="32"/>
      <c r="K34" s="32"/>
    </row>
    <row r="35" spans="1:11" ht="15">
      <c r="A35" s="32"/>
      <c r="B35" s="32"/>
      <c r="C35" s="32" t="s">
        <v>64</v>
      </c>
      <c r="D35" s="32"/>
      <c r="E35" s="32"/>
      <c r="F35" s="32"/>
      <c r="G35" s="134">
        <v>-50</v>
      </c>
      <c r="H35" s="134"/>
      <c r="I35" s="134">
        <v>20</v>
      </c>
      <c r="J35" s="32"/>
      <c r="K35" s="32"/>
    </row>
    <row r="36" spans="1:11" ht="15">
      <c r="A36" s="32"/>
      <c r="B36" s="32"/>
      <c r="C36" s="32" t="s">
        <v>66</v>
      </c>
      <c r="D36" s="32"/>
      <c r="E36" s="32"/>
      <c r="F36" s="32"/>
      <c r="G36" s="32">
        <v>-39718</v>
      </c>
      <c r="H36" s="32"/>
      <c r="I36" s="32">
        <v>-21559</v>
      </c>
      <c r="J36" s="32"/>
      <c r="K36" s="32"/>
    </row>
    <row r="37" spans="1:11" ht="7.5" customHeight="1">
      <c r="A37" s="32"/>
      <c r="B37" s="32"/>
      <c r="C37" s="32"/>
      <c r="D37" s="32"/>
      <c r="E37" s="32"/>
      <c r="F37" s="32"/>
      <c r="G37" s="88"/>
      <c r="H37" s="85"/>
      <c r="I37" s="88"/>
      <c r="J37" s="32"/>
      <c r="K37" s="32"/>
    </row>
    <row r="38" spans="1:11" ht="15">
      <c r="A38" s="32"/>
      <c r="B38" s="32"/>
      <c r="C38" s="32"/>
      <c r="D38" s="32"/>
      <c r="E38" s="32"/>
      <c r="F38" s="32"/>
      <c r="G38" s="32">
        <f>SUM(G35:G37)</f>
        <v>-39768</v>
      </c>
      <c r="H38" s="32"/>
      <c r="I38" s="32">
        <f>SUM(I35:I37)</f>
        <v>-21539</v>
      </c>
      <c r="J38" s="32"/>
      <c r="K38" s="32"/>
    </row>
    <row r="39" spans="1:11" ht="8.25" customHeight="1">
      <c r="A39" s="32"/>
      <c r="B39" s="32"/>
      <c r="C39" s="32"/>
      <c r="D39" s="32"/>
      <c r="E39" s="32"/>
      <c r="F39" s="32"/>
      <c r="G39" s="88"/>
      <c r="H39" s="85"/>
      <c r="I39" s="88"/>
      <c r="J39" s="32"/>
      <c r="K39" s="32"/>
    </row>
    <row r="40" spans="1:11" ht="15">
      <c r="A40" s="32"/>
      <c r="B40" s="32"/>
      <c r="C40" s="32"/>
      <c r="D40" s="32"/>
      <c r="E40" s="32"/>
      <c r="F40" s="32"/>
      <c r="G40" s="32"/>
      <c r="H40" s="32"/>
      <c r="I40" s="32"/>
      <c r="J40" s="32"/>
      <c r="K40" s="32"/>
    </row>
    <row r="41" spans="1:11" ht="15">
      <c r="A41" s="32"/>
      <c r="B41" s="106" t="s">
        <v>85</v>
      </c>
      <c r="C41" s="32"/>
      <c r="D41" s="32"/>
      <c r="E41" s="32"/>
      <c r="F41" s="32"/>
      <c r="G41" s="32"/>
      <c r="H41" s="32"/>
      <c r="I41" s="32"/>
      <c r="J41" s="32"/>
      <c r="K41" s="32"/>
    </row>
    <row r="42" spans="1:11" ht="15">
      <c r="A42" s="32"/>
      <c r="B42" s="32"/>
      <c r="C42" s="32" t="s">
        <v>86</v>
      </c>
      <c r="D42" s="32"/>
      <c r="E42" s="32"/>
      <c r="F42" s="145">
        <v>6</v>
      </c>
      <c r="G42" s="134">
        <v>12250</v>
      </c>
      <c r="H42" s="133"/>
      <c r="I42" s="133">
        <v>0</v>
      </c>
      <c r="J42" s="32"/>
      <c r="K42" s="32"/>
    </row>
    <row r="43" spans="1:11" ht="15">
      <c r="A43" s="32"/>
      <c r="B43" s="32"/>
      <c r="C43" s="32" t="s">
        <v>339</v>
      </c>
      <c r="D43" s="32"/>
      <c r="E43" s="32"/>
      <c r="F43" s="145">
        <v>7</v>
      </c>
      <c r="G43" s="134">
        <f>-35664</f>
        <v>-35664</v>
      </c>
      <c r="H43" s="134"/>
      <c r="I43" s="134">
        <v>-10242</v>
      </c>
      <c r="J43" s="32"/>
      <c r="K43" s="32"/>
    </row>
    <row r="44" spans="1:11" ht="15">
      <c r="A44" s="32"/>
      <c r="B44" s="32"/>
      <c r="C44" s="32" t="s">
        <v>65</v>
      </c>
      <c r="D44" s="32"/>
      <c r="E44" s="32"/>
      <c r="F44" s="32"/>
      <c r="G44" s="32">
        <v>-4666</v>
      </c>
      <c r="H44" s="32"/>
      <c r="I44" s="32">
        <v>-3214</v>
      </c>
      <c r="J44" s="32"/>
      <c r="K44" s="32"/>
    </row>
    <row r="45" spans="1:11" ht="15">
      <c r="A45" s="32"/>
      <c r="B45" s="32"/>
      <c r="C45" s="32" t="s">
        <v>66</v>
      </c>
      <c r="D45" s="32"/>
      <c r="E45" s="32"/>
      <c r="F45" s="32"/>
      <c r="G45" s="130">
        <f>-1166-357</f>
        <v>-1523</v>
      </c>
      <c r="H45" s="130"/>
      <c r="I45" s="130">
        <v>-2303</v>
      </c>
      <c r="J45" s="32"/>
      <c r="K45" s="32"/>
    </row>
    <row r="46" spans="1:11" ht="8.25" customHeight="1">
      <c r="A46" s="32"/>
      <c r="B46" s="32"/>
      <c r="C46" s="32"/>
      <c r="D46" s="32"/>
      <c r="E46" s="32"/>
      <c r="F46" s="32"/>
      <c r="G46" s="88"/>
      <c r="H46" s="85"/>
      <c r="I46" s="88"/>
      <c r="J46" s="32"/>
      <c r="K46" s="32"/>
    </row>
    <row r="47" spans="1:11" ht="15">
      <c r="A47" s="32"/>
      <c r="B47" s="32"/>
      <c r="C47" s="32"/>
      <c r="D47" s="32"/>
      <c r="E47" s="32"/>
      <c r="F47" s="32"/>
      <c r="G47" s="32">
        <f>SUM(G42:G46)</f>
        <v>-29603</v>
      </c>
      <c r="H47" s="32"/>
      <c r="I47" s="32">
        <f>SUM(I42:I46)</f>
        <v>-15759</v>
      </c>
      <c r="J47" s="32"/>
      <c r="K47" s="32"/>
    </row>
    <row r="48" spans="1:11" ht="7.5" customHeight="1">
      <c r="A48" s="32"/>
      <c r="B48" s="32"/>
      <c r="C48" s="32"/>
      <c r="D48" s="32"/>
      <c r="E48" s="32"/>
      <c r="F48" s="32"/>
      <c r="G48" s="88"/>
      <c r="H48" s="85"/>
      <c r="I48" s="88"/>
      <c r="J48" s="32"/>
      <c r="K48" s="32"/>
    </row>
    <row r="49" spans="1:11" ht="15">
      <c r="A49" s="32"/>
      <c r="B49" s="32"/>
      <c r="C49" s="32"/>
      <c r="D49" s="32"/>
      <c r="E49" s="32"/>
      <c r="F49" s="32"/>
      <c r="G49" s="32"/>
      <c r="H49" s="32"/>
      <c r="I49" s="32"/>
      <c r="J49" s="32"/>
      <c r="K49" s="32"/>
    </row>
    <row r="50" spans="1:11" ht="15">
      <c r="A50" s="32"/>
      <c r="B50" s="32" t="s">
        <v>159</v>
      </c>
      <c r="C50" s="32"/>
      <c r="D50" s="32"/>
      <c r="E50" s="32"/>
      <c r="F50" s="32"/>
      <c r="G50" s="32">
        <f>+G31+G38+G47</f>
        <v>-46427</v>
      </c>
      <c r="H50" s="32"/>
      <c r="I50" s="32">
        <f>+I31+I38+I47</f>
        <v>-69214</v>
      </c>
      <c r="J50" s="32"/>
      <c r="K50" s="32"/>
    </row>
    <row r="51" spans="1:11" ht="6.75" customHeight="1">
      <c r="A51" s="32"/>
      <c r="B51" s="32"/>
      <c r="C51" s="32"/>
      <c r="D51" s="32"/>
      <c r="E51" s="32"/>
      <c r="F51" s="32"/>
      <c r="G51" s="32"/>
      <c r="H51" s="32"/>
      <c r="I51" s="32"/>
      <c r="J51" s="32"/>
      <c r="K51" s="32"/>
    </row>
    <row r="52" spans="1:11" ht="15">
      <c r="A52" s="32"/>
      <c r="B52" s="32" t="s">
        <v>67</v>
      </c>
      <c r="C52" s="32"/>
      <c r="D52" s="32"/>
      <c r="E52" s="32"/>
      <c r="F52" s="32"/>
      <c r="G52" s="32">
        <v>93647</v>
      </c>
      <c r="H52" s="32"/>
      <c r="I52" s="32">
        <v>127496</v>
      </c>
      <c r="J52" s="32"/>
      <c r="K52" s="32"/>
    </row>
    <row r="53" spans="1:11" ht="8.25" customHeight="1">
      <c r="A53" s="32"/>
      <c r="B53" s="32"/>
      <c r="C53" s="32"/>
      <c r="D53" s="32"/>
      <c r="E53" s="32"/>
      <c r="F53" s="32"/>
      <c r="G53" s="88"/>
      <c r="H53" s="85"/>
      <c r="I53" s="88"/>
      <c r="J53" s="32"/>
      <c r="K53" s="32"/>
    </row>
    <row r="54" spans="1:11" ht="17.25" customHeight="1">
      <c r="A54" s="32"/>
      <c r="B54" s="32" t="s">
        <v>124</v>
      </c>
      <c r="C54" s="32"/>
      <c r="D54" s="32"/>
      <c r="E54" s="32"/>
      <c r="F54" s="32"/>
      <c r="G54" s="32">
        <f>SUM(G49:G53)</f>
        <v>47220</v>
      </c>
      <c r="H54" s="32"/>
      <c r="I54" s="32">
        <f>SUM(I49:I53)</f>
        <v>58282</v>
      </c>
      <c r="J54" s="32"/>
      <c r="K54" s="32"/>
    </row>
    <row r="55" spans="1:11" ht="7.5" customHeight="1" thickBot="1">
      <c r="A55" s="32"/>
      <c r="B55" s="32"/>
      <c r="C55" s="32"/>
      <c r="D55" s="32"/>
      <c r="E55" s="32"/>
      <c r="F55" s="32"/>
      <c r="G55" s="107"/>
      <c r="H55" s="153"/>
      <c r="I55" s="107"/>
      <c r="J55" s="32"/>
      <c r="K55" s="32"/>
    </row>
    <row r="56" spans="1:11" ht="15.75" thickTop="1">
      <c r="A56" s="32"/>
      <c r="B56" s="32"/>
      <c r="C56" s="32"/>
      <c r="D56" s="32"/>
      <c r="E56" s="32"/>
      <c r="F56" s="32"/>
      <c r="G56" s="32"/>
      <c r="H56" s="32"/>
      <c r="I56" s="32"/>
      <c r="J56" s="32"/>
      <c r="K56" s="32"/>
    </row>
    <row r="57" spans="1:11" ht="15">
      <c r="A57" s="32"/>
      <c r="B57" s="32"/>
      <c r="C57" s="32"/>
      <c r="D57" s="32"/>
      <c r="E57" s="32"/>
      <c r="F57" s="32"/>
      <c r="G57" s="32"/>
      <c r="H57" s="32"/>
      <c r="I57" s="32"/>
      <c r="J57" s="32"/>
      <c r="K57" s="32"/>
    </row>
    <row r="58" spans="1:11" ht="15">
      <c r="A58" s="32"/>
      <c r="B58" s="32"/>
      <c r="C58" s="32"/>
      <c r="D58" s="32"/>
      <c r="E58" s="32"/>
      <c r="F58" s="32"/>
      <c r="G58" s="32"/>
      <c r="H58" s="32"/>
      <c r="I58" s="32"/>
      <c r="J58" s="32"/>
      <c r="K58" s="32"/>
    </row>
    <row r="59" spans="1:11" ht="15">
      <c r="A59" s="32"/>
      <c r="B59" s="207" t="s">
        <v>178</v>
      </c>
      <c r="C59" s="207"/>
      <c r="D59" s="207"/>
      <c r="E59" s="207"/>
      <c r="F59" s="207"/>
      <c r="G59" s="207"/>
      <c r="H59" s="207"/>
      <c r="I59" s="207"/>
      <c r="J59" s="207"/>
      <c r="K59" s="32"/>
    </row>
    <row r="60" spans="1:11" ht="15">
      <c r="A60" s="32"/>
      <c r="B60" s="206" t="s">
        <v>243</v>
      </c>
      <c r="C60" s="206"/>
      <c r="D60" s="206"/>
      <c r="E60" s="206"/>
      <c r="F60" s="206"/>
      <c r="G60" s="206"/>
      <c r="H60" s="206"/>
      <c r="I60" s="206"/>
      <c r="J60" s="206"/>
      <c r="K60" s="32"/>
    </row>
    <row r="61" spans="1:11" ht="15">
      <c r="A61" s="32"/>
      <c r="B61" s="32"/>
      <c r="C61" s="32"/>
      <c r="D61" s="32"/>
      <c r="E61" s="32"/>
      <c r="F61" s="32"/>
      <c r="G61" s="32"/>
      <c r="H61" s="32"/>
      <c r="I61" s="32"/>
      <c r="J61" s="32"/>
      <c r="K61" s="32"/>
    </row>
    <row r="62" spans="1:11" ht="15">
      <c r="A62" s="32"/>
      <c r="B62" s="32"/>
      <c r="C62" s="32"/>
      <c r="D62" s="32"/>
      <c r="E62" s="32"/>
      <c r="F62" s="32"/>
      <c r="G62" s="32"/>
      <c r="H62" s="32"/>
      <c r="I62" s="32"/>
      <c r="J62" s="32"/>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2:11" ht="15">
      <c r="B77" s="32"/>
      <c r="C77" s="32"/>
      <c r="D77" s="32"/>
      <c r="E77" s="32"/>
      <c r="F77" s="32"/>
      <c r="G77" s="32"/>
      <c r="H77" s="32"/>
      <c r="I77" s="32"/>
      <c r="J77" s="32"/>
      <c r="K77" s="32"/>
    </row>
    <row r="78" spans="2:11" ht="15">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6" ht="15">
      <c r="B91" s="32"/>
      <c r="C91" s="32"/>
      <c r="D91" s="32"/>
      <c r="E91" s="32"/>
      <c r="F91" s="32"/>
    </row>
    <row r="92" spans="2:6" ht="15">
      <c r="B92" s="32"/>
      <c r="C92" s="32"/>
      <c r="D92" s="32"/>
      <c r="E92" s="32"/>
      <c r="F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sheetData>
  <mergeCells count="2">
    <mergeCell ref="B59:J59"/>
    <mergeCell ref="B60:J60"/>
  </mergeCells>
  <printOptions/>
  <pageMargins left="0.75" right="0.75" top="1" bottom="1" header="0.5" footer="0.5"/>
  <pageSetup firstPageNumber="4" useFirstPageNumber="1" fitToHeight="1" fitToWidth="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R391"/>
  <sheetViews>
    <sheetView tabSelected="1" zoomScale="90" zoomScaleNormal="90" zoomScaleSheetLayoutView="75" workbookViewId="0" topLeftCell="A1">
      <selection activeCell="C266" sqref="C266"/>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88671875" style="0" customWidth="1"/>
    <col min="10" max="10" width="1.33203125" style="0" customWidth="1"/>
    <col min="11" max="11" width="11.777343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s>
  <sheetData>
    <row r="2" ht="15.75" customHeight="1">
      <c r="B2" s="119" t="s">
        <v>237</v>
      </c>
    </row>
    <row r="3" ht="4.5" customHeight="1">
      <c r="B3" s="137"/>
    </row>
    <row r="4" ht="15">
      <c r="B4" s="166" t="s">
        <v>171</v>
      </c>
    </row>
    <row r="5" ht="15">
      <c r="B5" s="50"/>
    </row>
    <row r="6" ht="18">
      <c r="B6" s="117" t="str">
        <f>+'CF'!B7</f>
        <v>Interim  report  for  the  second  quarter  ended  31  December  2004  (Cont'd)</v>
      </c>
    </row>
    <row r="7" ht="15">
      <c r="B7" s="23" t="s">
        <v>23</v>
      </c>
    </row>
    <row r="10" ht="18">
      <c r="B10" s="119" t="s">
        <v>149</v>
      </c>
    </row>
    <row r="12" spans="2:15" ht="15.75">
      <c r="B12" s="120" t="s">
        <v>90</v>
      </c>
      <c r="C12" s="122" t="s">
        <v>193</v>
      </c>
      <c r="D12" s="32"/>
      <c r="E12" s="32"/>
      <c r="F12" s="32"/>
      <c r="G12" s="32"/>
      <c r="H12" s="32"/>
      <c r="I12" s="32"/>
      <c r="J12" s="32"/>
      <c r="K12" s="32"/>
      <c r="L12" s="32"/>
      <c r="M12" s="32"/>
      <c r="N12" s="32"/>
      <c r="O12" s="32"/>
    </row>
    <row r="13" spans="2:15" ht="8.25" customHeight="1">
      <c r="B13" s="67"/>
      <c r="C13" s="24"/>
      <c r="D13" s="32"/>
      <c r="E13" s="32"/>
      <c r="F13" s="32"/>
      <c r="G13" s="32"/>
      <c r="H13" s="32"/>
      <c r="I13" s="32"/>
      <c r="J13" s="32"/>
      <c r="K13" s="32"/>
      <c r="L13" s="32"/>
      <c r="M13" s="32"/>
      <c r="N13" s="32"/>
      <c r="O13" s="32"/>
    </row>
    <row r="14" spans="2:15" ht="15">
      <c r="B14" s="67"/>
      <c r="C14" s="31" t="s">
        <v>150</v>
      </c>
      <c r="D14" s="32"/>
      <c r="E14" s="32"/>
      <c r="F14" s="32"/>
      <c r="G14" s="32"/>
      <c r="H14" s="32"/>
      <c r="I14" s="32"/>
      <c r="J14" s="32"/>
      <c r="K14" s="32"/>
      <c r="L14" s="32"/>
      <c r="M14" s="32"/>
      <c r="N14" s="32"/>
      <c r="O14" s="32"/>
    </row>
    <row r="15" spans="2:15" ht="15">
      <c r="B15" s="67"/>
      <c r="C15" s="31" t="s">
        <v>216</v>
      </c>
      <c r="D15" s="32"/>
      <c r="E15" s="32"/>
      <c r="F15" s="32"/>
      <c r="G15" s="32"/>
      <c r="H15" s="32"/>
      <c r="I15" s="32"/>
      <c r="J15" s="32"/>
      <c r="K15" s="32"/>
      <c r="L15" s="32"/>
      <c r="M15" s="32"/>
      <c r="N15" s="32"/>
      <c r="O15" s="32"/>
    </row>
    <row r="16" spans="2:15" ht="15">
      <c r="B16" s="67"/>
      <c r="C16" s="31" t="s">
        <v>217</v>
      </c>
      <c r="D16" s="32"/>
      <c r="E16" s="32"/>
      <c r="F16" s="32"/>
      <c r="G16" s="32"/>
      <c r="H16" s="32"/>
      <c r="I16" s="32"/>
      <c r="J16" s="32"/>
      <c r="K16" s="32"/>
      <c r="L16" s="32"/>
      <c r="M16" s="32"/>
      <c r="N16" s="32"/>
      <c r="O16" s="32"/>
    </row>
    <row r="17" spans="2:15" ht="15">
      <c r="B17" s="67"/>
      <c r="C17" s="31" t="s">
        <v>247</v>
      </c>
      <c r="D17" s="32"/>
      <c r="E17" s="32"/>
      <c r="F17" s="32"/>
      <c r="G17" s="32"/>
      <c r="H17" s="32"/>
      <c r="I17" s="32"/>
      <c r="J17" s="32"/>
      <c r="K17" s="32"/>
      <c r="L17" s="32"/>
      <c r="M17" s="32"/>
      <c r="N17" s="32"/>
      <c r="O17" s="32"/>
    </row>
    <row r="18" spans="2:15" ht="7.5" customHeight="1">
      <c r="B18" s="67"/>
      <c r="C18" s="31"/>
      <c r="D18" s="32"/>
      <c r="E18" s="32"/>
      <c r="F18" s="32"/>
      <c r="G18" s="32"/>
      <c r="H18" s="32"/>
      <c r="I18" s="32"/>
      <c r="J18" s="32"/>
      <c r="K18" s="32"/>
      <c r="L18" s="32"/>
      <c r="M18" s="32"/>
      <c r="N18" s="32"/>
      <c r="O18" s="32"/>
    </row>
    <row r="19" spans="2:15" ht="15">
      <c r="B19" s="67"/>
      <c r="C19" s="31" t="s">
        <v>135</v>
      </c>
      <c r="D19" s="32"/>
      <c r="E19" s="32"/>
      <c r="F19" s="32"/>
      <c r="G19" s="32"/>
      <c r="H19" s="32"/>
      <c r="I19" s="32"/>
      <c r="J19" s="32"/>
      <c r="K19" s="32"/>
      <c r="L19" s="32"/>
      <c r="M19" s="32"/>
      <c r="N19" s="32"/>
      <c r="O19" s="32"/>
    </row>
    <row r="20" spans="2:15" ht="15">
      <c r="B20" s="67"/>
      <c r="C20" s="31" t="s">
        <v>248</v>
      </c>
      <c r="D20" s="32"/>
      <c r="E20" s="32"/>
      <c r="F20" s="32"/>
      <c r="G20" s="32"/>
      <c r="H20" s="32"/>
      <c r="I20" s="32"/>
      <c r="J20" s="32"/>
      <c r="K20" s="32"/>
      <c r="L20" s="32"/>
      <c r="M20" s="32"/>
      <c r="N20" s="32"/>
      <c r="O20" s="32"/>
    </row>
    <row r="21" spans="2:15" ht="15">
      <c r="B21" s="67"/>
      <c r="C21" s="31" t="s">
        <v>252</v>
      </c>
      <c r="D21" s="32"/>
      <c r="E21" s="32"/>
      <c r="F21" s="32"/>
      <c r="G21" s="32"/>
      <c r="H21" s="32"/>
      <c r="I21" s="32"/>
      <c r="J21" s="32"/>
      <c r="K21" s="32"/>
      <c r="L21" s="32"/>
      <c r="M21" s="32"/>
      <c r="N21" s="32"/>
      <c r="O21" s="32"/>
    </row>
    <row r="22" spans="2:15" ht="7.5" customHeight="1">
      <c r="B22" s="67"/>
      <c r="C22" s="26"/>
      <c r="D22" s="32"/>
      <c r="E22" s="32"/>
      <c r="F22" s="32"/>
      <c r="G22" s="32"/>
      <c r="H22" s="32"/>
      <c r="I22" s="32"/>
      <c r="J22" s="32"/>
      <c r="K22" s="32"/>
      <c r="L22" s="32"/>
      <c r="M22" s="32"/>
      <c r="N22" s="32"/>
      <c r="O22" s="32"/>
    </row>
    <row r="23" spans="2:15" ht="15">
      <c r="B23" s="67"/>
      <c r="C23" s="26" t="s">
        <v>218</v>
      </c>
      <c r="D23" s="32"/>
      <c r="E23" s="32"/>
      <c r="F23" s="32"/>
      <c r="G23" s="32"/>
      <c r="H23" s="32"/>
      <c r="I23" s="32"/>
      <c r="J23" s="32"/>
      <c r="K23" s="32"/>
      <c r="L23" s="32"/>
      <c r="M23" s="32"/>
      <c r="N23" s="32"/>
      <c r="O23" s="32"/>
    </row>
    <row r="24" spans="2:15" ht="15">
      <c r="B24" s="67"/>
      <c r="C24" s="26" t="s">
        <v>219</v>
      </c>
      <c r="D24" s="32"/>
      <c r="E24" s="32"/>
      <c r="F24" s="32"/>
      <c r="G24" s="32"/>
      <c r="H24" s="32"/>
      <c r="I24" s="32"/>
      <c r="J24" s="32"/>
      <c r="K24" s="32"/>
      <c r="L24" s="32"/>
      <c r="M24" s="32"/>
      <c r="N24" s="32"/>
      <c r="O24" s="32"/>
    </row>
    <row r="25" spans="2:15" ht="15" customHeight="1">
      <c r="B25" s="67"/>
      <c r="C25" s="26"/>
      <c r="D25" s="32"/>
      <c r="E25" s="32"/>
      <c r="F25" s="32"/>
      <c r="G25" s="32"/>
      <c r="H25" s="32"/>
      <c r="I25" s="32"/>
      <c r="J25" s="32"/>
      <c r="K25" s="32"/>
      <c r="L25" s="32"/>
      <c r="M25" s="32"/>
      <c r="N25" s="32"/>
      <c r="O25" s="32"/>
    </row>
    <row r="26" spans="2:15" ht="7.5" customHeight="1">
      <c r="B26" s="67"/>
      <c r="C26" s="32"/>
      <c r="D26" s="32"/>
      <c r="E26" s="32"/>
      <c r="F26" s="32"/>
      <c r="G26" s="32"/>
      <c r="H26" s="32"/>
      <c r="I26" s="32"/>
      <c r="J26" s="32"/>
      <c r="K26" s="32"/>
      <c r="L26" s="32"/>
      <c r="M26" s="32"/>
      <c r="N26" s="32"/>
      <c r="O26" s="32"/>
    </row>
    <row r="27" spans="2:15" ht="15.75">
      <c r="B27" s="120" t="s">
        <v>91</v>
      </c>
      <c r="C27" s="123" t="s">
        <v>194</v>
      </c>
      <c r="D27" s="32"/>
      <c r="E27" s="32"/>
      <c r="F27" s="32"/>
      <c r="G27" s="32"/>
      <c r="H27" s="32"/>
      <c r="I27" s="32"/>
      <c r="J27" s="32"/>
      <c r="K27" s="32"/>
      <c r="L27" s="32"/>
      <c r="M27" s="32"/>
      <c r="N27" s="32"/>
      <c r="O27" s="32"/>
    </row>
    <row r="28" spans="2:15" ht="8.25" customHeight="1">
      <c r="B28" s="67"/>
      <c r="C28" s="32"/>
      <c r="D28" s="32"/>
      <c r="E28" s="32"/>
      <c r="F28" s="32"/>
      <c r="G28" s="32"/>
      <c r="H28" s="32"/>
      <c r="I28" s="32"/>
      <c r="J28" s="32"/>
      <c r="K28" s="32"/>
      <c r="L28" s="32"/>
      <c r="M28" s="32"/>
      <c r="N28" s="32"/>
      <c r="O28" s="32"/>
    </row>
    <row r="29" spans="2:15" ht="15">
      <c r="B29" s="67"/>
      <c r="C29" s="32" t="s">
        <v>301</v>
      </c>
      <c r="D29" s="32"/>
      <c r="E29" s="32"/>
      <c r="F29" s="32"/>
      <c r="G29" s="32"/>
      <c r="H29" s="32"/>
      <c r="I29" s="32"/>
      <c r="J29" s="32"/>
      <c r="K29" s="32"/>
      <c r="L29" s="32"/>
      <c r="M29" s="32"/>
      <c r="N29" s="32"/>
      <c r="O29" s="32"/>
    </row>
    <row r="30" spans="2:15" ht="15">
      <c r="B30" s="67"/>
      <c r="C30" s="32"/>
      <c r="D30" s="32"/>
      <c r="E30" s="32"/>
      <c r="F30" s="32"/>
      <c r="G30" s="32"/>
      <c r="H30" s="32"/>
      <c r="I30" s="32"/>
      <c r="J30" s="32"/>
      <c r="K30" s="32"/>
      <c r="L30" s="32"/>
      <c r="M30" s="32"/>
      <c r="N30" s="32"/>
      <c r="O30" s="32"/>
    </row>
    <row r="31" spans="2:15" ht="7.5" customHeight="1">
      <c r="B31" s="67"/>
      <c r="C31" s="32"/>
      <c r="D31" s="32"/>
      <c r="E31" s="32"/>
      <c r="F31" s="32"/>
      <c r="G31" s="32"/>
      <c r="H31" s="32"/>
      <c r="I31" s="32"/>
      <c r="J31" s="32"/>
      <c r="K31" s="32"/>
      <c r="L31" s="32"/>
      <c r="M31" s="32"/>
      <c r="N31" s="32"/>
      <c r="O31" s="32"/>
    </row>
    <row r="32" spans="2:15" ht="15.75">
      <c r="B32" s="120" t="s">
        <v>92</v>
      </c>
      <c r="C32" s="123" t="s">
        <v>195</v>
      </c>
      <c r="D32" s="32"/>
      <c r="E32" s="32"/>
      <c r="F32" s="32"/>
      <c r="G32" s="32"/>
      <c r="H32" s="32"/>
      <c r="I32" s="32"/>
      <c r="J32" s="32"/>
      <c r="K32" s="32"/>
      <c r="L32" s="32"/>
      <c r="M32" s="32"/>
      <c r="N32" s="32"/>
      <c r="O32" s="32"/>
    </row>
    <row r="33" spans="2:15" ht="8.25" customHeight="1">
      <c r="B33" s="121"/>
      <c r="C33" s="32"/>
      <c r="D33" s="32"/>
      <c r="E33" s="32"/>
      <c r="F33" s="32"/>
      <c r="G33" s="32"/>
      <c r="H33" s="32"/>
      <c r="I33" s="32"/>
      <c r="J33" s="32"/>
      <c r="K33" s="32"/>
      <c r="L33" s="32"/>
      <c r="M33" s="32"/>
      <c r="N33" s="32"/>
      <c r="O33" s="32"/>
    </row>
    <row r="34" spans="2:15" ht="15">
      <c r="B34" s="121"/>
      <c r="C34" s="32" t="s">
        <v>221</v>
      </c>
      <c r="D34" s="32"/>
      <c r="E34" s="32"/>
      <c r="F34" s="32"/>
      <c r="G34" s="32"/>
      <c r="H34" s="32"/>
      <c r="I34" s="32"/>
      <c r="J34" s="32"/>
      <c r="K34" s="32"/>
      <c r="L34" s="32"/>
      <c r="M34" s="32"/>
      <c r="N34" s="32"/>
      <c r="O34" s="32"/>
    </row>
    <row r="35" spans="2:15" ht="15">
      <c r="B35" s="121"/>
      <c r="C35" s="32" t="s">
        <v>220</v>
      </c>
      <c r="D35" s="32"/>
      <c r="E35" s="32"/>
      <c r="F35" s="32"/>
      <c r="G35" s="32"/>
      <c r="H35" s="32"/>
      <c r="I35" s="32"/>
      <c r="J35" s="32"/>
      <c r="K35" s="32"/>
      <c r="L35" s="32"/>
      <c r="M35" s="32"/>
      <c r="N35" s="32"/>
      <c r="O35" s="32"/>
    </row>
    <row r="36" spans="2:15" ht="15">
      <c r="B36" s="121"/>
      <c r="C36" s="32"/>
      <c r="D36" s="32"/>
      <c r="E36" s="32"/>
      <c r="F36" s="32"/>
      <c r="G36" s="32"/>
      <c r="H36" s="32"/>
      <c r="I36" s="32"/>
      <c r="J36" s="32"/>
      <c r="K36" s="32"/>
      <c r="L36" s="32"/>
      <c r="M36" s="32"/>
      <c r="N36" s="32"/>
      <c r="O36" s="32"/>
    </row>
    <row r="37" spans="2:15" ht="7.5" customHeight="1">
      <c r="B37" s="121"/>
      <c r="C37" s="32"/>
      <c r="D37" s="32"/>
      <c r="E37" s="32"/>
      <c r="F37" s="32"/>
      <c r="G37" s="32"/>
      <c r="H37" s="32"/>
      <c r="I37" s="32"/>
      <c r="J37" s="32"/>
      <c r="K37" s="32"/>
      <c r="L37" s="32"/>
      <c r="M37" s="32"/>
      <c r="N37" s="32"/>
      <c r="O37" s="32"/>
    </row>
    <row r="38" spans="2:15" ht="15.75">
      <c r="B38" s="120" t="s">
        <v>93</v>
      </c>
      <c r="C38" s="123" t="s">
        <v>196</v>
      </c>
      <c r="D38" s="32"/>
      <c r="E38" s="32"/>
      <c r="F38" s="32"/>
      <c r="G38" s="32"/>
      <c r="H38" s="32"/>
      <c r="I38" s="32"/>
      <c r="J38" s="32"/>
      <c r="K38" s="32"/>
      <c r="L38" s="32"/>
      <c r="M38" s="32"/>
      <c r="N38" s="32"/>
      <c r="O38" s="32"/>
    </row>
    <row r="39" spans="2:15" ht="8.25" customHeight="1">
      <c r="B39" s="121"/>
      <c r="C39" s="32"/>
      <c r="D39" s="32"/>
      <c r="E39" s="32"/>
      <c r="F39" s="32"/>
      <c r="G39" s="32"/>
      <c r="H39" s="32"/>
      <c r="I39" s="32"/>
      <c r="J39" s="32"/>
      <c r="K39" s="32"/>
      <c r="L39" s="32"/>
      <c r="M39" s="32"/>
      <c r="N39" s="32"/>
      <c r="O39" s="32"/>
    </row>
    <row r="40" spans="2:15" ht="15">
      <c r="B40" s="121"/>
      <c r="C40" s="32" t="s">
        <v>223</v>
      </c>
      <c r="D40" s="32"/>
      <c r="E40" s="32"/>
      <c r="F40" s="32"/>
      <c r="G40" s="32"/>
      <c r="H40" s="32"/>
      <c r="I40" s="32"/>
      <c r="J40" s="32"/>
      <c r="K40" s="32"/>
      <c r="L40" s="32"/>
      <c r="M40" s="32"/>
      <c r="N40" s="32"/>
      <c r="O40" s="32"/>
    </row>
    <row r="41" spans="2:15" ht="15">
      <c r="B41" s="121"/>
      <c r="C41" s="32" t="s">
        <v>222</v>
      </c>
      <c r="D41" s="32"/>
      <c r="E41" s="32"/>
      <c r="F41" s="32"/>
      <c r="G41" s="32"/>
      <c r="H41" s="32"/>
      <c r="I41" s="32"/>
      <c r="J41" s="32"/>
      <c r="K41" s="32"/>
      <c r="L41" s="32"/>
      <c r="M41" s="32"/>
      <c r="N41" s="32"/>
      <c r="O41" s="32"/>
    </row>
    <row r="42" spans="2:15" ht="15">
      <c r="B42" s="121"/>
      <c r="C42" s="32"/>
      <c r="D42" s="32"/>
      <c r="E42" s="32"/>
      <c r="F42" s="32"/>
      <c r="G42" s="32"/>
      <c r="H42" s="32"/>
      <c r="I42" s="32"/>
      <c r="J42" s="32"/>
      <c r="K42" s="32"/>
      <c r="L42" s="32"/>
      <c r="M42" s="32"/>
      <c r="N42" s="32"/>
      <c r="O42" s="32"/>
    </row>
    <row r="43" spans="2:15" ht="7.5" customHeight="1">
      <c r="B43" s="121"/>
      <c r="C43" s="32"/>
      <c r="D43" s="32"/>
      <c r="E43" s="32"/>
      <c r="F43" s="32"/>
      <c r="G43" s="32"/>
      <c r="H43" s="32"/>
      <c r="I43" s="32"/>
      <c r="J43" s="32"/>
      <c r="K43" s="32"/>
      <c r="L43" s="32"/>
      <c r="M43" s="32"/>
      <c r="N43" s="32"/>
      <c r="O43" s="32"/>
    </row>
    <row r="44" spans="2:15" ht="15.75">
      <c r="B44" s="120" t="s">
        <v>94</v>
      </c>
      <c r="C44" s="123" t="s">
        <v>197</v>
      </c>
      <c r="D44" s="32"/>
      <c r="E44" s="32"/>
      <c r="F44" s="32"/>
      <c r="G44" s="32"/>
      <c r="H44" s="32"/>
      <c r="I44" s="32"/>
      <c r="J44" s="32"/>
      <c r="K44" s="32"/>
      <c r="L44" s="32"/>
      <c r="M44" s="32"/>
      <c r="N44" s="32"/>
      <c r="O44" s="32"/>
    </row>
    <row r="45" spans="2:15" ht="8.25" customHeight="1">
      <c r="B45" s="121"/>
      <c r="C45" s="32"/>
      <c r="D45" s="32"/>
      <c r="E45" s="32"/>
      <c r="F45" s="32"/>
      <c r="G45" s="32"/>
      <c r="H45" s="32"/>
      <c r="I45" s="32"/>
      <c r="J45" s="32"/>
      <c r="K45" s="32"/>
      <c r="L45" s="32"/>
      <c r="M45" s="32"/>
      <c r="N45" s="32"/>
      <c r="O45" s="32"/>
    </row>
    <row r="46" spans="2:15" ht="15">
      <c r="B46" s="121"/>
      <c r="C46" s="32" t="s">
        <v>136</v>
      </c>
      <c r="D46" s="32"/>
      <c r="E46" s="32"/>
      <c r="F46" s="32"/>
      <c r="G46" s="32"/>
      <c r="H46" s="32"/>
      <c r="I46" s="32"/>
      <c r="J46" s="32"/>
      <c r="K46" s="32"/>
      <c r="L46" s="32"/>
      <c r="M46" s="32"/>
      <c r="N46" s="32"/>
      <c r="O46" s="32"/>
    </row>
    <row r="47" spans="2:15" ht="15">
      <c r="B47" s="121"/>
      <c r="C47" s="32"/>
      <c r="D47" s="32"/>
      <c r="E47" s="32"/>
      <c r="F47" s="32"/>
      <c r="G47" s="32"/>
      <c r="H47" s="32"/>
      <c r="I47" s="32"/>
      <c r="J47" s="32"/>
      <c r="K47" s="32"/>
      <c r="L47" s="32"/>
      <c r="M47" s="32"/>
      <c r="N47" s="32"/>
      <c r="O47" s="32"/>
    </row>
    <row r="48" spans="2:15" ht="7.5" customHeight="1">
      <c r="B48" s="121"/>
      <c r="C48" s="32"/>
      <c r="D48" s="32"/>
      <c r="E48" s="32"/>
      <c r="F48" s="32"/>
      <c r="G48" s="32"/>
      <c r="H48" s="32"/>
      <c r="I48" s="32"/>
      <c r="J48" s="32"/>
      <c r="K48" s="32"/>
      <c r="L48" s="32"/>
      <c r="M48" s="32"/>
      <c r="N48" s="32"/>
      <c r="O48" s="32"/>
    </row>
    <row r="49" spans="2:15" ht="15.75">
      <c r="B49" s="120" t="s">
        <v>95</v>
      </c>
      <c r="C49" s="123" t="s">
        <v>198</v>
      </c>
      <c r="D49" s="32"/>
      <c r="E49" s="32"/>
      <c r="F49" s="32"/>
      <c r="G49" s="32"/>
      <c r="H49" s="32"/>
      <c r="I49" s="32"/>
      <c r="J49" s="32"/>
      <c r="K49" s="32"/>
      <c r="L49" s="32"/>
      <c r="M49" s="32"/>
      <c r="N49" s="32"/>
      <c r="O49" s="32"/>
    </row>
    <row r="50" spans="2:15" ht="8.25" customHeight="1">
      <c r="B50" s="121"/>
      <c r="C50" s="32"/>
      <c r="D50" s="32"/>
      <c r="E50" s="32"/>
      <c r="F50" s="32"/>
      <c r="G50" s="32"/>
      <c r="H50" s="32"/>
      <c r="I50" s="32"/>
      <c r="J50" s="32"/>
      <c r="K50" s="32"/>
      <c r="L50" s="32"/>
      <c r="M50" s="32"/>
      <c r="N50" s="32"/>
      <c r="O50" s="32"/>
    </row>
    <row r="51" spans="2:15" ht="15" customHeight="1">
      <c r="B51" s="121"/>
      <c r="C51" s="32" t="s">
        <v>275</v>
      </c>
      <c r="D51" s="32"/>
      <c r="E51" s="32"/>
      <c r="F51" s="32"/>
      <c r="G51" s="32"/>
      <c r="H51" s="32"/>
      <c r="I51" s="32"/>
      <c r="J51" s="32"/>
      <c r="K51" s="32"/>
      <c r="L51" s="32"/>
      <c r="M51" s="32"/>
      <c r="N51" s="32"/>
      <c r="O51" s="32"/>
    </row>
    <row r="52" spans="2:15" ht="15" customHeight="1">
      <c r="B52" s="121"/>
      <c r="C52" s="32" t="s">
        <v>285</v>
      </c>
      <c r="D52" s="32"/>
      <c r="E52" s="32"/>
      <c r="F52" s="32"/>
      <c r="G52" s="32"/>
      <c r="H52" s="32"/>
      <c r="I52" s="32"/>
      <c r="J52" s="32"/>
      <c r="K52" s="32"/>
      <c r="L52" s="32"/>
      <c r="M52" s="32"/>
      <c r="N52" s="32"/>
      <c r="O52" s="32"/>
    </row>
    <row r="53" spans="2:15" ht="15" customHeight="1">
      <c r="B53" s="121"/>
      <c r="C53" s="32" t="s">
        <v>286</v>
      </c>
      <c r="D53" s="32"/>
      <c r="E53" s="32"/>
      <c r="F53" s="32"/>
      <c r="G53" s="32"/>
      <c r="H53" s="32"/>
      <c r="I53" s="32"/>
      <c r="J53" s="32"/>
      <c r="K53" s="32"/>
      <c r="L53" s="32"/>
      <c r="M53" s="32"/>
      <c r="N53" s="32"/>
      <c r="O53" s="32"/>
    </row>
    <row r="54" spans="2:15" ht="15" customHeight="1">
      <c r="B54" s="121"/>
      <c r="C54" s="32" t="s">
        <v>320</v>
      </c>
      <c r="D54" s="32"/>
      <c r="E54" s="32"/>
      <c r="F54" s="32"/>
      <c r="G54" s="32"/>
      <c r="H54" s="32"/>
      <c r="I54" s="32"/>
      <c r="J54" s="32"/>
      <c r="K54" s="32"/>
      <c r="L54" s="32"/>
      <c r="M54" s="32"/>
      <c r="N54" s="32"/>
      <c r="O54" s="32"/>
    </row>
    <row r="55" spans="2:15" ht="15" customHeight="1">
      <c r="B55" s="121"/>
      <c r="C55" s="32" t="s">
        <v>321</v>
      </c>
      <c r="D55" s="32"/>
      <c r="E55" s="32"/>
      <c r="F55" s="32"/>
      <c r="G55" s="32"/>
      <c r="H55" s="32"/>
      <c r="I55" s="32"/>
      <c r="J55" s="32"/>
      <c r="K55" s="32"/>
      <c r="L55" s="32"/>
      <c r="M55" s="32"/>
      <c r="N55" s="32"/>
      <c r="O55" s="32"/>
    </row>
    <row r="56" spans="2:15" ht="7.5" customHeight="1">
      <c r="B56" s="121"/>
      <c r="D56" s="32"/>
      <c r="E56" s="32"/>
      <c r="F56" s="32"/>
      <c r="G56" s="32"/>
      <c r="H56" s="32"/>
      <c r="I56" s="32"/>
      <c r="J56" s="32"/>
      <c r="K56" s="32"/>
      <c r="L56" s="32"/>
      <c r="M56" s="32"/>
      <c r="N56" s="32"/>
      <c r="O56" s="32"/>
    </row>
    <row r="57" spans="2:15" ht="15" customHeight="1">
      <c r="B57" s="121"/>
      <c r="C57" s="32" t="s">
        <v>250</v>
      </c>
      <c r="D57" s="32"/>
      <c r="E57" s="32"/>
      <c r="F57" s="32"/>
      <c r="G57" s="32"/>
      <c r="H57" s="32"/>
      <c r="I57" s="32"/>
      <c r="J57" s="32"/>
      <c r="K57" s="32"/>
      <c r="L57" s="32"/>
      <c r="M57" s="32"/>
      <c r="N57" s="32"/>
      <c r="O57" s="32"/>
    </row>
    <row r="58" spans="2:15" ht="15" customHeight="1">
      <c r="B58" s="121"/>
      <c r="C58" s="32" t="s">
        <v>249</v>
      </c>
      <c r="D58" s="32"/>
      <c r="E58" s="32"/>
      <c r="F58" s="32"/>
      <c r="G58" s="32"/>
      <c r="H58" s="32"/>
      <c r="I58" s="32"/>
      <c r="J58" s="32"/>
      <c r="K58" s="32"/>
      <c r="L58" s="32"/>
      <c r="M58" s="32"/>
      <c r="N58" s="32"/>
      <c r="O58" s="32"/>
    </row>
    <row r="59" spans="2:15" ht="15" customHeight="1">
      <c r="B59" s="121"/>
      <c r="C59" s="32"/>
      <c r="D59" s="32"/>
      <c r="E59" s="32"/>
      <c r="F59" s="32"/>
      <c r="G59" s="32"/>
      <c r="H59" s="32"/>
      <c r="I59" s="32"/>
      <c r="J59" s="32"/>
      <c r="K59" s="32"/>
      <c r="L59" s="32"/>
      <c r="M59" s="32"/>
      <c r="N59" s="32"/>
      <c r="O59" s="32"/>
    </row>
    <row r="60" spans="2:15" ht="7.5" customHeight="1">
      <c r="B60" s="121"/>
      <c r="D60" s="32"/>
      <c r="E60" s="32"/>
      <c r="F60" s="32"/>
      <c r="G60" s="32"/>
      <c r="H60" s="32"/>
      <c r="I60" s="32"/>
      <c r="J60" s="32"/>
      <c r="K60" s="32"/>
      <c r="L60" s="32"/>
      <c r="M60" s="32"/>
      <c r="N60" s="32"/>
      <c r="O60" s="32"/>
    </row>
    <row r="61" spans="2:15" ht="15.75">
      <c r="B61" s="120" t="s">
        <v>96</v>
      </c>
      <c r="C61" s="123" t="s">
        <v>294</v>
      </c>
      <c r="D61" s="32"/>
      <c r="E61" s="32"/>
      <c r="F61" s="32"/>
      <c r="G61" s="32"/>
      <c r="H61" s="32"/>
      <c r="I61" s="32"/>
      <c r="J61" s="32"/>
      <c r="K61" s="32"/>
      <c r="L61" s="32"/>
      <c r="M61" s="32"/>
      <c r="N61" s="32"/>
      <c r="O61" s="32"/>
    </row>
    <row r="62" spans="2:15" ht="8.25" customHeight="1">
      <c r="B62" s="121"/>
      <c r="C62" s="32"/>
      <c r="D62" s="32"/>
      <c r="E62" s="32"/>
      <c r="F62" s="32"/>
      <c r="G62" s="32"/>
      <c r="H62" s="32"/>
      <c r="I62" s="32"/>
      <c r="J62" s="32"/>
      <c r="K62" s="32"/>
      <c r="L62" s="32"/>
      <c r="M62" s="32"/>
      <c r="N62" s="32"/>
      <c r="O62" s="32"/>
    </row>
    <row r="63" spans="2:15" ht="15" customHeight="1">
      <c r="B63" s="121"/>
      <c r="C63" s="32" t="s">
        <v>302</v>
      </c>
      <c r="D63" s="32"/>
      <c r="E63" s="32"/>
      <c r="F63" s="32"/>
      <c r="G63" s="32"/>
      <c r="H63" s="32"/>
      <c r="I63" s="32"/>
      <c r="J63" s="32"/>
      <c r="K63" s="32"/>
      <c r="L63" s="32"/>
      <c r="M63" s="32"/>
      <c r="N63" s="32"/>
      <c r="O63" s="32"/>
    </row>
    <row r="64" spans="2:15" ht="15" customHeight="1">
      <c r="B64" s="121"/>
      <c r="C64" s="32" t="s">
        <v>303</v>
      </c>
      <c r="D64" s="32"/>
      <c r="E64" s="32"/>
      <c r="F64" s="32"/>
      <c r="G64" s="32"/>
      <c r="H64" s="32"/>
      <c r="I64" s="32"/>
      <c r="J64" s="32"/>
      <c r="K64" s="32"/>
      <c r="L64" s="32"/>
      <c r="M64" s="32"/>
      <c r="N64" s="32"/>
      <c r="O64" s="32"/>
    </row>
    <row r="65" spans="2:15" ht="7.5" customHeight="1">
      <c r="B65" s="121"/>
      <c r="C65" s="32"/>
      <c r="D65" s="32"/>
      <c r="E65" s="32"/>
      <c r="F65" s="32"/>
      <c r="G65" s="32"/>
      <c r="H65" s="32"/>
      <c r="I65" s="32"/>
      <c r="J65" s="32"/>
      <c r="K65" s="32"/>
      <c r="L65" s="32"/>
      <c r="M65" s="32"/>
      <c r="N65" s="32"/>
      <c r="O65" s="32"/>
    </row>
    <row r="66" spans="2:15" ht="15" customHeight="1">
      <c r="B66" s="121"/>
      <c r="C66" s="32" t="s">
        <v>304</v>
      </c>
      <c r="D66" s="32"/>
      <c r="E66" s="32"/>
      <c r="F66" s="32"/>
      <c r="G66" s="32"/>
      <c r="H66" s="32"/>
      <c r="I66" s="32"/>
      <c r="J66" s="32"/>
      <c r="K66" s="32"/>
      <c r="L66" s="32"/>
      <c r="M66" s="32"/>
      <c r="N66" s="32"/>
      <c r="O66" s="32"/>
    </row>
    <row r="67" spans="2:15" ht="15" customHeight="1">
      <c r="B67" s="121"/>
      <c r="C67" s="32" t="s">
        <v>305</v>
      </c>
      <c r="D67" s="32"/>
      <c r="E67" s="32"/>
      <c r="F67" s="32"/>
      <c r="G67" s="32"/>
      <c r="H67" s="32"/>
      <c r="I67" s="32"/>
      <c r="J67" s="32"/>
      <c r="K67" s="32"/>
      <c r="L67" s="32"/>
      <c r="M67" s="32"/>
      <c r="N67" s="32"/>
      <c r="O67" s="32"/>
    </row>
    <row r="68" spans="2:15" ht="15" customHeight="1">
      <c r="B68" s="121"/>
      <c r="C68" s="32"/>
      <c r="D68" s="32"/>
      <c r="E68" s="32"/>
      <c r="F68" s="32"/>
      <c r="G68" s="32"/>
      <c r="H68" s="32"/>
      <c r="I68" s="32"/>
      <c r="J68" s="32"/>
      <c r="K68" s="32"/>
      <c r="L68" s="32"/>
      <c r="M68" s="32"/>
      <c r="N68" s="32"/>
      <c r="O68" s="32"/>
    </row>
    <row r="69" spans="2:15" ht="15" customHeight="1">
      <c r="B69" s="121"/>
      <c r="C69" s="32"/>
      <c r="D69" s="32"/>
      <c r="E69" s="32"/>
      <c r="F69" s="32"/>
      <c r="G69" s="32"/>
      <c r="H69" s="32"/>
      <c r="I69" s="32"/>
      <c r="J69" s="32"/>
      <c r="K69" s="32"/>
      <c r="L69" s="32"/>
      <c r="M69" s="32"/>
      <c r="N69" s="32"/>
      <c r="O69" s="32"/>
    </row>
    <row r="70" spans="2:15" ht="15.75">
      <c r="B70" s="120" t="s">
        <v>97</v>
      </c>
      <c r="C70" s="123" t="s">
        <v>199</v>
      </c>
      <c r="D70" s="124"/>
      <c r="E70" s="32"/>
      <c r="F70" s="32"/>
      <c r="G70" s="32"/>
      <c r="H70" s="32"/>
      <c r="I70" s="32"/>
      <c r="J70" s="32"/>
      <c r="K70" s="32"/>
      <c r="L70" s="32"/>
      <c r="M70" s="32"/>
      <c r="N70" s="32"/>
      <c r="O70" s="32"/>
    </row>
    <row r="71" spans="2:15" ht="8.25" customHeight="1">
      <c r="B71" s="121"/>
      <c r="C71" s="24"/>
      <c r="D71" s="27"/>
      <c r="E71" s="27"/>
      <c r="F71" s="27"/>
      <c r="G71" s="27"/>
      <c r="H71" s="27"/>
      <c r="I71" s="66"/>
      <c r="J71" s="66"/>
      <c r="K71" s="65"/>
      <c r="L71" s="62"/>
      <c r="M71" s="71"/>
      <c r="N71" s="48"/>
      <c r="O71" s="25"/>
    </row>
    <row r="72" spans="2:15" ht="15">
      <c r="B72" s="121"/>
      <c r="C72" s="31" t="s">
        <v>191</v>
      </c>
      <c r="D72" s="27"/>
      <c r="E72" s="27"/>
      <c r="F72" s="27"/>
      <c r="G72" s="27"/>
      <c r="H72" s="27"/>
      <c r="I72" s="66"/>
      <c r="J72" s="66"/>
      <c r="K72" s="65"/>
      <c r="L72" s="62"/>
      <c r="M72" s="71"/>
      <c r="N72" s="48"/>
      <c r="O72" s="25"/>
    </row>
    <row r="73" spans="2:15" ht="8.25" customHeight="1">
      <c r="B73" s="121"/>
      <c r="C73" s="24"/>
      <c r="D73" s="27"/>
      <c r="E73" s="27"/>
      <c r="F73" s="27"/>
      <c r="G73" s="27"/>
      <c r="H73" s="27"/>
      <c r="I73" s="66"/>
      <c r="J73" s="66"/>
      <c r="K73" s="65"/>
      <c r="L73" s="62"/>
      <c r="M73" s="71"/>
      <c r="N73" s="48"/>
      <c r="O73" s="25"/>
    </row>
    <row r="74" spans="2:15" ht="15" customHeight="1">
      <c r="B74" s="121"/>
      <c r="C74" s="24"/>
      <c r="D74" s="27"/>
      <c r="E74" s="27"/>
      <c r="F74" s="27"/>
      <c r="G74" s="27"/>
      <c r="H74" s="27"/>
      <c r="I74" s="66"/>
      <c r="J74" s="66"/>
      <c r="K74" s="93" t="s">
        <v>183</v>
      </c>
      <c r="L74" s="62"/>
      <c r="M74" s="71"/>
      <c r="N74" s="48"/>
      <c r="O74" s="25"/>
    </row>
    <row r="75" spans="2:15" ht="15">
      <c r="B75" s="121"/>
      <c r="C75" s="24"/>
      <c r="D75" s="27"/>
      <c r="E75" s="27"/>
      <c r="F75" s="27"/>
      <c r="G75" s="27"/>
      <c r="H75" s="27"/>
      <c r="I75" s="62" t="s">
        <v>127</v>
      </c>
      <c r="J75" s="66"/>
      <c r="K75" s="93" t="s">
        <v>234</v>
      </c>
      <c r="L75" s="62"/>
      <c r="M75" s="71"/>
      <c r="N75" s="48"/>
      <c r="O75" s="25"/>
    </row>
    <row r="76" spans="2:15" ht="15">
      <c r="B76" s="121"/>
      <c r="C76" s="27"/>
      <c r="D76" s="27"/>
      <c r="E76" s="27"/>
      <c r="F76" s="27"/>
      <c r="G76" s="131"/>
      <c r="H76" s="19"/>
      <c r="I76" s="93" t="s">
        <v>128</v>
      </c>
      <c r="J76" s="92"/>
      <c r="K76" s="93" t="s">
        <v>235</v>
      </c>
      <c r="L76" s="94"/>
      <c r="M76" s="82"/>
      <c r="N76" s="43"/>
      <c r="O76" s="45"/>
    </row>
    <row r="77" spans="2:15" ht="15">
      <c r="B77" s="121"/>
      <c r="C77" s="27"/>
      <c r="D77" s="27"/>
      <c r="E77" s="27"/>
      <c r="F77" s="27"/>
      <c r="G77" s="131"/>
      <c r="H77" s="19"/>
      <c r="I77" s="143" t="s">
        <v>129</v>
      </c>
      <c r="J77" s="62"/>
      <c r="K77" s="143" t="s">
        <v>236</v>
      </c>
      <c r="L77" s="72"/>
      <c r="M77" s="142" t="s">
        <v>66</v>
      </c>
      <c r="N77" s="43"/>
      <c r="O77" s="144" t="s">
        <v>73</v>
      </c>
    </row>
    <row r="78" spans="2:15" ht="15">
      <c r="B78" s="121"/>
      <c r="C78" s="47"/>
      <c r="D78" s="47"/>
      <c r="E78" s="27"/>
      <c r="F78" s="27"/>
      <c r="G78" s="132"/>
      <c r="H78" s="27"/>
      <c r="I78" s="64" t="s">
        <v>33</v>
      </c>
      <c r="J78" s="30"/>
      <c r="K78" s="64" t="s">
        <v>33</v>
      </c>
      <c r="L78" s="39"/>
      <c r="M78" s="64" t="s">
        <v>33</v>
      </c>
      <c r="N78" s="39"/>
      <c r="O78" s="64" t="s">
        <v>33</v>
      </c>
    </row>
    <row r="79" spans="2:15" ht="7.5" customHeight="1">
      <c r="B79" s="121"/>
      <c r="C79" s="78"/>
      <c r="D79" s="78"/>
      <c r="E79" s="78"/>
      <c r="F79" s="78"/>
      <c r="G79" s="78"/>
      <c r="H79" s="78"/>
      <c r="I79" s="49"/>
      <c r="J79" s="79"/>
      <c r="K79" s="49"/>
      <c r="L79" s="77"/>
      <c r="M79" s="37"/>
      <c r="N79" s="77"/>
      <c r="O79" s="77"/>
    </row>
    <row r="80" spans="2:15" ht="15" customHeight="1">
      <c r="B80" s="121"/>
      <c r="C80" s="78" t="s">
        <v>139</v>
      </c>
      <c r="D80" s="78"/>
      <c r="E80" s="78"/>
      <c r="F80" s="78"/>
      <c r="G80" s="78"/>
      <c r="H80" s="78"/>
      <c r="I80" s="49">
        <v>167327</v>
      </c>
      <c r="J80" s="79"/>
      <c r="K80" s="49">
        <f>66409+21308+45217-41834</f>
        <v>91100</v>
      </c>
      <c r="L80" s="77"/>
      <c r="M80" s="37">
        <f>285380-K80-I80-M81</f>
        <v>26964</v>
      </c>
      <c r="N80" s="77"/>
      <c r="O80" s="77">
        <f>SUM(G80:M80)</f>
        <v>285391</v>
      </c>
    </row>
    <row r="81" spans="2:15" ht="15" customHeight="1">
      <c r="B81" s="121"/>
      <c r="C81" s="37" t="s">
        <v>190</v>
      </c>
      <c r="D81" s="78"/>
      <c r="E81" s="78"/>
      <c r="F81" s="78"/>
      <c r="G81" s="78"/>
      <c r="H81" s="78"/>
      <c r="I81" s="133">
        <v>0</v>
      </c>
      <c r="J81" s="79"/>
      <c r="K81" s="133">
        <v>0</v>
      </c>
      <c r="L81" s="77"/>
      <c r="M81" s="134">
        <f>-1-3-7</f>
        <v>-11</v>
      </c>
      <c r="N81" s="77"/>
      <c r="O81" s="77">
        <f>SUM(G81:M81)</f>
        <v>-11</v>
      </c>
    </row>
    <row r="82" spans="2:15" ht="6.75" customHeight="1">
      <c r="B82" s="121"/>
      <c r="C82" s="37"/>
      <c r="D82" s="78"/>
      <c r="E82" s="78"/>
      <c r="F82" s="78"/>
      <c r="G82" s="78"/>
      <c r="H82" s="78"/>
      <c r="I82" s="49"/>
      <c r="J82" s="79"/>
      <c r="K82" s="78"/>
      <c r="L82" s="77"/>
      <c r="M82" s="37"/>
      <c r="N82" s="77"/>
      <c r="O82" s="77"/>
    </row>
    <row r="83" spans="2:17" ht="15" customHeight="1" thickBot="1">
      <c r="B83" s="121"/>
      <c r="C83" s="78" t="s">
        <v>140</v>
      </c>
      <c r="D83" s="78"/>
      <c r="E83" s="78"/>
      <c r="F83" s="78"/>
      <c r="G83" s="78"/>
      <c r="H83" s="78"/>
      <c r="I83" s="112">
        <f>SUM(I80:I81)</f>
        <v>167327</v>
      </c>
      <c r="J83" s="113"/>
      <c r="K83" s="112">
        <f>SUM(K80:K81)</f>
        <v>91100</v>
      </c>
      <c r="L83" s="114"/>
      <c r="M83" s="112">
        <f>SUM(M80:M81)</f>
        <v>26953</v>
      </c>
      <c r="N83" s="114"/>
      <c r="O83" s="112">
        <f>SUM(O80:O81)</f>
        <v>285380</v>
      </c>
      <c r="Q83" s="159">
        <f>+PL!K21-O83</f>
        <v>0</v>
      </c>
    </row>
    <row r="84" spans="2:15" ht="7.5" customHeight="1" thickTop="1">
      <c r="B84" s="121"/>
      <c r="C84" s="78"/>
      <c r="D84" s="78"/>
      <c r="E84" s="78"/>
      <c r="F84" s="78"/>
      <c r="G84" s="78"/>
      <c r="H84" s="78"/>
      <c r="I84" s="49"/>
      <c r="J84" s="79"/>
      <c r="K84" s="95"/>
      <c r="L84" s="77"/>
      <c r="M84" s="37"/>
      <c r="N84" s="77"/>
      <c r="O84" s="77"/>
    </row>
    <row r="85" spans="2:15" ht="15">
      <c r="B85" s="121"/>
      <c r="C85" s="80" t="s">
        <v>182</v>
      </c>
      <c r="D85" s="78"/>
      <c r="E85" s="78"/>
      <c r="F85" s="78"/>
      <c r="G85" s="78"/>
      <c r="H85" s="78"/>
      <c r="I85" s="49">
        <f>10001+(140)</f>
        <v>10141</v>
      </c>
      <c r="J85" s="79"/>
      <c r="K85" s="95">
        <f>18071-15728+442+(269+19)</f>
        <v>3073</v>
      </c>
      <c r="L85" s="77"/>
      <c r="M85" s="37">
        <f>2142-217+659-90-33+(20+1+32)-170</f>
        <v>2344</v>
      </c>
      <c r="N85" s="77"/>
      <c r="O85" s="77">
        <f>SUM(G85:M85)</f>
        <v>15558</v>
      </c>
    </row>
    <row r="86" spans="2:15" ht="7.5" customHeight="1">
      <c r="B86" s="121"/>
      <c r="C86" s="78" t="s">
        <v>35</v>
      </c>
      <c r="D86" s="78"/>
      <c r="E86" s="78"/>
      <c r="F86" s="78"/>
      <c r="G86" s="78"/>
      <c r="H86" s="78"/>
      <c r="I86" s="161"/>
      <c r="J86" s="79"/>
      <c r="K86" s="161"/>
      <c r="L86" s="77"/>
      <c r="M86" s="161"/>
      <c r="N86" s="77"/>
      <c r="O86" s="97" t="s">
        <v>35</v>
      </c>
    </row>
    <row r="87" spans="2:15" ht="15" customHeight="1">
      <c r="B87" s="121"/>
      <c r="C87" s="80" t="s">
        <v>138</v>
      </c>
      <c r="D87" s="96"/>
      <c r="E87" s="78"/>
      <c r="F87" s="78"/>
      <c r="G87" s="78"/>
      <c r="H87" s="78"/>
      <c r="I87" s="77"/>
      <c r="J87" s="79"/>
      <c r="K87" s="49"/>
      <c r="L87" s="77"/>
      <c r="M87" s="78"/>
      <c r="N87" s="77"/>
      <c r="O87" s="37">
        <f>+PL!K30</f>
        <v>-481</v>
      </c>
    </row>
    <row r="88" spans="2:15" ht="7.5" customHeight="1">
      <c r="B88" s="121"/>
      <c r="C88" s="80"/>
      <c r="D88" s="96"/>
      <c r="E88" s="78"/>
      <c r="F88" s="78"/>
      <c r="G88" s="78"/>
      <c r="H88" s="78"/>
      <c r="I88" s="77"/>
      <c r="J88" s="79"/>
      <c r="K88" s="49"/>
      <c r="L88" s="77"/>
      <c r="M88" s="78"/>
      <c r="N88" s="77"/>
      <c r="O88" s="37"/>
    </row>
    <row r="89" spans="2:15" ht="15">
      <c r="B89" s="121"/>
      <c r="C89" s="80" t="s">
        <v>160</v>
      </c>
      <c r="D89" s="96"/>
      <c r="E89" s="78"/>
      <c r="F89" s="78"/>
      <c r="G89" s="78"/>
      <c r="H89" s="78"/>
      <c r="I89" s="77"/>
      <c r="J89" s="79"/>
      <c r="K89" s="49"/>
      <c r="L89" s="77"/>
      <c r="M89" s="78"/>
      <c r="N89" s="77"/>
      <c r="O89" s="37">
        <f>PL!K33</f>
        <v>-119</v>
      </c>
    </row>
    <row r="90" spans="2:15" ht="6.75" customHeight="1">
      <c r="B90" s="121"/>
      <c r="C90" s="80"/>
      <c r="D90" s="96"/>
      <c r="E90" s="78"/>
      <c r="F90" s="78"/>
      <c r="G90" s="78"/>
      <c r="H90" s="78"/>
      <c r="I90" s="77"/>
      <c r="J90" s="79"/>
      <c r="K90" s="49"/>
      <c r="L90" s="77"/>
      <c r="M90" s="78"/>
      <c r="N90" s="77"/>
      <c r="O90" s="37"/>
    </row>
    <row r="91" spans="2:17" ht="15.75" thickBot="1">
      <c r="B91" s="121"/>
      <c r="C91" s="80" t="s">
        <v>137</v>
      </c>
      <c r="D91" s="96"/>
      <c r="E91" s="78"/>
      <c r="F91" s="78"/>
      <c r="G91" s="78"/>
      <c r="H91" s="78"/>
      <c r="I91" s="77"/>
      <c r="J91" s="79"/>
      <c r="K91" s="49"/>
      <c r="L91" s="77"/>
      <c r="M91" s="78"/>
      <c r="N91" s="77"/>
      <c r="O91" s="126">
        <f>SUM(O85:O90)</f>
        <v>14958</v>
      </c>
      <c r="Q91" s="160">
        <f>+O91-PL!K36</f>
        <v>0</v>
      </c>
    </row>
    <row r="92" spans="2:15" ht="15.75" thickTop="1">
      <c r="B92" s="121"/>
      <c r="C92" s="96"/>
      <c r="D92" s="96"/>
      <c r="E92" s="78"/>
      <c r="F92" s="78"/>
      <c r="G92" s="78"/>
      <c r="H92" s="78"/>
      <c r="I92" s="77"/>
      <c r="J92" s="79"/>
      <c r="K92" s="49"/>
      <c r="L92" s="77"/>
      <c r="M92" s="78"/>
      <c r="N92" s="77"/>
      <c r="O92" s="37"/>
    </row>
    <row r="93" spans="2:15" ht="7.5" customHeight="1">
      <c r="B93" s="121"/>
      <c r="C93" s="37"/>
      <c r="D93" s="96"/>
      <c r="E93" s="78"/>
      <c r="F93" s="78"/>
      <c r="G93" s="78"/>
      <c r="H93" s="78"/>
      <c r="I93" s="77"/>
      <c r="J93" s="79"/>
      <c r="K93" s="49"/>
      <c r="L93" s="77"/>
      <c r="M93" s="78"/>
      <c r="N93" s="77"/>
      <c r="O93" s="37"/>
    </row>
    <row r="94" spans="2:15" ht="15.75">
      <c r="B94" s="120" t="s">
        <v>98</v>
      </c>
      <c r="C94" s="123" t="s">
        <v>200</v>
      </c>
      <c r="D94" s="32"/>
      <c r="E94" s="32"/>
      <c r="F94" s="32"/>
      <c r="G94" s="32"/>
      <c r="H94" s="32"/>
      <c r="I94" s="32"/>
      <c r="J94" s="32"/>
      <c r="K94" s="32"/>
      <c r="L94" s="32"/>
      <c r="M94" s="32"/>
      <c r="N94" s="32"/>
      <c r="O94" s="32"/>
    </row>
    <row r="95" spans="2:15" ht="8.25" customHeight="1">
      <c r="B95" s="121"/>
      <c r="C95" s="32"/>
      <c r="D95" s="32"/>
      <c r="E95" s="32"/>
      <c r="F95" s="32"/>
      <c r="G95" s="32"/>
      <c r="H95" s="32"/>
      <c r="I95" s="32"/>
      <c r="J95" s="32"/>
      <c r="K95" s="32"/>
      <c r="L95" s="32"/>
      <c r="M95" s="32"/>
      <c r="N95" s="32"/>
      <c r="O95" s="32"/>
    </row>
    <row r="96" spans="2:15" ht="15">
      <c r="B96" s="121"/>
      <c r="C96" s="32" t="s">
        <v>165</v>
      </c>
      <c r="D96" s="32"/>
      <c r="E96" s="32"/>
      <c r="F96" s="32"/>
      <c r="G96" s="32"/>
      <c r="H96" s="32"/>
      <c r="I96" s="32"/>
      <c r="J96" s="32"/>
      <c r="K96" s="32"/>
      <c r="L96" s="32"/>
      <c r="M96" s="32"/>
      <c r="N96" s="32"/>
      <c r="O96" s="32"/>
    </row>
    <row r="97" spans="2:15" ht="15">
      <c r="B97" s="121"/>
      <c r="C97" s="32" t="s">
        <v>166</v>
      </c>
      <c r="D97" s="32"/>
      <c r="E97" s="32"/>
      <c r="F97" s="32"/>
      <c r="G97" s="32"/>
      <c r="H97" s="32"/>
      <c r="I97" s="32"/>
      <c r="J97" s="32"/>
      <c r="K97" s="32"/>
      <c r="L97" s="32"/>
      <c r="M97" s="32"/>
      <c r="N97" s="32"/>
      <c r="O97" s="32"/>
    </row>
    <row r="98" spans="2:15" ht="15">
      <c r="B98" s="121"/>
      <c r="C98" s="32"/>
      <c r="D98" s="32"/>
      <c r="E98" s="32"/>
      <c r="F98" s="32"/>
      <c r="G98" s="32"/>
      <c r="H98" s="32"/>
      <c r="I98" s="32"/>
      <c r="J98" s="32"/>
      <c r="K98" s="32"/>
      <c r="L98" s="32"/>
      <c r="M98" s="32"/>
      <c r="N98" s="32"/>
      <c r="O98" s="32"/>
    </row>
    <row r="99" spans="2:15" ht="7.5" customHeight="1">
      <c r="B99" s="121"/>
      <c r="C99" s="32"/>
      <c r="D99" s="32"/>
      <c r="E99" s="32"/>
      <c r="F99" s="32"/>
      <c r="G99" s="32"/>
      <c r="H99" s="32"/>
      <c r="I99" s="32"/>
      <c r="J99" s="32"/>
      <c r="K99" s="32"/>
      <c r="L99" s="32"/>
      <c r="M99" s="32"/>
      <c r="N99" s="32"/>
      <c r="O99" s="32"/>
    </row>
    <row r="100" spans="2:15" ht="15.75">
      <c r="B100" s="120" t="s">
        <v>99</v>
      </c>
      <c r="C100" s="123" t="s">
        <v>201</v>
      </c>
      <c r="D100" s="32"/>
      <c r="E100" s="32"/>
      <c r="F100" s="32"/>
      <c r="G100" s="32"/>
      <c r="H100" s="32"/>
      <c r="I100" s="32"/>
      <c r="J100" s="32"/>
      <c r="K100" s="32"/>
      <c r="L100" s="32"/>
      <c r="M100" s="32"/>
      <c r="N100" s="32"/>
      <c r="O100" s="32"/>
    </row>
    <row r="101" spans="2:15" ht="8.25" customHeight="1">
      <c r="B101" s="121"/>
      <c r="C101" s="32"/>
      <c r="D101" s="32"/>
      <c r="E101" s="32"/>
      <c r="F101" s="32"/>
      <c r="G101" s="32"/>
      <c r="H101" s="32"/>
      <c r="I101" s="32"/>
      <c r="J101" s="32"/>
      <c r="K101" s="32"/>
      <c r="L101" s="32"/>
      <c r="M101" s="32"/>
      <c r="N101" s="32"/>
      <c r="O101" s="32"/>
    </row>
    <row r="102" spans="2:15" ht="15">
      <c r="B102" s="121"/>
      <c r="C102" s="32" t="s">
        <v>306</v>
      </c>
      <c r="D102" s="32"/>
      <c r="E102" s="32"/>
      <c r="F102" s="32"/>
      <c r="G102" s="32"/>
      <c r="H102" s="32"/>
      <c r="I102" s="32"/>
      <c r="J102" s="32"/>
      <c r="K102" s="32"/>
      <c r="L102" s="32"/>
      <c r="M102" s="32"/>
      <c r="N102" s="32"/>
      <c r="O102" s="32"/>
    </row>
    <row r="103" spans="2:15" ht="15">
      <c r="B103" s="121"/>
      <c r="C103" s="32" t="s">
        <v>307</v>
      </c>
      <c r="D103" s="32"/>
      <c r="E103" s="32"/>
      <c r="F103" s="32"/>
      <c r="G103" s="32"/>
      <c r="H103" s="32"/>
      <c r="I103" s="32"/>
      <c r="J103" s="32"/>
      <c r="K103" s="32"/>
      <c r="L103" s="32"/>
      <c r="M103" s="32"/>
      <c r="N103" s="32"/>
      <c r="O103" s="32"/>
    </row>
    <row r="104" spans="2:15" ht="15">
      <c r="B104" s="121"/>
      <c r="C104" s="32"/>
      <c r="D104" s="32"/>
      <c r="E104" s="32"/>
      <c r="F104" s="32"/>
      <c r="G104" s="32"/>
      <c r="H104" s="32"/>
      <c r="I104" s="32"/>
      <c r="J104" s="32"/>
      <c r="K104" s="32"/>
      <c r="L104" s="32"/>
      <c r="M104" s="32"/>
      <c r="N104" s="32"/>
      <c r="O104" s="32"/>
    </row>
    <row r="105" spans="2:15" ht="7.5" customHeight="1">
      <c r="B105" s="121"/>
      <c r="C105" s="32"/>
      <c r="D105" s="32"/>
      <c r="E105" s="32"/>
      <c r="F105" s="32"/>
      <c r="G105" s="32"/>
      <c r="H105" s="32"/>
      <c r="I105" s="32"/>
      <c r="J105" s="32"/>
      <c r="K105" s="32"/>
      <c r="L105" s="32"/>
      <c r="M105" s="32"/>
      <c r="N105" s="32"/>
      <c r="O105" s="32"/>
    </row>
    <row r="106" spans="2:15" ht="15.75">
      <c r="B106" s="120" t="s">
        <v>100</v>
      </c>
      <c r="C106" s="123" t="s">
        <v>202</v>
      </c>
      <c r="D106" s="32"/>
      <c r="E106" s="32"/>
      <c r="F106" s="32"/>
      <c r="G106" s="32"/>
      <c r="H106" s="32"/>
      <c r="I106" s="32"/>
      <c r="J106" s="32"/>
      <c r="K106" s="32"/>
      <c r="L106" s="32"/>
      <c r="M106" s="32"/>
      <c r="N106" s="32"/>
      <c r="O106" s="32"/>
    </row>
    <row r="107" spans="2:15" ht="8.25" customHeight="1">
      <c r="B107" s="121"/>
      <c r="C107" s="32"/>
      <c r="D107" s="32"/>
      <c r="E107" s="32"/>
      <c r="F107" s="32"/>
      <c r="G107" s="32"/>
      <c r="H107" s="32"/>
      <c r="I107" s="32"/>
      <c r="J107" s="32"/>
      <c r="K107" s="32"/>
      <c r="L107" s="32"/>
      <c r="M107" s="32"/>
      <c r="N107" s="32"/>
      <c r="O107" s="32"/>
    </row>
    <row r="108" spans="2:15" ht="15">
      <c r="B108" s="121"/>
      <c r="C108" s="32" t="s">
        <v>261</v>
      </c>
      <c r="D108" s="32"/>
      <c r="E108" s="32"/>
      <c r="F108" s="32"/>
      <c r="G108" s="32"/>
      <c r="H108" s="32"/>
      <c r="I108" s="32"/>
      <c r="J108" s="32"/>
      <c r="K108" s="32"/>
      <c r="L108" s="32"/>
      <c r="M108" s="32"/>
      <c r="N108" s="32"/>
      <c r="O108" s="32"/>
    </row>
    <row r="109" spans="2:15" ht="15">
      <c r="B109" s="121"/>
      <c r="C109" s="32" t="s">
        <v>322</v>
      </c>
      <c r="D109" s="32"/>
      <c r="E109" s="32"/>
      <c r="F109" s="32"/>
      <c r="G109" s="32"/>
      <c r="H109" s="32"/>
      <c r="I109" s="32"/>
      <c r="J109" s="32"/>
      <c r="K109" s="32"/>
      <c r="L109" s="32"/>
      <c r="M109" s="32"/>
      <c r="N109" s="32"/>
      <c r="O109" s="32"/>
    </row>
    <row r="110" spans="2:15" ht="15">
      <c r="B110" s="121"/>
      <c r="C110" s="174" t="s">
        <v>282</v>
      </c>
      <c r="D110" s="32" t="s">
        <v>308</v>
      </c>
      <c r="E110" s="32"/>
      <c r="F110" s="32"/>
      <c r="G110" s="32"/>
      <c r="H110" s="32"/>
      <c r="I110" s="32"/>
      <c r="J110" s="32"/>
      <c r="K110" s="32"/>
      <c r="L110" s="32"/>
      <c r="M110" s="32"/>
      <c r="N110" s="32"/>
      <c r="O110" s="32"/>
    </row>
    <row r="111" spans="2:15" ht="15">
      <c r="B111" s="121"/>
      <c r="C111" s="175"/>
      <c r="D111" s="32" t="s">
        <v>291</v>
      </c>
      <c r="E111" s="32"/>
      <c r="F111" s="32"/>
      <c r="G111" s="32"/>
      <c r="H111" s="32"/>
      <c r="I111" s="32"/>
      <c r="J111" s="32"/>
      <c r="K111" s="32"/>
      <c r="L111" s="32"/>
      <c r="M111" s="32"/>
      <c r="N111" s="32"/>
      <c r="O111" s="32"/>
    </row>
    <row r="112" spans="2:15" ht="15">
      <c r="B112" s="121"/>
      <c r="C112" s="174" t="s">
        <v>283</v>
      </c>
      <c r="D112" s="32" t="s">
        <v>309</v>
      </c>
      <c r="E112" s="32"/>
      <c r="F112" s="32"/>
      <c r="G112" s="32"/>
      <c r="H112" s="32"/>
      <c r="I112" s="32"/>
      <c r="J112" s="32"/>
      <c r="K112" s="32"/>
      <c r="L112" s="32"/>
      <c r="M112" s="32"/>
      <c r="N112" s="32"/>
      <c r="O112" s="32"/>
    </row>
    <row r="113" spans="2:15" ht="15">
      <c r="B113" s="121"/>
      <c r="C113" s="32"/>
      <c r="D113" s="32" t="s">
        <v>292</v>
      </c>
      <c r="E113" s="32"/>
      <c r="F113" s="32"/>
      <c r="G113" s="32"/>
      <c r="H113" s="32"/>
      <c r="I113" s="32"/>
      <c r="J113" s="32"/>
      <c r="K113" s="32"/>
      <c r="L113" s="32"/>
      <c r="M113" s="32"/>
      <c r="N113" s="32"/>
      <c r="O113" s="32"/>
    </row>
    <row r="114" spans="2:15" ht="15">
      <c r="B114" s="121"/>
      <c r="C114" s="174" t="s">
        <v>284</v>
      </c>
      <c r="D114" s="32" t="s">
        <v>323</v>
      </c>
      <c r="E114" s="32"/>
      <c r="F114" s="32"/>
      <c r="G114" s="32"/>
      <c r="H114" s="32"/>
      <c r="I114" s="32"/>
      <c r="J114" s="32"/>
      <c r="K114" s="32"/>
      <c r="L114" s="32"/>
      <c r="M114" s="32"/>
      <c r="N114" s="32"/>
      <c r="O114" s="32"/>
    </row>
    <row r="115" spans="2:15" ht="15">
      <c r="B115" s="121"/>
      <c r="C115" s="175"/>
      <c r="D115" s="32" t="s">
        <v>293</v>
      </c>
      <c r="E115" s="32"/>
      <c r="F115" s="32"/>
      <c r="G115" s="32"/>
      <c r="H115" s="32"/>
      <c r="I115" s="32"/>
      <c r="J115" s="32"/>
      <c r="K115" s="32"/>
      <c r="L115" s="32"/>
      <c r="M115" s="32"/>
      <c r="N115" s="32"/>
      <c r="O115" s="32"/>
    </row>
    <row r="116" spans="2:15" ht="15">
      <c r="B116" s="121"/>
      <c r="C116" s="32"/>
      <c r="D116" s="32"/>
      <c r="E116" s="32"/>
      <c r="F116" s="32"/>
      <c r="G116" s="32"/>
      <c r="H116" s="32"/>
      <c r="I116" s="32"/>
      <c r="J116" s="32"/>
      <c r="K116" s="32"/>
      <c r="L116" s="32"/>
      <c r="M116" s="32"/>
      <c r="N116" s="32"/>
      <c r="O116" s="32"/>
    </row>
    <row r="117" spans="2:15" ht="7.5" customHeight="1">
      <c r="B117" s="121"/>
      <c r="D117" s="32"/>
      <c r="E117" s="32"/>
      <c r="F117" s="32"/>
      <c r="G117" s="32"/>
      <c r="H117" s="32"/>
      <c r="I117" s="32"/>
      <c r="J117" s="32"/>
      <c r="K117" s="32"/>
      <c r="L117" s="32"/>
      <c r="M117" s="32"/>
      <c r="N117" s="32"/>
      <c r="O117" s="32"/>
    </row>
    <row r="118" spans="2:15" ht="15.75">
      <c r="B118" s="120" t="s">
        <v>101</v>
      </c>
      <c r="C118" s="123" t="s">
        <v>203</v>
      </c>
      <c r="D118" s="32"/>
      <c r="E118" s="32"/>
      <c r="F118" s="32"/>
      <c r="G118" s="32"/>
      <c r="H118" s="32"/>
      <c r="I118" s="32"/>
      <c r="J118" s="32"/>
      <c r="K118" s="32"/>
      <c r="L118" s="32"/>
      <c r="M118" s="32"/>
      <c r="N118" s="32"/>
      <c r="O118" s="32"/>
    </row>
    <row r="119" spans="2:15" ht="8.25" customHeight="1">
      <c r="B119" s="121"/>
      <c r="C119" s="32"/>
      <c r="D119" s="32"/>
      <c r="E119" s="32"/>
      <c r="F119" s="32"/>
      <c r="G119" s="32"/>
      <c r="H119" s="32"/>
      <c r="I119" s="32"/>
      <c r="J119" s="32"/>
      <c r="K119" s="32"/>
      <c r="L119" s="32"/>
      <c r="M119" s="32"/>
      <c r="N119" s="32"/>
      <c r="O119" s="32"/>
    </row>
    <row r="120" spans="2:15" ht="15">
      <c r="B120" s="121"/>
      <c r="C120" s="32" t="s">
        <v>227</v>
      </c>
      <c r="D120" s="32"/>
      <c r="E120" s="32"/>
      <c r="F120" s="32"/>
      <c r="G120" s="32"/>
      <c r="H120" s="32"/>
      <c r="I120" s="32"/>
      <c r="J120" s="32"/>
      <c r="K120" s="32"/>
      <c r="L120" s="32"/>
      <c r="M120" s="32"/>
      <c r="N120" s="32"/>
      <c r="O120" s="32"/>
    </row>
    <row r="121" spans="2:15" ht="15">
      <c r="B121" s="121"/>
      <c r="C121" s="32" t="s">
        <v>224</v>
      </c>
      <c r="D121" s="32"/>
      <c r="E121" s="32"/>
      <c r="F121" s="32"/>
      <c r="G121" s="32"/>
      <c r="H121" s="32"/>
      <c r="I121" s="32"/>
      <c r="J121" s="32"/>
      <c r="K121" s="32"/>
      <c r="L121" s="32"/>
      <c r="M121" s="32"/>
      <c r="N121" s="32"/>
      <c r="O121" s="32"/>
    </row>
    <row r="122" spans="2:15" ht="7.5" customHeight="1">
      <c r="B122" s="121"/>
      <c r="C122" s="32"/>
      <c r="D122" s="32"/>
      <c r="E122" s="32"/>
      <c r="F122" s="32"/>
      <c r="G122" s="32"/>
      <c r="H122" s="32"/>
      <c r="I122" s="32"/>
      <c r="J122" s="32"/>
      <c r="K122" s="32"/>
      <c r="L122" s="32"/>
      <c r="M122" s="32"/>
      <c r="N122" s="32"/>
      <c r="O122" s="32"/>
    </row>
    <row r="123" spans="2:15" ht="15">
      <c r="B123" s="121"/>
      <c r="C123" s="32" t="s">
        <v>184</v>
      </c>
      <c r="D123" s="32"/>
      <c r="E123" s="32"/>
      <c r="F123" s="32"/>
      <c r="G123" s="32"/>
      <c r="H123" s="32"/>
      <c r="I123" s="32"/>
      <c r="J123" s="32"/>
      <c r="K123" s="32"/>
      <c r="L123" s="32"/>
      <c r="M123" s="32"/>
      <c r="N123" s="32"/>
      <c r="O123" s="32"/>
    </row>
    <row r="124" spans="2:15" ht="15">
      <c r="B124" s="121"/>
      <c r="C124" s="32" t="s">
        <v>192</v>
      </c>
      <c r="D124" s="32"/>
      <c r="E124" s="32"/>
      <c r="F124" s="32"/>
      <c r="G124" s="32"/>
      <c r="H124" s="32"/>
      <c r="I124" s="32"/>
      <c r="J124" s="32"/>
      <c r="K124" s="32"/>
      <c r="L124" s="32"/>
      <c r="M124" s="32"/>
      <c r="N124" s="32"/>
      <c r="O124" s="32"/>
    </row>
    <row r="125" spans="2:15" ht="15">
      <c r="B125" s="121"/>
      <c r="C125" s="32" t="s">
        <v>225</v>
      </c>
      <c r="D125" s="32"/>
      <c r="E125" s="32"/>
      <c r="F125" s="32"/>
      <c r="G125" s="32"/>
      <c r="H125" s="32"/>
      <c r="I125" s="32"/>
      <c r="J125" s="32"/>
      <c r="K125" s="32"/>
      <c r="L125" s="32"/>
      <c r="M125" s="32"/>
      <c r="N125" s="32"/>
      <c r="O125" s="32"/>
    </row>
    <row r="126" spans="2:15" ht="15">
      <c r="B126" s="121"/>
      <c r="C126" s="32" t="s">
        <v>226</v>
      </c>
      <c r="D126" s="32"/>
      <c r="E126" s="32"/>
      <c r="F126" s="32"/>
      <c r="G126" s="32"/>
      <c r="H126" s="32"/>
      <c r="I126" s="32"/>
      <c r="J126" s="32"/>
      <c r="K126" s="32"/>
      <c r="L126" s="32"/>
      <c r="M126" s="32"/>
      <c r="N126" s="32"/>
      <c r="O126" s="32"/>
    </row>
    <row r="127" spans="2:15" ht="15">
      <c r="B127" s="121"/>
      <c r="C127" s="32" t="s">
        <v>288</v>
      </c>
      <c r="D127" s="32"/>
      <c r="E127" s="32"/>
      <c r="F127" s="32"/>
      <c r="G127" s="32"/>
      <c r="H127" s="32"/>
      <c r="I127" s="32"/>
      <c r="J127" s="32"/>
      <c r="K127" s="32"/>
      <c r="L127" s="32"/>
      <c r="M127" s="32"/>
      <c r="N127" s="32"/>
      <c r="O127" s="32"/>
    </row>
    <row r="128" spans="2:15" ht="15">
      <c r="B128" s="121"/>
      <c r="C128" s="32" t="s">
        <v>289</v>
      </c>
      <c r="D128" s="32"/>
      <c r="E128" s="32"/>
      <c r="F128" s="32"/>
      <c r="G128" s="32"/>
      <c r="H128" s="32"/>
      <c r="I128" s="32"/>
      <c r="J128" s="32"/>
      <c r="K128" s="32"/>
      <c r="L128" s="32"/>
      <c r="M128" s="32"/>
      <c r="N128" s="32"/>
      <c r="O128" s="32"/>
    </row>
    <row r="129" spans="2:15" ht="15">
      <c r="B129" s="121"/>
      <c r="C129" s="32" t="s">
        <v>290</v>
      </c>
      <c r="D129" s="32"/>
      <c r="E129" s="32"/>
      <c r="F129" s="32"/>
      <c r="G129" s="32"/>
      <c r="H129" s="32"/>
      <c r="I129" s="32"/>
      <c r="J129" s="32"/>
      <c r="K129" s="32"/>
      <c r="L129" s="32"/>
      <c r="M129" s="32"/>
      <c r="N129" s="32"/>
      <c r="O129" s="32"/>
    </row>
    <row r="130" spans="2:15" ht="15">
      <c r="B130" s="121"/>
      <c r="C130" s="32"/>
      <c r="D130" s="32"/>
      <c r="E130" s="32"/>
      <c r="F130" s="32"/>
      <c r="G130" s="32"/>
      <c r="H130" s="32"/>
      <c r="I130" s="32"/>
      <c r="J130" s="32"/>
      <c r="K130" s="32"/>
      <c r="L130" s="32"/>
      <c r="M130" s="32"/>
      <c r="N130" s="32"/>
      <c r="O130" s="32"/>
    </row>
    <row r="131" spans="2:15" ht="15" customHeight="1">
      <c r="B131" s="121"/>
      <c r="C131" s="32"/>
      <c r="D131" s="32"/>
      <c r="E131" s="32"/>
      <c r="F131" s="32"/>
      <c r="G131" s="32"/>
      <c r="H131" s="32"/>
      <c r="I131" s="32"/>
      <c r="J131" s="32"/>
      <c r="K131" s="32"/>
      <c r="L131" s="32"/>
      <c r="M131" s="32"/>
      <c r="N131" s="32"/>
      <c r="O131" s="32"/>
    </row>
    <row r="132" spans="2:15" ht="15.75">
      <c r="B132" s="120" t="s">
        <v>102</v>
      </c>
      <c r="C132" s="123" t="s">
        <v>204</v>
      </c>
      <c r="D132" s="32"/>
      <c r="E132" s="32"/>
      <c r="F132" s="32"/>
      <c r="G132" s="32"/>
      <c r="H132" s="32"/>
      <c r="I132" s="32"/>
      <c r="J132" s="32"/>
      <c r="K132" s="32"/>
      <c r="L132" s="32"/>
      <c r="M132" s="32"/>
      <c r="N132" s="32"/>
      <c r="O132" s="32"/>
    </row>
    <row r="133" spans="2:15" ht="8.25" customHeight="1">
      <c r="B133" s="121"/>
      <c r="C133" s="32"/>
      <c r="D133" s="32"/>
      <c r="E133" s="32"/>
      <c r="F133" s="32"/>
      <c r="G133" s="32"/>
      <c r="H133" s="32"/>
      <c r="I133" s="32"/>
      <c r="J133" s="32"/>
      <c r="K133" s="32"/>
      <c r="L133" s="32"/>
      <c r="M133" s="32"/>
      <c r="N133" s="32"/>
      <c r="O133" s="32"/>
    </row>
    <row r="134" spans="2:15" ht="15.75" customHeight="1">
      <c r="B134" s="121"/>
      <c r="C134" s="155" t="s">
        <v>298</v>
      </c>
      <c r="D134" s="154"/>
      <c r="E134" s="32"/>
      <c r="F134" s="32"/>
      <c r="G134" s="32"/>
      <c r="H134" s="32"/>
      <c r="I134" s="32"/>
      <c r="J134" s="32"/>
      <c r="K134" s="32"/>
      <c r="L134" s="32"/>
      <c r="M134" s="32"/>
      <c r="N134" s="32"/>
      <c r="O134" s="32"/>
    </row>
    <row r="135" spans="2:15" ht="15.75" customHeight="1">
      <c r="B135" s="121"/>
      <c r="C135" s="155" t="s">
        <v>328</v>
      </c>
      <c r="D135" s="154"/>
      <c r="E135" s="32"/>
      <c r="F135" s="32"/>
      <c r="G135" s="32"/>
      <c r="H135" s="32"/>
      <c r="I135" s="32"/>
      <c r="J135" s="32"/>
      <c r="K135" s="32"/>
      <c r="L135" s="32"/>
      <c r="M135" s="32"/>
      <c r="N135" s="32"/>
      <c r="O135" s="32"/>
    </row>
    <row r="136" spans="2:15" ht="15.75" customHeight="1">
      <c r="B136" s="121"/>
      <c r="C136" s="155" t="s">
        <v>329</v>
      </c>
      <c r="D136" s="154"/>
      <c r="E136" s="32"/>
      <c r="F136" s="32"/>
      <c r="G136" s="32"/>
      <c r="H136" s="32"/>
      <c r="I136" s="32"/>
      <c r="J136" s="32"/>
      <c r="K136" s="32"/>
      <c r="L136" s="32"/>
      <c r="M136" s="32"/>
      <c r="N136" s="32"/>
      <c r="O136" s="32"/>
    </row>
    <row r="137" spans="2:15" ht="15.75" customHeight="1">
      <c r="B137" s="121"/>
      <c r="C137" s="155" t="s">
        <v>332</v>
      </c>
      <c r="D137" s="32"/>
      <c r="E137" s="32"/>
      <c r="F137" s="32"/>
      <c r="G137" s="32"/>
      <c r="H137" s="32"/>
      <c r="I137" s="32"/>
      <c r="J137" s="32"/>
      <c r="K137" s="32"/>
      <c r="L137" s="32"/>
      <c r="M137" s="32"/>
      <c r="N137" s="32"/>
      <c r="O137" s="32"/>
    </row>
    <row r="138" spans="2:15" ht="15.75" customHeight="1">
      <c r="B138" s="121"/>
      <c r="C138" s="155" t="s">
        <v>330</v>
      </c>
      <c r="D138" s="32"/>
      <c r="E138" s="32"/>
      <c r="F138" s="32"/>
      <c r="G138" s="32"/>
      <c r="H138" s="32"/>
      <c r="I138" s="32"/>
      <c r="J138" s="32"/>
      <c r="K138" s="32"/>
      <c r="L138" s="32"/>
      <c r="M138" s="32"/>
      <c r="N138" s="32"/>
      <c r="O138" s="32"/>
    </row>
    <row r="139" spans="2:15" ht="15" customHeight="1">
      <c r="B139" s="121"/>
      <c r="C139" s="155"/>
      <c r="D139" s="32"/>
      <c r="E139" s="32"/>
      <c r="F139" s="32"/>
      <c r="G139" s="32"/>
      <c r="H139" s="32"/>
      <c r="I139" s="32"/>
      <c r="J139" s="32"/>
      <c r="K139" s="32"/>
      <c r="L139" s="32"/>
      <c r="M139" s="32"/>
      <c r="N139" s="32"/>
      <c r="O139" s="32"/>
    </row>
    <row r="140" spans="2:15" ht="7.5" customHeight="1">
      <c r="B140" s="121"/>
      <c r="C140" s="154"/>
      <c r="D140" s="32"/>
      <c r="E140" s="32"/>
      <c r="F140" s="32"/>
      <c r="G140" s="32"/>
      <c r="H140" s="32"/>
      <c r="I140" s="32"/>
      <c r="J140" s="32"/>
      <c r="K140" s="32"/>
      <c r="L140" s="32"/>
      <c r="M140" s="32"/>
      <c r="N140" s="32"/>
      <c r="O140" s="32"/>
    </row>
    <row r="141" spans="2:15" ht="15.75">
      <c r="B141" s="120" t="s">
        <v>103</v>
      </c>
      <c r="C141" s="123" t="s">
        <v>205</v>
      </c>
      <c r="D141" s="32"/>
      <c r="E141" s="32"/>
      <c r="F141" s="32"/>
      <c r="G141" s="32"/>
      <c r="H141" s="32"/>
      <c r="I141" s="32"/>
      <c r="J141" s="32"/>
      <c r="K141" s="32"/>
      <c r="L141" s="32"/>
      <c r="M141" s="32"/>
      <c r="N141" s="32"/>
      <c r="O141" s="32"/>
    </row>
    <row r="142" spans="2:15" ht="8.25" customHeight="1">
      <c r="B142" s="121"/>
      <c r="C142" s="32"/>
      <c r="D142" s="32"/>
      <c r="E142" s="32"/>
      <c r="F142" s="32"/>
      <c r="G142" s="32"/>
      <c r="H142" s="32"/>
      <c r="I142" s="32"/>
      <c r="J142" s="32"/>
      <c r="K142" s="32"/>
      <c r="L142" s="32"/>
      <c r="M142" s="32"/>
      <c r="N142" s="32"/>
      <c r="O142" s="32"/>
    </row>
    <row r="143" spans="2:15" ht="15">
      <c r="B143" s="121"/>
      <c r="C143" s="32"/>
      <c r="D143" s="32"/>
      <c r="E143" s="32"/>
      <c r="F143" s="32"/>
      <c r="G143" s="32"/>
      <c r="H143" s="32"/>
      <c r="I143" s="32"/>
      <c r="J143" s="32"/>
      <c r="M143" s="176"/>
      <c r="N143" s="177"/>
      <c r="O143" s="71" t="s">
        <v>276</v>
      </c>
    </row>
    <row r="144" spans="2:15" ht="15">
      <c r="B144" s="121"/>
      <c r="C144" s="32"/>
      <c r="D144" s="32"/>
      <c r="E144" s="32"/>
      <c r="F144" s="32"/>
      <c r="G144" s="32"/>
      <c r="H144" s="32"/>
      <c r="I144" s="32"/>
      <c r="J144" s="32"/>
      <c r="M144" s="178" t="s">
        <v>46</v>
      </c>
      <c r="N144" s="177"/>
      <c r="O144" s="178" t="s">
        <v>132</v>
      </c>
    </row>
    <row r="145" spans="2:15" ht="15">
      <c r="B145" s="121"/>
      <c r="C145" s="32"/>
      <c r="D145" s="32"/>
      <c r="E145" s="32"/>
      <c r="F145" s="32"/>
      <c r="G145" s="32"/>
      <c r="H145" s="32"/>
      <c r="I145" s="32"/>
      <c r="J145" s="32"/>
      <c r="M145" s="64" t="s">
        <v>33</v>
      </c>
      <c r="N145" s="31"/>
      <c r="O145" s="64" t="s">
        <v>33</v>
      </c>
    </row>
    <row r="146" spans="2:15" ht="8.25" customHeight="1">
      <c r="B146" s="121"/>
      <c r="C146" s="32"/>
      <c r="D146" s="32"/>
      <c r="E146" s="32"/>
      <c r="F146" s="32"/>
      <c r="G146" s="32"/>
      <c r="H146" s="32"/>
      <c r="I146" s="32"/>
      <c r="J146" s="32"/>
      <c r="M146" s="32"/>
      <c r="N146" s="32"/>
      <c r="O146" s="32"/>
    </row>
    <row r="147" spans="2:15" ht="15.75" thickBot="1">
      <c r="B147" s="121"/>
      <c r="C147" s="32"/>
      <c r="D147" s="32" t="s">
        <v>274</v>
      </c>
      <c r="F147" s="32"/>
      <c r="G147" s="32"/>
      <c r="H147" s="32"/>
      <c r="I147" s="32"/>
      <c r="J147" s="32"/>
      <c r="M147" s="141">
        <f>PL!G21</f>
        <v>106767</v>
      </c>
      <c r="N147" s="32"/>
      <c r="O147" s="141">
        <f>PL!G36</f>
        <v>-1750</v>
      </c>
    </row>
    <row r="148" spans="2:15" ht="15.75" thickTop="1">
      <c r="B148" s="121"/>
      <c r="C148" s="32"/>
      <c r="D148" s="32"/>
      <c r="F148" s="32"/>
      <c r="G148" s="32"/>
      <c r="H148" s="32"/>
      <c r="I148" s="32"/>
      <c r="J148" s="32"/>
      <c r="M148" s="32"/>
      <c r="N148" s="32"/>
      <c r="O148" s="32"/>
    </row>
    <row r="149" spans="2:15" ht="15.75" thickBot="1">
      <c r="B149" s="121"/>
      <c r="C149" s="32"/>
      <c r="D149" s="32" t="s">
        <v>273</v>
      </c>
      <c r="F149" s="32"/>
      <c r="G149" s="32"/>
      <c r="H149" s="32"/>
      <c r="I149" s="32"/>
      <c r="J149" s="32"/>
      <c r="M149" s="156">
        <v>178613</v>
      </c>
      <c r="N149" s="155"/>
      <c r="O149" s="156">
        <v>16708</v>
      </c>
    </row>
    <row r="150" spans="2:15" ht="15.75" customHeight="1" thickTop="1">
      <c r="B150" s="121"/>
      <c r="C150" s="32"/>
      <c r="D150" s="32"/>
      <c r="E150" s="32"/>
      <c r="F150" s="32"/>
      <c r="G150" s="32"/>
      <c r="H150" s="32"/>
      <c r="I150" s="32"/>
      <c r="J150" s="32"/>
      <c r="K150" s="32"/>
      <c r="L150" s="32"/>
      <c r="M150" s="32"/>
      <c r="N150" s="32"/>
      <c r="O150" s="32"/>
    </row>
    <row r="151" spans="2:15" ht="15.75" customHeight="1">
      <c r="B151" s="121"/>
      <c r="C151" s="32" t="s">
        <v>324</v>
      </c>
      <c r="D151" s="32"/>
      <c r="E151" s="32"/>
      <c r="F151" s="32"/>
      <c r="G151" s="32"/>
      <c r="H151" s="32"/>
      <c r="I151" s="32"/>
      <c r="J151" s="32"/>
      <c r="K151" s="32"/>
      <c r="L151" s="32"/>
      <c r="M151" s="32"/>
      <c r="N151" s="32"/>
      <c r="O151" s="32"/>
    </row>
    <row r="152" spans="2:15" ht="15.75" customHeight="1">
      <c r="B152" s="121"/>
      <c r="C152" s="32" t="s">
        <v>325</v>
      </c>
      <c r="D152" s="32"/>
      <c r="E152" s="32"/>
      <c r="F152" s="32"/>
      <c r="G152" s="32"/>
      <c r="H152" s="32"/>
      <c r="I152" s="32"/>
      <c r="J152" s="32"/>
      <c r="K152" s="32"/>
      <c r="L152" s="32"/>
      <c r="M152" s="32"/>
      <c r="N152" s="32"/>
      <c r="O152" s="32"/>
    </row>
    <row r="153" spans="2:15" ht="15.75" customHeight="1">
      <c r="B153" s="121"/>
      <c r="C153" s="32" t="s">
        <v>353</v>
      </c>
      <c r="D153" s="32"/>
      <c r="E153" s="32"/>
      <c r="F153" s="32"/>
      <c r="G153" s="32"/>
      <c r="H153" s="32"/>
      <c r="I153" s="32"/>
      <c r="J153" s="32"/>
      <c r="K153" s="32"/>
      <c r="L153" s="32"/>
      <c r="M153" s="32"/>
      <c r="N153" s="32"/>
      <c r="O153" s="32"/>
    </row>
    <row r="154" spans="2:15" ht="15">
      <c r="B154" s="121"/>
      <c r="C154" s="32" t="s">
        <v>354</v>
      </c>
      <c r="D154" s="157"/>
      <c r="E154" s="157"/>
      <c r="F154" s="157"/>
      <c r="G154" s="157"/>
      <c r="H154" s="157"/>
      <c r="I154" s="157"/>
      <c r="J154" s="157"/>
      <c r="K154" s="157"/>
      <c r="L154" s="157"/>
      <c r="M154" s="157"/>
      <c r="N154" s="157"/>
      <c r="O154" s="157"/>
    </row>
    <row r="155" spans="2:15" ht="15">
      <c r="B155" s="121"/>
      <c r="C155" s="32" t="s">
        <v>355</v>
      </c>
      <c r="D155" s="157"/>
      <c r="E155" s="157"/>
      <c r="F155" s="157"/>
      <c r="G155" s="157"/>
      <c r="H155" s="157"/>
      <c r="I155" s="157"/>
      <c r="J155" s="157"/>
      <c r="K155" s="157"/>
      <c r="L155" s="157"/>
      <c r="M155" s="157"/>
      <c r="N155" s="157"/>
      <c r="O155" s="157"/>
    </row>
    <row r="156" spans="2:15" ht="7.5" customHeight="1">
      <c r="B156" s="121"/>
      <c r="C156" s="157"/>
      <c r="D156" s="157"/>
      <c r="E156" s="157"/>
      <c r="F156" s="157"/>
      <c r="G156" s="157"/>
      <c r="H156" s="157"/>
      <c r="I156" s="157"/>
      <c r="J156" s="157"/>
      <c r="K156" s="157"/>
      <c r="L156" s="157"/>
      <c r="M156" s="157"/>
      <c r="N156" s="157"/>
      <c r="O156" s="157"/>
    </row>
    <row r="157" spans="2:15" ht="15">
      <c r="B157" s="121"/>
      <c r="C157" s="157" t="s">
        <v>299</v>
      </c>
      <c r="D157" s="157"/>
      <c r="E157" s="157"/>
      <c r="F157" s="157"/>
      <c r="G157" s="157"/>
      <c r="H157" s="157"/>
      <c r="I157" s="157"/>
      <c r="J157" s="157"/>
      <c r="K157" s="157"/>
      <c r="L157" s="157"/>
      <c r="M157" s="157"/>
      <c r="N157" s="157"/>
      <c r="O157" s="157"/>
    </row>
    <row r="158" spans="2:15" ht="15">
      <c r="B158" s="121"/>
      <c r="C158" s="157" t="s">
        <v>300</v>
      </c>
      <c r="D158" s="157"/>
      <c r="E158" s="157"/>
      <c r="F158" s="157"/>
      <c r="G158" s="157"/>
      <c r="H158" s="157"/>
      <c r="I158" s="157"/>
      <c r="J158" s="157"/>
      <c r="K158" s="157"/>
      <c r="L158" s="157"/>
      <c r="M158" s="157"/>
      <c r="N158" s="157"/>
      <c r="O158" s="157"/>
    </row>
    <row r="159" spans="2:15" ht="15">
      <c r="B159" s="121"/>
      <c r="C159" s="155"/>
      <c r="D159" s="32"/>
      <c r="E159" s="32"/>
      <c r="F159" s="32"/>
      <c r="G159" s="32"/>
      <c r="H159" s="32"/>
      <c r="I159" s="32"/>
      <c r="J159" s="32"/>
      <c r="K159" s="32"/>
      <c r="L159" s="32"/>
      <c r="M159" s="32"/>
      <c r="N159" s="32"/>
      <c r="O159" s="32"/>
    </row>
    <row r="160" spans="2:15" ht="7.5" customHeight="1">
      <c r="B160" s="121"/>
      <c r="C160" s="155"/>
      <c r="D160" s="32"/>
      <c r="E160" s="32"/>
      <c r="F160" s="32"/>
      <c r="G160" s="32"/>
      <c r="H160" s="32"/>
      <c r="I160" s="32"/>
      <c r="J160" s="32"/>
      <c r="K160" s="32"/>
      <c r="L160" s="32"/>
      <c r="M160" s="32"/>
      <c r="N160" s="32"/>
      <c r="O160" s="32"/>
    </row>
    <row r="161" spans="2:15" ht="15.75">
      <c r="B161" s="120" t="s">
        <v>104</v>
      </c>
      <c r="C161" s="123" t="s">
        <v>206</v>
      </c>
      <c r="D161" s="32"/>
      <c r="E161" s="32"/>
      <c r="F161" s="32"/>
      <c r="G161" s="32"/>
      <c r="H161" s="32"/>
      <c r="I161" s="32"/>
      <c r="J161" s="32"/>
      <c r="K161" s="32"/>
      <c r="L161" s="32"/>
      <c r="M161" s="32"/>
      <c r="N161" s="32"/>
      <c r="O161" s="32"/>
    </row>
    <row r="162" spans="2:15" ht="8.25" customHeight="1">
      <c r="B162" s="121"/>
      <c r="C162" s="32"/>
      <c r="D162" s="32"/>
      <c r="E162" s="32"/>
      <c r="F162" s="32"/>
      <c r="G162" s="32"/>
      <c r="H162" s="32"/>
      <c r="I162" s="32"/>
      <c r="J162" s="32"/>
      <c r="K162" s="32"/>
      <c r="L162" s="32"/>
      <c r="M162" s="32"/>
      <c r="N162" s="32"/>
      <c r="O162" s="32"/>
    </row>
    <row r="163" spans="2:17" ht="15">
      <c r="B163" s="121"/>
      <c r="C163" s="155" t="s">
        <v>319</v>
      </c>
      <c r="D163" s="32"/>
      <c r="E163" s="32"/>
      <c r="F163" s="32"/>
      <c r="G163" s="32"/>
      <c r="H163" s="32"/>
      <c r="I163" s="32"/>
      <c r="J163" s="32"/>
      <c r="K163" s="32"/>
      <c r="L163" s="32"/>
      <c r="M163" s="32"/>
      <c r="N163" s="32"/>
      <c r="O163" s="32"/>
      <c r="Q163" s="32"/>
    </row>
    <row r="164" spans="2:17" ht="15">
      <c r="B164" s="121"/>
      <c r="C164" s="155" t="s">
        <v>326</v>
      </c>
      <c r="D164" s="32"/>
      <c r="E164" s="32"/>
      <c r="F164" s="32"/>
      <c r="G164" s="32"/>
      <c r="H164" s="32"/>
      <c r="I164" s="32"/>
      <c r="J164" s="32"/>
      <c r="K164" s="32"/>
      <c r="L164" s="32"/>
      <c r="M164" s="32"/>
      <c r="N164" s="32"/>
      <c r="O164" s="32"/>
      <c r="Q164" s="32"/>
    </row>
    <row r="165" spans="2:17" ht="15">
      <c r="B165" s="121"/>
      <c r="C165" s="155" t="s">
        <v>358</v>
      </c>
      <c r="D165" s="32"/>
      <c r="E165" s="32"/>
      <c r="F165" s="32"/>
      <c r="G165" s="32"/>
      <c r="H165" s="32"/>
      <c r="I165" s="32"/>
      <c r="J165" s="32"/>
      <c r="K165" s="32"/>
      <c r="L165" s="32"/>
      <c r="M165" s="32"/>
      <c r="N165" s="32"/>
      <c r="O165" s="32"/>
      <c r="Q165" s="32"/>
    </row>
    <row r="166" spans="2:17" ht="15">
      <c r="B166" s="121"/>
      <c r="C166" s="155" t="s">
        <v>357</v>
      </c>
      <c r="D166" s="32"/>
      <c r="E166" s="32"/>
      <c r="F166" s="32"/>
      <c r="G166" s="32"/>
      <c r="H166" s="32"/>
      <c r="I166" s="32"/>
      <c r="J166" s="32"/>
      <c r="K166" s="32"/>
      <c r="L166" s="32"/>
      <c r="M166" s="32"/>
      <c r="N166" s="32"/>
      <c r="O166" s="32"/>
      <c r="Q166" s="32"/>
    </row>
    <row r="167" spans="2:15" ht="15">
      <c r="B167" s="121"/>
      <c r="C167" s="155" t="s">
        <v>331</v>
      </c>
      <c r="D167" s="32"/>
      <c r="E167" s="32"/>
      <c r="F167" s="32"/>
      <c r="G167" s="32"/>
      <c r="H167" s="32"/>
      <c r="I167" s="32"/>
      <c r="J167" s="32"/>
      <c r="K167" s="32"/>
      <c r="L167" s="32"/>
      <c r="M167" s="32"/>
      <c r="N167" s="32"/>
      <c r="O167" s="32"/>
    </row>
    <row r="168" spans="2:15" ht="15">
      <c r="B168" s="121"/>
      <c r="C168" s="155"/>
      <c r="D168" s="32"/>
      <c r="E168" s="32"/>
      <c r="F168" s="32"/>
      <c r="G168" s="32"/>
      <c r="H168" s="32"/>
      <c r="I168" s="32"/>
      <c r="J168" s="32"/>
      <c r="K168" s="32"/>
      <c r="L168" s="32"/>
      <c r="M168" s="32"/>
      <c r="N168" s="32"/>
      <c r="O168" s="32"/>
    </row>
    <row r="169" spans="2:15" ht="7.5" customHeight="1">
      <c r="B169" s="121"/>
      <c r="C169" s="155"/>
      <c r="D169" s="32"/>
      <c r="E169" s="32"/>
      <c r="F169" s="32"/>
      <c r="G169" s="32"/>
      <c r="H169" s="32"/>
      <c r="I169" s="32"/>
      <c r="J169" s="32"/>
      <c r="K169" s="32"/>
      <c r="L169" s="32"/>
      <c r="M169" s="32"/>
      <c r="N169" s="32"/>
      <c r="O169" s="32"/>
    </row>
    <row r="170" spans="2:15" ht="15.75">
      <c r="B170" s="120" t="s">
        <v>105</v>
      </c>
      <c r="C170" s="123" t="s">
        <v>207</v>
      </c>
      <c r="D170" s="32"/>
      <c r="E170" s="32"/>
      <c r="F170" s="32"/>
      <c r="G170" s="32"/>
      <c r="H170" s="32"/>
      <c r="I170" s="32"/>
      <c r="J170" s="32"/>
      <c r="K170" s="32"/>
      <c r="L170" s="32"/>
      <c r="M170" s="32"/>
      <c r="N170" s="32"/>
      <c r="O170" s="32"/>
    </row>
    <row r="171" spans="2:15" ht="8.25" customHeight="1">
      <c r="B171" s="121"/>
      <c r="C171" s="32"/>
      <c r="D171" s="32"/>
      <c r="E171" s="32"/>
      <c r="F171" s="32"/>
      <c r="G171" s="32"/>
      <c r="H171" s="32"/>
      <c r="I171" s="32"/>
      <c r="J171" s="32"/>
      <c r="K171" s="32"/>
      <c r="L171" s="32"/>
      <c r="M171" s="32"/>
      <c r="N171" s="32"/>
      <c r="O171" s="32"/>
    </row>
    <row r="172" spans="2:15" ht="15">
      <c r="B172" s="121"/>
      <c r="C172" s="32" t="s">
        <v>181</v>
      </c>
      <c r="D172" s="32"/>
      <c r="E172" s="32"/>
      <c r="F172" s="32"/>
      <c r="G172" s="32"/>
      <c r="H172" s="32"/>
      <c r="I172" s="32"/>
      <c r="J172" s="32"/>
      <c r="K172" s="32"/>
      <c r="L172" s="32"/>
      <c r="M172" s="32"/>
      <c r="N172" s="32"/>
      <c r="O172" s="32"/>
    </row>
    <row r="173" spans="2:15" ht="15">
      <c r="B173" s="121"/>
      <c r="C173" s="32"/>
      <c r="D173" s="32"/>
      <c r="E173" s="32"/>
      <c r="F173" s="32"/>
      <c r="G173" s="32"/>
      <c r="H173" s="32"/>
      <c r="I173" s="32"/>
      <c r="J173" s="32"/>
      <c r="K173" s="32"/>
      <c r="L173" s="32"/>
      <c r="M173" s="32"/>
      <c r="N173" s="32"/>
      <c r="O173" s="32"/>
    </row>
    <row r="174" spans="2:15" ht="15">
      <c r="B174" s="121"/>
      <c r="C174" s="32"/>
      <c r="D174" s="32"/>
      <c r="E174" s="32"/>
      <c r="F174" s="32"/>
      <c r="G174" s="32"/>
      <c r="H174" s="32"/>
      <c r="I174" s="32"/>
      <c r="J174" s="32"/>
      <c r="K174" s="32"/>
      <c r="L174" s="32"/>
      <c r="M174" s="32"/>
      <c r="N174" s="32"/>
      <c r="O174" s="32"/>
    </row>
    <row r="175" spans="2:15" ht="15.75">
      <c r="B175" s="120" t="s">
        <v>106</v>
      </c>
      <c r="C175" s="123" t="s">
        <v>208</v>
      </c>
      <c r="D175" s="32"/>
      <c r="E175" s="32"/>
      <c r="F175" s="32"/>
      <c r="G175" s="32"/>
      <c r="H175" s="32"/>
      <c r="I175" s="32"/>
      <c r="J175" s="32"/>
      <c r="K175" s="32"/>
      <c r="L175" s="32"/>
      <c r="M175" s="32"/>
      <c r="N175" s="32"/>
      <c r="O175" s="32"/>
    </row>
    <row r="176" spans="2:15" ht="8.25" customHeight="1">
      <c r="B176" s="121"/>
      <c r="C176" s="32"/>
      <c r="D176" s="32"/>
      <c r="E176" s="32"/>
      <c r="F176" s="32"/>
      <c r="G176" s="32"/>
      <c r="H176" s="32"/>
      <c r="I176" s="32"/>
      <c r="J176" s="32"/>
      <c r="K176" s="32"/>
      <c r="L176" s="32"/>
      <c r="M176" s="32"/>
      <c r="N176" s="32"/>
      <c r="O176" s="32"/>
    </row>
    <row r="177" spans="2:15" ht="15">
      <c r="B177" s="121"/>
      <c r="C177" s="24"/>
      <c r="D177" s="24"/>
      <c r="E177" s="27"/>
      <c r="F177" s="27"/>
      <c r="G177" s="27"/>
      <c r="H177" s="27"/>
      <c r="I177" s="208" t="s">
        <v>120</v>
      </c>
      <c r="J177" s="208"/>
      <c r="K177" s="208"/>
      <c r="L177" s="179"/>
      <c r="M177" s="208" t="s">
        <v>121</v>
      </c>
      <c r="N177" s="208"/>
      <c r="O177" s="208"/>
    </row>
    <row r="178" spans="2:15" ht="15">
      <c r="B178" s="121"/>
      <c r="C178" s="24"/>
      <c r="D178" s="24"/>
      <c r="E178" s="27"/>
      <c r="F178" s="27"/>
      <c r="G178" s="27"/>
      <c r="H178" s="27"/>
      <c r="I178" s="62" t="s">
        <v>27</v>
      </c>
      <c r="J178" s="64"/>
      <c r="K178" s="62" t="s">
        <v>28</v>
      </c>
      <c r="L178" s="66"/>
      <c r="M178" s="69" t="s">
        <v>43</v>
      </c>
      <c r="N178" s="66"/>
      <c r="O178" s="69" t="s">
        <v>28</v>
      </c>
    </row>
    <row r="179" spans="2:15" ht="15">
      <c r="B179" s="121"/>
      <c r="C179" s="24"/>
      <c r="D179" s="24"/>
      <c r="E179" s="27"/>
      <c r="F179" s="27"/>
      <c r="G179" s="27"/>
      <c r="H179" s="27"/>
      <c r="I179" s="62" t="s">
        <v>29</v>
      </c>
      <c r="J179" s="64"/>
      <c r="K179" s="62" t="s">
        <v>30</v>
      </c>
      <c r="L179" s="66"/>
      <c r="M179" s="69" t="s">
        <v>29</v>
      </c>
      <c r="N179" s="66"/>
      <c r="O179" s="69" t="s">
        <v>30</v>
      </c>
    </row>
    <row r="180" spans="2:15" ht="15">
      <c r="B180" s="67"/>
      <c r="C180" s="24"/>
      <c r="D180" s="24"/>
      <c r="E180" s="27"/>
      <c r="F180" s="27"/>
      <c r="G180" s="27"/>
      <c r="H180" s="27"/>
      <c r="I180" s="62" t="s">
        <v>26</v>
      </c>
      <c r="J180" s="64"/>
      <c r="K180" s="62" t="s">
        <v>26</v>
      </c>
      <c r="L180" s="66"/>
      <c r="M180" s="69" t="s">
        <v>31</v>
      </c>
      <c r="N180" s="66"/>
      <c r="O180" s="69" t="s">
        <v>32</v>
      </c>
    </row>
    <row r="181" spans="2:15" ht="15">
      <c r="B181" s="67"/>
      <c r="C181" s="24"/>
      <c r="D181" s="24"/>
      <c r="E181" s="27"/>
      <c r="F181" s="27"/>
      <c r="G181" s="27"/>
      <c r="H181" s="27"/>
      <c r="I181" s="63" t="str">
        <f>+PL!G18</f>
        <v>31/12/2004</v>
      </c>
      <c r="J181" s="64"/>
      <c r="K181" s="63" t="str">
        <f>+PL!I18</f>
        <v>31/12/2003</v>
      </c>
      <c r="L181" s="66"/>
      <c r="M181" s="70" t="str">
        <f>+I181</f>
        <v>31/12/2004</v>
      </c>
      <c r="N181" s="66"/>
      <c r="O181" s="70" t="str">
        <f>+K181</f>
        <v>31/12/2003</v>
      </c>
    </row>
    <row r="182" spans="2:15" ht="15">
      <c r="B182" s="67"/>
      <c r="C182" s="27"/>
      <c r="D182" s="24"/>
      <c r="E182" s="27"/>
      <c r="F182" s="27"/>
      <c r="G182" s="27"/>
      <c r="H182" s="27"/>
      <c r="I182" s="64" t="s">
        <v>33</v>
      </c>
      <c r="J182" s="64"/>
      <c r="K182" s="64" t="s">
        <v>33</v>
      </c>
      <c r="L182" s="66"/>
      <c r="M182" s="64" t="s">
        <v>33</v>
      </c>
      <c r="N182" s="66"/>
      <c r="O182" s="64" t="s">
        <v>33</v>
      </c>
    </row>
    <row r="183" spans="2:15" ht="15">
      <c r="B183" s="67"/>
      <c r="C183" s="27" t="s">
        <v>74</v>
      </c>
      <c r="D183" s="27"/>
      <c r="E183" s="27"/>
      <c r="F183" s="27"/>
      <c r="G183" s="27"/>
      <c r="H183" s="27"/>
      <c r="I183" s="31"/>
      <c r="J183" s="30"/>
      <c r="K183" s="32"/>
      <c r="L183" s="31"/>
      <c r="M183" s="30"/>
      <c r="N183" s="31"/>
      <c r="O183" s="32"/>
    </row>
    <row r="184" spans="2:15" ht="15.75" thickBot="1">
      <c r="B184" s="67"/>
      <c r="C184" s="28" t="s">
        <v>44</v>
      </c>
      <c r="D184" s="27" t="s">
        <v>75</v>
      </c>
      <c r="F184" s="27"/>
      <c r="G184" s="27"/>
      <c r="H184" s="31"/>
      <c r="I184" s="141">
        <f>-PL!G38</f>
        <v>1555</v>
      </c>
      <c r="J184" s="135"/>
      <c r="K184" s="141">
        <f>-PL!I38</f>
        <v>1142</v>
      </c>
      <c r="L184" s="85"/>
      <c r="M184" s="141">
        <f>-PL!K38</f>
        <v>3535</v>
      </c>
      <c r="N184" s="85"/>
      <c r="O184" s="141">
        <f>-PL!M38</f>
        <v>2144</v>
      </c>
    </row>
    <row r="185" spans="2:15" ht="17.25" customHeight="1" thickTop="1">
      <c r="B185" s="67"/>
      <c r="E185" s="27"/>
      <c r="F185" s="27"/>
      <c r="G185" s="27"/>
      <c r="H185" s="27"/>
      <c r="I185" s="58"/>
      <c r="J185" s="135"/>
      <c r="K185" s="58"/>
      <c r="L185" s="136"/>
      <c r="M185" s="58"/>
      <c r="N185" s="136"/>
      <c r="O185" s="58"/>
    </row>
    <row r="186" spans="2:15" ht="15" customHeight="1">
      <c r="B186" s="67"/>
      <c r="C186" s="32" t="s">
        <v>336</v>
      </c>
      <c r="E186" s="27"/>
      <c r="F186" s="27"/>
      <c r="G186" s="27"/>
      <c r="H186" s="27"/>
      <c r="I186" s="58"/>
      <c r="J186" s="135"/>
      <c r="K186" s="58"/>
      <c r="L186" s="136"/>
      <c r="M186" s="58"/>
      <c r="N186" s="136"/>
      <c r="O186" s="58"/>
    </row>
    <row r="187" spans="2:15" ht="15" customHeight="1">
      <c r="B187" s="67"/>
      <c r="C187" s="32" t="s">
        <v>337</v>
      </c>
      <c r="E187" s="27"/>
      <c r="F187" s="27"/>
      <c r="G187" s="27"/>
      <c r="H187" s="27"/>
      <c r="I187" s="58"/>
      <c r="J187" s="135"/>
      <c r="K187" s="58"/>
      <c r="L187" s="136"/>
      <c r="M187" s="58"/>
      <c r="N187" s="136"/>
      <c r="O187" s="58"/>
    </row>
    <row r="188" spans="2:15" ht="7.5" customHeight="1">
      <c r="B188" s="67"/>
      <c r="E188" s="27"/>
      <c r="F188" s="27"/>
      <c r="G188" s="27"/>
      <c r="H188" s="27"/>
      <c r="I188" s="58"/>
      <c r="J188" s="135"/>
      <c r="K188" s="58"/>
      <c r="L188" s="136"/>
      <c r="M188" s="58"/>
      <c r="N188" s="136"/>
      <c r="O188" s="58"/>
    </row>
    <row r="189" spans="2:18" ht="15" customHeight="1">
      <c r="B189" s="67"/>
      <c r="C189" s="67" t="s">
        <v>333</v>
      </c>
      <c r="D189" s="27"/>
      <c r="E189" s="27"/>
      <c r="F189" s="27"/>
      <c r="G189" s="27"/>
      <c r="H189" s="27"/>
      <c r="I189" s="42"/>
      <c r="J189" s="30"/>
      <c r="K189" s="42"/>
      <c r="L189" s="39"/>
      <c r="M189" s="42"/>
      <c r="N189" s="39"/>
      <c r="O189" s="42"/>
      <c r="R189" s="67"/>
    </row>
    <row r="190" spans="2:18" ht="15" customHeight="1">
      <c r="B190" s="67"/>
      <c r="C190" s="67" t="s">
        <v>334</v>
      </c>
      <c r="D190" s="27"/>
      <c r="E190" s="27"/>
      <c r="F190" s="27"/>
      <c r="G190" s="27"/>
      <c r="H190" s="27"/>
      <c r="I190" s="42"/>
      <c r="J190" s="30"/>
      <c r="K190" s="42"/>
      <c r="L190" s="39"/>
      <c r="M190" s="42"/>
      <c r="N190" s="39"/>
      <c r="O190" s="42"/>
      <c r="R190" s="67"/>
    </row>
    <row r="191" spans="2:15" ht="15" customHeight="1">
      <c r="B191" s="67"/>
      <c r="C191" s="67" t="s">
        <v>335</v>
      </c>
      <c r="D191" s="27"/>
      <c r="E191" s="27"/>
      <c r="F191" s="27"/>
      <c r="G191" s="27"/>
      <c r="H191" s="27"/>
      <c r="I191" s="42"/>
      <c r="J191" s="30"/>
      <c r="K191" s="42"/>
      <c r="L191" s="39"/>
      <c r="M191" s="42"/>
      <c r="N191" s="39"/>
      <c r="O191" s="42"/>
    </row>
    <row r="192" spans="2:15" ht="15">
      <c r="B192" s="67"/>
      <c r="C192" s="67"/>
      <c r="D192" s="27"/>
      <c r="E192" s="27"/>
      <c r="F192" s="27"/>
      <c r="G192" s="27"/>
      <c r="H192" s="27"/>
      <c r="I192" s="42"/>
      <c r="J192" s="30"/>
      <c r="K192" s="42"/>
      <c r="L192" s="39"/>
      <c r="M192" s="42"/>
      <c r="N192" s="39"/>
      <c r="O192" s="42"/>
    </row>
    <row r="193" spans="2:15" ht="15" customHeight="1">
      <c r="B193" s="67"/>
      <c r="C193" s="67"/>
      <c r="D193" s="27"/>
      <c r="E193" s="27"/>
      <c r="F193" s="27"/>
      <c r="G193" s="27"/>
      <c r="H193" s="27"/>
      <c r="I193" s="42"/>
      <c r="J193" s="30"/>
      <c r="K193" s="42"/>
      <c r="L193" s="39"/>
      <c r="M193" s="42"/>
      <c r="N193" s="39"/>
      <c r="O193" s="42"/>
    </row>
    <row r="194" spans="2:15" ht="15.75">
      <c r="B194" s="120" t="s">
        <v>107</v>
      </c>
      <c r="C194" s="123" t="s">
        <v>209</v>
      </c>
      <c r="D194" s="32"/>
      <c r="E194" s="32"/>
      <c r="F194" s="32"/>
      <c r="G194" s="32"/>
      <c r="H194" s="32"/>
      <c r="I194" s="32"/>
      <c r="J194" s="32"/>
      <c r="K194" s="32"/>
      <c r="L194" s="32"/>
      <c r="M194" s="32"/>
      <c r="N194" s="32"/>
      <c r="O194" s="32"/>
    </row>
    <row r="195" spans="2:15" ht="8.25" customHeight="1">
      <c r="B195" s="67"/>
      <c r="C195" s="32"/>
      <c r="D195" s="32"/>
      <c r="E195" s="32"/>
      <c r="F195" s="32"/>
      <c r="G195" s="32"/>
      <c r="H195" s="32"/>
      <c r="I195" s="32"/>
      <c r="J195" s="32"/>
      <c r="K195" s="32"/>
      <c r="L195" s="32"/>
      <c r="M195" s="32"/>
      <c r="N195" s="32"/>
      <c r="O195" s="32"/>
    </row>
    <row r="196" spans="2:15" ht="15">
      <c r="B196" s="67"/>
      <c r="C196" s="32" t="s">
        <v>172</v>
      </c>
      <c r="D196" s="32"/>
      <c r="E196" s="32"/>
      <c r="F196" s="32"/>
      <c r="G196" s="32"/>
      <c r="H196" s="32"/>
      <c r="I196" s="32"/>
      <c r="J196" s="32"/>
      <c r="K196" s="32"/>
      <c r="L196" s="32"/>
      <c r="M196" s="32"/>
      <c r="N196" s="32"/>
      <c r="O196" s="32"/>
    </row>
    <row r="197" spans="2:15" ht="15">
      <c r="B197" s="67"/>
      <c r="C197" s="32"/>
      <c r="D197" s="32"/>
      <c r="E197" s="32"/>
      <c r="F197" s="32"/>
      <c r="G197" s="32"/>
      <c r="H197" s="32"/>
      <c r="I197" s="32"/>
      <c r="J197" s="32"/>
      <c r="K197" s="32"/>
      <c r="L197" s="32"/>
      <c r="M197" s="32"/>
      <c r="N197" s="32"/>
      <c r="O197" s="32"/>
    </row>
    <row r="198" spans="2:15" ht="15">
      <c r="B198" s="67"/>
      <c r="C198" s="32"/>
      <c r="D198" s="32"/>
      <c r="E198" s="32"/>
      <c r="F198" s="32"/>
      <c r="G198" s="32"/>
      <c r="H198" s="32"/>
      <c r="I198" s="32"/>
      <c r="J198" s="32"/>
      <c r="K198" s="32"/>
      <c r="L198" s="32"/>
      <c r="M198" s="32"/>
      <c r="N198" s="32"/>
      <c r="O198" s="32"/>
    </row>
    <row r="199" spans="2:15" ht="15.75">
      <c r="B199" s="120" t="s">
        <v>108</v>
      </c>
      <c r="C199" s="123" t="s">
        <v>210</v>
      </c>
      <c r="D199" s="32"/>
      <c r="E199" s="32"/>
      <c r="F199" s="32"/>
      <c r="G199" s="32"/>
      <c r="H199" s="32"/>
      <c r="I199" s="32"/>
      <c r="J199" s="32"/>
      <c r="K199" s="32"/>
      <c r="L199" s="32"/>
      <c r="M199" s="32"/>
      <c r="N199" s="32"/>
      <c r="O199" s="32"/>
    </row>
    <row r="200" spans="2:15" ht="8.25" customHeight="1">
      <c r="B200" s="121"/>
      <c r="C200" s="32"/>
      <c r="D200" s="32"/>
      <c r="E200" s="32"/>
      <c r="F200" s="32"/>
      <c r="G200" s="32"/>
      <c r="H200" s="32"/>
      <c r="I200" s="32"/>
      <c r="J200" s="32"/>
      <c r="K200" s="32"/>
      <c r="L200" s="32"/>
      <c r="M200" s="32"/>
      <c r="N200" s="32"/>
      <c r="O200" s="32"/>
    </row>
    <row r="201" spans="2:15" ht="15" customHeight="1">
      <c r="B201" s="121"/>
      <c r="C201" s="32" t="s">
        <v>310</v>
      </c>
      <c r="D201" s="32"/>
      <c r="E201" s="32"/>
      <c r="F201" s="32"/>
      <c r="G201" s="32"/>
      <c r="H201" s="32"/>
      <c r="I201" s="32"/>
      <c r="J201" s="32"/>
      <c r="K201" s="32"/>
      <c r="L201" s="32"/>
      <c r="M201" s="32"/>
      <c r="N201" s="32"/>
      <c r="O201" s="32"/>
    </row>
    <row r="202" spans="2:15" ht="15" customHeight="1">
      <c r="B202" s="121"/>
      <c r="C202" s="32" t="s">
        <v>311</v>
      </c>
      <c r="D202" s="32"/>
      <c r="E202" s="32"/>
      <c r="F202" s="32"/>
      <c r="G202" s="32"/>
      <c r="H202" s="32"/>
      <c r="I202" s="32"/>
      <c r="J202" s="32"/>
      <c r="K202" s="32"/>
      <c r="L202" s="32"/>
      <c r="M202" s="32"/>
      <c r="N202" s="32"/>
      <c r="O202" s="32"/>
    </row>
    <row r="203" spans="2:15" ht="8.25" customHeight="1">
      <c r="B203" s="121"/>
      <c r="C203" s="32"/>
      <c r="D203" s="32"/>
      <c r="E203" s="32"/>
      <c r="F203" s="32"/>
      <c r="G203" s="32"/>
      <c r="H203" s="32"/>
      <c r="I203" s="32"/>
      <c r="J203" s="32"/>
      <c r="L203" s="32"/>
      <c r="M203" s="32"/>
      <c r="N203" s="32"/>
      <c r="O203" s="32"/>
    </row>
    <row r="204" spans="2:15" ht="15">
      <c r="B204" s="121"/>
      <c r="C204" s="32" t="s">
        <v>161</v>
      </c>
      <c r="D204" s="32"/>
      <c r="E204" s="32"/>
      <c r="F204" s="32"/>
      <c r="G204" s="32"/>
      <c r="H204" s="32"/>
      <c r="I204" s="32"/>
      <c r="J204" s="32"/>
      <c r="K204" s="32"/>
      <c r="L204" s="32"/>
      <c r="M204" s="32"/>
      <c r="N204" s="32"/>
      <c r="O204" s="32"/>
    </row>
    <row r="205" spans="2:15" ht="8.25" customHeight="1">
      <c r="B205" s="121"/>
      <c r="C205" s="32"/>
      <c r="D205" s="32"/>
      <c r="E205" s="32"/>
      <c r="F205" s="32"/>
      <c r="G205" s="32"/>
      <c r="H205" s="32"/>
      <c r="I205" s="32"/>
      <c r="J205" s="32"/>
      <c r="K205" s="32"/>
      <c r="L205" s="32"/>
      <c r="M205" s="32"/>
      <c r="N205" s="32"/>
      <c r="O205" s="32"/>
    </row>
    <row r="206" spans="2:15" ht="15">
      <c r="B206" s="121"/>
      <c r="C206" s="32"/>
      <c r="D206" s="32"/>
      <c r="E206" s="32"/>
      <c r="F206" s="32"/>
      <c r="G206" s="32"/>
      <c r="H206" s="32"/>
      <c r="I206" s="32"/>
      <c r="J206" s="32"/>
      <c r="L206" s="32"/>
      <c r="M206" s="64" t="s">
        <v>33</v>
      </c>
      <c r="N206" s="32"/>
      <c r="O206" s="32"/>
    </row>
    <row r="207" spans="2:15" ht="8.25" customHeight="1">
      <c r="B207" s="121"/>
      <c r="C207" s="32"/>
      <c r="D207" s="32"/>
      <c r="E207" s="32"/>
      <c r="F207" s="32"/>
      <c r="G207" s="32"/>
      <c r="H207" s="32"/>
      <c r="I207" s="32"/>
      <c r="J207" s="32"/>
      <c r="L207" s="32"/>
      <c r="M207" s="32"/>
      <c r="N207" s="32"/>
      <c r="O207" s="32"/>
    </row>
    <row r="208" spans="2:15" ht="15.75" thickBot="1">
      <c r="B208" s="121"/>
      <c r="C208" s="32"/>
      <c r="D208" s="32" t="s">
        <v>162</v>
      </c>
      <c r="E208" s="32"/>
      <c r="F208" s="32"/>
      <c r="G208" s="32"/>
      <c r="H208" s="32"/>
      <c r="I208" s="32"/>
      <c r="J208" s="32"/>
      <c r="L208" s="32"/>
      <c r="M208" s="141">
        <f>218+33-1</f>
        <v>250</v>
      </c>
      <c r="N208" s="32"/>
      <c r="O208" s="32"/>
    </row>
    <row r="209" spans="2:15" ht="8.25" customHeight="1" thickTop="1">
      <c r="B209" s="121"/>
      <c r="C209" s="32"/>
      <c r="D209" s="32"/>
      <c r="E209" s="32"/>
      <c r="F209" s="32"/>
      <c r="G209" s="32"/>
      <c r="H209" s="32"/>
      <c r="I209" s="32"/>
      <c r="J209" s="32"/>
      <c r="L209" s="32"/>
      <c r="M209" s="32"/>
      <c r="N209" s="32"/>
      <c r="O209" s="32"/>
    </row>
    <row r="210" spans="2:15" ht="15.75" thickBot="1">
      <c r="B210" s="121"/>
      <c r="C210" s="32"/>
      <c r="D210" s="32" t="s">
        <v>163</v>
      </c>
      <c r="E210" s="32"/>
      <c r="F210" s="32"/>
      <c r="G210" s="32"/>
      <c r="H210" s="32"/>
      <c r="I210" s="32"/>
      <c r="J210" s="32"/>
      <c r="L210" s="32"/>
      <c r="M210" s="141">
        <f>M208</f>
        <v>250</v>
      </c>
      <c r="N210" s="32"/>
      <c r="O210" s="32"/>
    </row>
    <row r="211" spans="2:15" ht="8.25" customHeight="1" thickTop="1">
      <c r="B211" s="121"/>
      <c r="C211" s="32"/>
      <c r="D211" s="32"/>
      <c r="E211" s="32"/>
      <c r="F211" s="32"/>
      <c r="G211" s="32"/>
      <c r="H211" s="32"/>
      <c r="I211" s="32"/>
      <c r="J211" s="32"/>
      <c r="L211" s="32"/>
      <c r="M211" s="32"/>
      <c r="N211" s="32"/>
      <c r="O211" s="32"/>
    </row>
    <row r="212" spans="2:15" ht="15.75" thickBot="1">
      <c r="B212" s="121"/>
      <c r="C212" s="32"/>
      <c r="D212" s="32" t="s">
        <v>164</v>
      </c>
      <c r="E212" s="32"/>
      <c r="F212" s="32"/>
      <c r="G212" s="32"/>
      <c r="H212" s="32"/>
      <c r="I212" s="32"/>
      <c r="J212" s="32"/>
      <c r="L212" s="32"/>
      <c r="M212" s="141">
        <v>91</v>
      </c>
      <c r="N212" s="32"/>
      <c r="O212" s="32"/>
    </row>
    <row r="213" spans="2:15" ht="15.75" thickTop="1">
      <c r="B213" s="121"/>
      <c r="C213" s="32"/>
      <c r="D213" s="32"/>
      <c r="E213" s="32"/>
      <c r="F213" s="32"/>
      <c r="G213" s="32"/>
      <c r="H213" s="32"/>
      <c r="I213" s="32"/>
      <c r="J213" s="32"/>
      <c r="K213" s="32"/>
      <c r="L213" s="32"/>
      <c r="M213" s="32"/>
      <c r="N213" s="32"/>
      <c r="O213" s="32"/>
    </row>
    <row r="214" spans="2:15" ht="7.5" customHeight="1">
      <c r="B214" s="121"/>
      <c r="D214" s="32"/>
      <c r="E214" s="32"/>
      <c r="F214" s="32"/>
      <c r="G214" s="32"/>
      <c r="H214" s="32"/>
      <c r="I214" s="32"/>
      <c r="J214" s="32"/>
      <c r="K214" s="32"/>
      <c r="L214" s="32"/>
      <c r="M214" s="32"/>
      <c r="N214" s="32"/>
      <c r="O214" s="32"/>
    </row>
    <row r="215" spans="2:15" ht="15.75">
      <c r="B215" s="120" t="s">
        <v>109</v>
      </c>
      <c r="C215" s="123" t="s">
        <v>238</v>
      </c>
      <c r="D215" s="32"/>
      <c r="E215" s="32"/>
      <c r="F215" s="32"/>
      <c r="G215" s="32"/>
      <c r="H215" s="32"/>
      <c r="I215" s="32"/>
      <c r="J215" s="32"/>
      <c r="K215" s="32"/>
      <c r="L215" s="32"/>
      <c r="M215" s="32"/>
      <c r="N215" s="32"/>
      <c r="O215" s="32"/>
    </row>
    <row r="216" spans="2:15" ht="8.25" customHeight="1">
      <c r="B216" s="121"/>
      <c r="C216" s="32"/>
      <c r="D216" s="32"/>
      <c r="E216" s="32"/>
      <c r="F216" s="32"/>
      <c r="G216" s="32"/>
      <c r="H216" s="32"/>
      <c r="I216" s="32"/>
      <c r="J216" s="32"/>
      <c r="K216" s="32"/>
      <c r="L216" s="32"/>
      <c r="M216" s="32"/>
      <c r="N216" s="32"/>
      <c r="O216" s="32"/>
    </row>
    <row r="217" spans="2:16" ht="15" customHeight="1">
      <c r="B217" s="121"/>
      <c r="C217" s="181"/>
      <c r="D217" s="209" t="s">
        <v>312</v>
      </c>
      <c r="E217" s="210"/>
      <c r="F217" s="211"/>
      <c r="G217" s="182"/>
      <c r="H217" s="183"/>
      <c r="I217" s="183"/>
      <c r="J217" s="183"/>
      <c r="K217" s="183"/>
      <c r="L217" s="184"/>
      <c r="M217" s="183"/>
      <c r="N217" s="183"/>
      <c r="O217" s="183"/>
      <c r="P217" s="184"/>
    </row>
    <row r="218" spans="2:16" ht="15" customHeight="1">
      <c r="B218" s="121"/>
      <c r="C218" s="185" t="s">
        <v>313</v>
      </c>
      <c r="D218" s="212" t="s">
        <v>314</v>
      </c>
      <c r="E218" s="213"/>
      <c r="F218" s="214"/>
      <c r="G218" s="186" t="s">
        <v>315</v>
      </c>
      <c r="H218" s="187"/>
      <c r="I218" s="187"/>
      <c r="J218" s="187"/>
      <c r="K218" s="187"/>
      <c r="L218" s="188"/>
      <c r="M218" s="187" t="s">
        <v>316</v>
      </c>
      <c r="N218" s="187"/>
      <c r="O218" s="187"/>
      <c r="P218" s="188"/>
    </row>
    <row r="219" spans="2:16" ht="15" customHeight="1">
      <c r="B219" s="121"/>
      <c r="C219" s="181"/>
      <c r="D219" s="182"/>
      <c r="E219" s="183"/>
      <c r="F219" s="184"/>
      <c r="G219" s="182"/>
      <c r="H219" s="183"/>
      <c r="I219" s="183"/>
      <c r="J219" s="183"/>
      <c r="K219" s="183"/>
      <c r="L219" s="184"/>
      <c r="M219" s="182"/>
      <c r="N219" s="183"/>
      <c r="O219" s="183"/>
      <c r="P219" s="189"/>
    </row>
    <row r="220" spans="2:16" ht="15" customHeight="1">
      <c r="B220" s="121"/>
      <c r="C220" s="190" t="s">
        <v>317</v>
      </c>
      <c r="D220" s="191"/>
      <c r="E220" s="85" t="s">
        <v>340</v>
      </c>
      <c r="F220" s="192"/>
      <c r="G220" s="191" t="s">
        <v>0</v>
      </c>
      <c r="H220" s="85"/>
      <c r="I220" s="85"/>
      <c r="J220" s="85"/>
      <c r="K220" s="85"/>
      <c r="L220" s="192"/>
      <c r="M220" s="191" t="s">
        <v>318</v>
      </c>
      <c r="N220" s="85"/>
      <c r="O220" s="85"/>
      <c r="P220" s="193"/>
    </row>
    <row r="221" spans="2:16" ht="15" customHeight="1">
      <c r="B221" s="121"/>
      <c r="C221" s="194"/>
      <c r="D221" s="191"/>
      <c r="E221" s="85"/>
      <c r="F221" s="192"/>
      <c r="G221" s="32" t="s">
        <v>1</v>
      </c>
      <c r="H221" s="85"/>
      <c r="I221" s="85"/>
      <c r="J221" s="85"/>
      <c r="K221" s="85"/>
      <c r="L221" s="192"/>
      <c r="M221" s="191" t="s">
        <v>20</v>
      </c>
      <c r="N221" s="85"/>
      <c r="O221" s="85"/>
      <c r="P221" s="193"/>
    </row>
    <row r="222" spans="2:16" ht="15" customHeight="1">
      <c r="B222" s="121"/>
      <c r="C222" s="194"/>
      <c r="D222" s="191"/>
      <c r="E222" s="85"/>
      <c r="F222" s="192"/>
      <c r="G222" s="32" t="s">
        <v>2</v>
      </c>
      <c r="H222" s="85"/>
      <c r="I222" s="85"/>
      <c r="J222" s="85"/>
      <c r="K222" s="85"/>
      <c r="L222" s="192"/>
      <c r="M222" s="191" t="s">
        <v>16</v>
      </c>
      <c r="N222" s="85"/>
      <c r="O222" s="85"/>
      <c r="P222" s="193"/>
    </row>
    <row r="223" spans="2:16" ht="15" customHeight="1">
      <c r="B223" s="121"/>
      <c r="C223" s="194"/>
      <c r="D223" s="191"/>
      <c r="E223" s="85"/>
      <c r="F223" s="192"/>
      <c r="G223" s="32" t="s">
        <v>3</v>
      </c>
      <c r="H223" s="85"/>
      <c r="I223" s="85"/>
      <c r="J223" s="85"/>
      <c r="K223" s="85"/>
      <c r="L223" s="192"/>
      <c r="M223" s="191" t="s">
        <v>17</v>
      </c>
      <c r="N223" s="85"/>
      <c r="O223" s="85"/>
      <c r="P223" s="193"/>
    </row>
    <row r="224" spans="2:16" ht="15" customHeight="1">
      <c r="B224" s="121"/>
      <c r="C224" s="194"/>
      <c r="D224" s="191"/>
      <c r="E224" s="85"/>
      <c r="F224" s="192"/>
      <c r="G224" s="191" t="s">
        <v>4</v>
      </c>
      <c r="H224" s="85"/>
      <c r="I224" s="85"/>
      <c r="J224" s="85"/>
      <c r="K224" s="85"/>
      <c r="L224" s="192"/>
      <c r="M224" s="191" t="s">
        <v>19</v>
      </c>
      <c r="N224" s="85"/>
      <c r="O224" s="85"/>
      <c r="P224" s="193"/>
    </row>
    <row r="225" spans="2:16" ht="15" customHeight="1">
      <c r="B225" s="121"/>
      <c r="C225" s="194"/>
      <c r="D225" s="191"/>
      <c r="E225" s="85"/>
      <c r="F225" s="192"/>
      <c r="G225" s="191" t="s">
        <v>5</v>
      </c>
      <c r="H225" s="85"/>
      <c r="I225" s="85"/>
      <c r="J225" s="85"/>
      <c r="K225" s="85"/>
      <c r="L225" s="192"/>
      <c r="M225" s="191" t="s">
        <v>18</v>
      </c>
      <c r="N225" s="85"/>
      <c r="O225" s="85"/>
      <c r="P225" s="193"/>
    </row>
    <row r="226" spans="2:16" ht="15" customHeight="1">
      <c r="B226" s="121"/>
      <c r="C226" s="194"/>
      <c r="D226" s="191"/>
      <c r="E226" s="85"/>
      <c r="F226" s="192"/>
      <c r="G226" s="191" t="s">
        <v>6</v>
      </c>
      <c r="H226" s="85"/>
      <c r="I226" s="85"/>
      <c r="J226" s="85"/>
      <c r="K226" s="85"/>
      <c r="L226" s="192"/>
      <c r="M226" s="191" t="s">
        <v>15</v>
      </c>
      <c r="N226" s="85"/>
      <c r="O226" s="85"/>
      <c r="P226" s="193"/>
    </row>
    <row r="227" spans="2:16" ht="15" customHeight="1">
      <c r="B227" s="121"/>
      <c r="C227" s="194"/>
      <c r="D227" s="191"/>
      <c r="E227" s="85"/>
      <c r="F227" s="192"/>
      <c r="G227" s="32" t="s">
        <v>7</v>
      </c>
      <c r="H227" s="85"/>
      <c r="I227" s="85"/>
      <c r="J227" s="85"/>
      <c r="K227" s="85"/>
      <c r="L227" s="192"/>
      <c r="M227" s="191" t="s">
        <v>14</v>
      </c>
      <c r="N227" s="85"/>
      <c r="O227" s="85"/>
      <c r="P227" s="193"/>
    </row>
    <row r="228" spans="2:16" ht="15" customHeight="1">
      <c r="B228" s="121"/>
      <c r="C228" s="194"/>
      <c r="D228" s="191"/>
      <c r="E228" s="85"/>
      <c r="F228" s="192"/>
      <c r="G228" s="191" t="s">
        <v>8</v>
      </c>
      <c r="H228" s="85"/>
      <c r="I228" s="85"/>
      <c r="J228" s="85"/>
      <c r="K228" s="85"/>
      <c r="L228" s="192"/>
      <c r="O228" s="85"/>
      <c r="P228" s="193"/>
    </row>
    <row r="229" spans="2:16" ht="15" customHeight="1">
      <c r="B229" s="121"/>
      <c r="C229" s="194"/>
      <c r="D229" s="191"/>
      <c r="E229" s="85"/>
      <c r="F229" s="192"/>
      <c r="G229" s="191" t="s">
        <v>9</v>
      </c>
      <c r="H229" s="85"/>
      <c r="I229" s="85"/>
      <c r="J229" s="85"/>
      <c r="K229" s="85"/>
      <c r="L229" s="192"/>
      <c r="N229" s="85"/>
      <c r="O229" s="85"/>
      <c r="P229" s="193"/>
    </row>
    <row r="230" spans="2:16" ht="15" customHeight="1">
      <c r="B230" s="121"/>
      <c r="C230" s="194"/>
      <c r="D230" s="191"/>
      <c r="E230" s="85"/>
      <c r="F230" s="192"/>
      <c r="G230" s="191" t="s">
        <v>10</v>
      </c>
      <c r="H230" s="85"/>
      <c r="I230" s="85"/>
      <c r="J230" s="85"/>
      <c r="K230" s="85"/>
      <c r="L230" s="192"/>
      <c r="M230" s="191"/>
      <c r="N230" s="85"/>
      <c r="O230" s="85"/>
      <c r="P230" s="193"/>
    </row>
    <row r="231" spans="2:16" ht="15" customHeight="1">
      <c r="B231" s="121"/>
      <c r="C231" s="194"/>
      <c r="D231" s="191"/>
      <c r="E231" s="85"/>
      <c r="F231" s="192"/>
      <c r="G231" s="191" t="s">
        <v>11</v>
      </c>
      <c r="H231" s="85"/>
      <c r="I231" s="85"/>
      <c r="J231" s="85"/>
      <c r="K231" s="85"/>
      <c r="L231" s="192"/>
      <c r="M231" s="191"/>
      <c r="N231" s="85"/>
      <c r="O231" s="85"/>
      <c r="P231" s="193"/>
    </row>
    <row r="232" spans="2:16" ht="15" customHeight="1">
      <c r="B232" s="121"/>
      <c r="C232" s="194"/>
      <c r="D232" s="191"/>
      <c r="E232" s="85"/>
      <c r="F232" s="192"/>
      <c r="G232" s="191" t="s">
        <v>12</v>
      </c>
      <c r="H232" s="85"/>
      <c r="I232" s="85"/>
      <c r="J232" s="85"/>
      <c r="K232" s="85"/>
      <c r="L232" s="192"/>
      <c r="M232" s="191"/>
      <c r="N232" s="85"/>
      <c r="O232" s="85"/>
      <c r="P232" s="193"/>
    </row>
    <row r="233" spans="2:16" ht="15" customHeight="1">
      <c r="B233" s="121"/>
      <c r="C233" s="194"/>
      <c r="D233" s="191"/>
      <c r="E233" s="85"/>
      <c r="F233" s="192"/>
      <c r="G233" s="191" t="s">
        <v>13</v>
      </c>
      <c r="H233" s="85"/>
      <c r="I233" s="85"/>
      <c r="J233" s="85"/>
      <c r="K233" s="85"/>
      <c r="L233" s="192"/>
      <c r="M233" s="191"/>
      <c r="N233" s="85"/>
      <c r="O233" s="85"/>
      <c r="P233" s="193"/>
    </row>
    <row r="234" spans="2:16" ht="15" customHeight="1">
      <c r="B234" s="121"/>
      <c r="C234" s="195"/>
      <c r="D234" s="196"/>
      <c r="E234" s="88"/>
      <c r="F234" s="197"/>
      <c r="G234" s="196"/>
      <c r="H234" s="88"/>
      <c r="I234" s="88"/>
      <c r="J234" s="88"/>
      <c r="K234" s="88"/>
      <c r="L234" s="197"/>
      <c r="M234" s="196"/>
      <c r="N234" s="88"/>
      <c r="O234" s="88"/>
      <c r="P234" s="198"/>
    </row>
    <row r="235" spans="2:15" ht="15" customHeight="1">
      <c r="B235" s="121"/>
      <c r="C235" s="32"/>
      <c r="D235" s="32"/>
      <c r="E235" s="32"/>
      <c r="F235" s="32"/>
      <c r="G235" s="32"/>
      <c r="H235" s="32"/>
      <c r="I235" s="32"/>
      <c r="J235" s="32"/>
      <c r="K235" s="32"/>
      <c r="L235" s="32"/>
      <c r="M235" s="32"/>
      <c r="N235" s="32"/>
      <c r="O235" s="32"/>
    </row>
    <row r="236" ht="7.5" customHeight="1">
      <c r="B236" s="121"/>
    </row>
    <row r="237" spans="2:15" ht="15.75">
      <c r="B237" s="120" t="s">
        <v>110</v>
      </c>
      <c r="C237" s="123" t="s">
        <v>211</v>
      </c>
      <c r="D237" s="32"/>
      <c r="E237" s="32"/>
      <c r="F237" s="32"/>
      <c r="G237" s="32"/>
      <c r="H237" s="32"/>
      <c r="I237" s="32"/>
      <c r="J237" s="32"/>
      <c r="K237" s="32"/>
      <c r="L237" s="32"/>
      <c r="M237" s="32"/>
      <c r="N237" s="32"/>
      <c r="O237" s="32"/>
    </row>
    <row r="238" spans="2:15" ht="8.25" customHeight="1">
      <c r="B238" s="121"/>
      <c r="C238" s="32"/>
      <c r="D238" s="32"/>
      <c r="E238" s="32"/>
      <c r="F238" s="32"/>
      <c r="G238" s="32"/>
      <c r="H238" s="32"/>
      <c r="I238" s="32"/>
      <c r="J238" s="32"/>
      <c r="K238" s="32"/>
      <c r="L238" s="32"/>
      <c r="M238" s="32"/>
      <c r="N238" s="32"/>
      <c r="O238" s="32"/>
    </row>
    <row r="239" spans="2:13" ht="15">
      <c r="B239" s="67"/>
      <c r="C239" s="23" t="s">
        <v>295</v>
      </c>
      <c r="D239" s="46"/>
      <c r="E239" s="27"/>
      <c r="F239" s="27"/>
      <c r="G239" s="27"/>
      <c r="H239" s="27"/>
      <c r="I239" s="36"/>
      <c r="J239" s="25"/>
      <c r="K239" s="25"/>
      <c r="L239" s="32"/>
      <c r="M239" s="32"/>
    </row>
    <row r="240" spans="2:15" ht="15">
      <c r="B240" s="67"/>
      <c r="C240" s="67" t="s">
        <v>141</v>
      </c>
      <c r="D240" s="32"/>
      <c r="E240" s="32"/>
      <c r="F240" s="32"/>
      <c r="G240" s="32"/>
      <c r="H240" s="32"/>
      <c r="I240" s="32"/>
      <c r="J240" s="32"/>
      <c r="K240" s="32"/>
      <c r="L240" s="32"/>
      <c r="M240" s="32"/>
      <c r="N240" s="32"/>
      <c r="O240" s="32"/>
    </row>
    <row r="241" spans="2:15" ht="15">
      <c r="B241" s="67"/>
      <c r="C241" s="67"/>
      <c r="D241" s="32"/>
      <c r="E241" s="32"/>
      <c r="F241" s="32"/>
      <c r="G241" s="32"/>
      <c r="H241" s="32"/>
      <c r="I241" s="32"/>
      <c r="J241" s="32"/>
      <c r="K241" s="32"/>
      <c r="L241" s="32"/>
      <c r="M241" s="32"/>
      <c r="N241" s="32"/>
      <c r="O241" s="32"/>
    </row>
    <row r="242" spans="2:15" ht="7.5" customHeight="1">
      <c r="B242" s="67"/>
      <c r="C242" s="67"/>
      <c r="D242" s="32"/>
      <c r="E242" s="32"/>
      <c r="F242" s="32"/>
      <c r="G242" s="32"/>
      <c r="H242" s="32"/>
      <c r="I242" s="32"/>
      <c r="J242" s="32"/>
      <c r="K242" s="32"/>
      <c r="L242" s="32"/>
      <c r="M242" s="32"/>
      <c r="N242" s="32"/>
      <c r="O242" s="32"/>
    </row>
    <row r="243" spans="2:15" ht="15.75">
      <c r="B243" s="120" t="s">
        <v>111</v>
      </c>
      <c r="C243" s="123" t="s">
        <v>212</v>
      </c>
      <c r="D243" s="32"/>
      <c r="E243" s="32"/>
      <c r="F243" s="32"/>
      <c r="G243" s="32"/>
      <c r="H243" s="32"/>
      <c r="I243" s="32"/>
      <c r="J243" s="32"/>
      <c r="K243" s="32"/>
      <c r="L243" s="32"/>
      <c r="M243" s="32"/>
      <c r="N243" s="32"/>
      <c r="O243" s="32"/>
    </row>
    <row r="244" spans="2:15" ht="8.25" customHeight="1">
      <c r="B244" s="67"/>
      <c r="C244" s="32"/>
      <c r="D244" s="32"/>
      <c r="E244" s="32"/>
      <c r="F244" s="32"/>
      <c r="G244" s="32"/>
      <c r="H244" s="32"/>
      <c r="I244" s="32"/>
      <c r="J244" s="32"/>
      <c r="K244" s="32"/>
      <c r="L244" s="32"/>
      <c r="M244" s="32"/>
      <c r="N244" s="32"/>
      <c r="O244" s="32"/>
    </row>
    <row r="245" spans="2:15" ht="15">
      <c r="B245" s="67"/>
      <c r="C245" s="27" t="s">
        <v>142</v>
      </c>
      <c r="D245" s="32"/>
      <c r="E245" s="32"/>
      <c r="F245" s="32"/>
      <c r="G245" s="32"/>
      <c r="H245" s="32"/>
      <c r="I245" s="32"/>
      <c r="J245" s="32"/>
      <c r="K245" s="32"/>
      <c r="L245" s="32"/>
      <c r="M245" s="32"/>
      <c r="N245" s="32"/>
      <c r="O245" s="32"/>
    </row>
    <row r="246" spans="2:15" ht="15">
      <c r="B246" s="67"/>
      <c r="C246" s="32"/>
      <c r="D246" s="32"/>
      <c r="E246" s="32"/>
      <c r="F246" s="32"/>
      <c r="G246" s="32"/>
      <c r="H246" s="32"/>
      <c r="I246" s="32"/>
      <c r="J246" s="32"/>
      <c r="K246" s="32"/>
      <c r="L246" s="32"/>
      <c r="M246" s="32"/>
      <c r="N246" s="32"/>
      <c r="O246" s="32"/>
    </row>
    <row r="247" spans="2:15" ht="12.75" customHeight="1">
      <c r="B247" s="67"/>
      <c r="C247" s="32"/>
      <c r="D247" s="32"/>
      <c r="E247" s="32"/>
      <c r="F247" s="32"/>
      <c r="G247" s="32"/>
      <c r="H247" s="32"/>
      <c r="I247" s="32"/>
      <c r="J247" s="32"/>
      <c r="K247" s="32"/>
      <c r="L247" s="32"/>
      <c r="M247" s="32"/>
      <c r="N247" s="32"/>
      <c r="O247" s="32"/>
    </row>
    <row r="248" spans="2:15" ht="15.75">
      <c r="B248" s="120" t="s">
        <v>112</v>
      </c>
      <c r="C248" s="123" t="s">
        <v>213</v>
      </c>
      <c r="D248" s="32"/>
      <c r="E248" s="32"/>
      <c r="F248" s="32"/>
      <c r="G248" s="32"/>
      <c r="H248" s="32"/>
      <c r="I248" s="32"/>
      <c r="J248" s="32"/>
      <c r="K248" s="32"/>
      <c r="L248" s="32"/>
      <c r="M248" s="32"/>
      <c r="N248" s="32"/>
      <c r="O248" s="32"/>
    </row>
    <row r="249" spans="2:15" ht="8.25" customHeight="1">
      <c r="B249" s="121"/>
      <c r="C249" s="32"/>
      <c r="D249" s="32"/>
      <c r="E249" s="32"/>
      <c r="F249" s="32"/>
      <c r="G249" s="32"/>
      <c r="H249" s="32"/>
      <c r="I249" s="32"/>
      <c r="J249" s="32"/>
      <c r="K249" s="32"/>
      <c r="L249" s="32"/>
      <c r="M249" s="32"/>
      <c r="N249" s="32"/>
      <c r="O249" s="32"/>
    </row>
    <row r="250" spans="2:15" ht="15">
      <c r="B250" s="121"/>
      <c r="C250" s="25" t="s">
        <v>131</v>
      </c>
      <c r="D250" s="115"/>
      <c r="E250" s="115"/>
      <c r="F250" s="115"/>
      <c r="G250" s="115"/>
      <c r="H250" s="115"/>
      <c r="I250" s="115"/>
      <c r="J250" s="78"/>
      <c r="K250" s="78"/>
      <c r="L250" s="79"/>
      <c r="M250" s="49"/>
      <c r="N250" s="77"/>
      <c r="O250" s="32"/>
    </row>
    <row r="251" spans="2:15" ht="15">
      <c r="B251" s="121"/>
      <c r="C251" s="85" t="s">
        <v>130</v>
      </c>
      <c r="D251" s="85"/>
      <c r="E251" s="85"/>
      <c r="F251" s="85"/>
      <c r="G251" s="115"/>
      <c r="H251" s="115"/>
      <c r="I251" s="115"/>
      <c r="J251" s="78"/>
      <c r="K251" s="78"/>
      <c r="L251" s="79"/>
      <c r="M251" s="49"/>
      <c r="N251" s="77"/>
      <c r="O251" s="32"/>
    </row>
    <row r="252" spans="2:15" ht="8.25" customHeight="1">
      <c r="B252" s="121"/>
      <c r="C252" s="85"/>
      <c r="D252" s="85"/>
      <c r="E252" s="85"/>
      <c r="F252" s="85"/>
      <c r="G252" s="115"/>
      <c r="H252" s="115"/>
      <c r="I252" s="115"/>
      <c r="J252" s="78"/>
      <c r="K252" s="78"/>
      <c r="L252" s="79"/>
      <c r="M252" s="49"/>
      <c r="N252" s="77"/>
      <c r="O252" s="32"/>
    </row>
    <row r="253" spans="2:15" ht="15">
      <c r="B253" s="121"/>
      <c r="C253" s="85" t="s">
        <v>253</v>
      </c>
      <c r="D253" s="85" t="s">
        <v>133</v>
      </c>
      <c r="E253" s="85"/>
      <c r="F253" s="85"/>
      <c r="G253" s="115"/>
      <c r="H253" s="115"/>
      <c r="I253" s="115"/>
      <c r="J253" s="78"/>
      <c r="K253" s="78"/>
      <c r="L253" s="79"/>
      <c r="M253" s="49"/>
      <c r="N253" s="77"/>
      <c r="O253" s="32"/>
    </row>
    <row r="254" spans="2:15" ht="15">
      <c r="B254" s="121"/>
      <c r="C254" s="85"/>
      <c r="D254" s="85" t="s">
        <v>228</v>
      </c>
      <c r="E254" s="85"/>
      <c r="F254" s="85"/>
      <c r="G254" s="115"/>
      <c r="H254" s="115"/>
      <c r="I254" s="115"/>
      <c r="J254" s="78"/>
      <c r="K254" s="78"/>
      <c r="L254" s="79"/>
      <c r="M254" s="49"/>
      <c r="N254" s="77"/>
      <c r="O254" s="32"/>
    </row>
    <row r="255" spans="2:15" ht="15">
      <c r="B255" s="121"/>
      <c r="C255" s="85"/>
      <c r="D255" s="85" t="s">
        <v>185</v>
      </c>
      <c r="E255" s="85"/>
      <c r="F255" s="85"/>
      <c r="G255" s="115"/>
      <c r="H255" s="115"/>
      <c r="I255" s="115"/>
      <c r="J255" s="78"/>
      <c r="K255" s="78"/>
      <c r="L255" s="79"/>
      <c r="M255" s="49"/>
      <c r="N255" s="77"/>
      <c r="O255" s="32"/>
    </row>
    <row r="256" spans="2:15" ht="15">
      <c r="B256" s="121"/>
      <c r="C256" s="85"/>
      <c r="D256" s="85" t="s">
        <v>186</v>
      </c>
      <c r="E256" s="85"/>
      <c r="F256" s="85"/>
      <c r="G256" s="115"/>
      <c r="H256" s="115"/>
      <c r="I256" s="115"/>
      <c r="J256" s="78"/>
      <c r="K256" s="78"/>
      <c r="L256" s="79"/>
      <c r="M256" s="49"/>
      <c r="N256" s="77"/>
      <c r="O256" s="32"/>
    </row>
    <row r="257" spans="2:15" ht="7.5" customHeight="1">
      <c r="B257" s="121"/>
      <c r="C257" s="85"/>
      <c r="D257" s="85"/>
      <c r="E257" s="85"/>
      <c r="F257" s="85"/>
      <c r="G257" s="115"/>
      <c r="H257" s="115"/>
      <c r="I257" s="115"/>
      <c r="J257" s="78"/>
      <c r="K257" s="78"/>
      <c r="L257" s="79"/>
      <c r="M257" s="49"/>
      <c r="N257" s="77"/>
      <c r="O257" s="32"/>
    </row>
    <row r="258" spans="2:15" ht="15">
      <c r="B258" s="121"/>
      <c r="C258" s="85"/>
      <c r="D258" s="85" t="s">
        <v>254</v>
      </c>
      <c r="E258" s="85"/>
      <c r="F258" s="85"/>
      <c r="G258" s="115"/>
      <c r="H258" s="115"/>
      <c r="I258" s="115"/>
      <c r="J258" s="78"/>
      <c r="K258" s="78"/>
      <c r="L258" s="79"/>
      <c r="M258" s="49"/>
      <c r="N258" s="77"/>
      <c r="O258" s="32"/>
    </row>
    <row r="259" spans="2:15" ht="15">
      <c r="B259" s="121"/>
      <c r="C259" s="85"/>
      <c r="D259" s="85" t="s">
        <v>255</v>
      </c>
      <c r="E259" s="85"/>
      <c r="F259" s="85"/>
      <c r="G259" s="115"/>
      <c r="H259" s="115"/>
      <c r="I259" s="115"/>
      <c r="J259" s="78"/>
      <c r="K259" s="78"/>
      <c r="L259" s="79"/>
      <c r="M259" s="49"/>
      <c r="N259" s="77"/>
      <c r="O259" s="32"/>
    </row>
    <row r="260" spans="2:15" ht="15">
      <c r="B260" s="121"/>
      <c r="C260" s="85"/>
      <c r="D260" s="85" t="s">
        <v>21</v>
      </c>
      <c r="E260" s="85"/>
      <c r="F260" s="85"/>
      <c r="G260" s="115"/>
      <c r="H260" s="115"/>
      <c r="I260" s="115"/>
      <c r="J260" s="78"/>
      <c r="K260" s="78"/>
      <c r="L260" s="79"/>
      <c r="M260" s="49"/>
      <c r="N260" s="77"/>
      <c r="O260" s="32"/>
    </row>
    <row r="261" spans="2:15" ht="7.5" customHeight="1">
      <c r="B261" s="121"/>
      <c r="C261" s="85"/>
      <c r="D261" s="138"/>
      <c r="E261" s="85"/>
      <c r="F261" s="85"/>
      <c r="G261" s="115"/>
      <c r="H261" s="115"/>
      <c r="I261" s="115"/>
      <c r="J261" s="78"/>
      <c r="K261" s="78"/>
      <c r="L261" s="79"/>
      <c r="M261" s="49"/>
      <c r="N261" s="77"/>
      <c r="O261" s="32"/>
    </row>
    <row r="262" spans="2:15" ht="15">
      <c r="B262" s="121"/>
      <c r="C262" s="85" t="s">
        <v>256</v>
      </c>
      <c r="D262" s="85" t="s">
        <v>134</v>
      </c>
      <c r="E262" s="85"/>
      <c r="F262" s="85"/>
      <c r="G262" s="115"/>
      <c r="H262" s="115"/>
      <c r="I262" s="115"/>
      <c r="J262" s="78"/>
      <c r="K262" s="78"/>
      <c r="L262" s="79"/>
      <c r="M262" s="49"/>
      <c r="N262" s="77"/>
      <c r="O262" s="32"/>
    </row>
    <row r="263" spans="2:15" ht="15">
      <c r="B263" s="121"/>
      <c r="C263" s="85"/>
      <c r="D263" s="85" t="s">
        <v>229</v>
      </c>
      <c r="E263" s="85"/>
      <c r="F263" s="85"/>
      <c r="G263" s="115"/>
      <c r="H263" s="115"/>
      <c r="I263" s="115"/>
      <c r="J263" s="78"/>
      <c r="K263" s="78"/>
      <c r="L263" s="79"/>
      <c r="M263" s="49"/>
      <c r="N263" s="77"/>
      <c r="O263" s="32"/>
    </row>
    <row r="264" spans="2:15" ht="15">
      <c r="B264" s="121"/>
      <c r="C264" s="85"/>
      <c r="D264" s="85" t="s">
        <v>188</v>
      </c>
      <c r="E264" s="85"/>
      <c r="F264" s="85"/>
      <c r="G264" s="115"/>
      <c r="H264" s="115"/>
      <c r="I264" s="115"/>
      <c r="J264" s="78"/>
      <c r="K264" s="78"/>
      <c r="L264" s="79"/>
      <c r="M264" s="49"/>
      <c r="N264" s="77"/>
      <c r="O264" s="32"/>
    </row>
    <row r="265" spans="2:15" ht="15">
      <c r="B265" s="121"/>
      <c r="C265" s="85"/>
      <c r="D265" s="85" t="s">
        <v>187</v>
      </c>
      <c r="E265" s="85"/>
      <c r="F265" s="85"/>
      <c r="G265" s="115"/>
      <c r="H265" s="115"/>
      <c r="I265" s="115"/>
      <c r="J265" s="78"/>
      <c r="K265" s="78"/>
      <c r="L265" s="79"/>
      <c r="M265" s="49"/>
      <c r="N265" s="77"/>
      <c r="O265" s="32"/>
    </row>
    <row r="266" spans="2:15" ht="15">
      <c r="B266" s="121"/>
      <c r="C266" s="85"/>
      <c r="D266" s="85" t="s">
        <v>167</v>
      </c>
      <c r="E266" s="85"/>
      <c r="F266" s="85"/>
      <c r="G266" s="115"/>
      <c r="H266" s="115"/>
      <c r="I266" s="115"/>
      <c r="J266" s="78"/>
      <c r="K266" s="78"/>
      <c r="L266" s="79"/>
      <c r="M266" s="49"/>
      <c r="N266" s="77"/>
      <c r="O266" s="32"/>
    </row>
    <row r="267" spans="2:15" ht="15">
      <c r="B267" s="121"/>
      <c r="C267" s="85"/>
      <c r="D267" s="85" t="s">
        <v>168</v>
      </c>
      <c r="E267" s="85"/>
      <c r="F267" s="85"/>
      <c r="G267" s="115"/>
      <c r="H267" s="115"/>
      <c r="I267" s="115"/>
      <c r="J267" s="78"/>
      <c r="K267" s="78"/>
      <c r="L267" s="79"/>
      <c r="M267" s="49"/>
      <c r="N267" s="77"/>
      <c r="O267" s="32"/>
    </row>
    <row r="268" spans="2:15" ht="15">
      <c r="B268" s="121"/>
      <c r="C268" s="85"/>
      <c r="D268" s="85" t="s">
        <v>258</v>
      </c>
      <c r="E268" s="85"/>
      <c r="F268" s="85"/>
      <c r="G268" s="115"/>
      <c r="H268" s="115"/>
      <c r="I268" s="115"/>
      <c r="J268" s="78"/>
      <c r="K268" s="78"/>
      <c r="L268" s="79"/>
      <c r="M268" s="49"/>
      <c r="N268" s="77"/>
      <c r="O268" s="32"/>
    </row>
    <row r="269" spans="2:15" ht="15">
      <c r="B269" s="121"/>
      <c r="C269" s="85"/>
      <c r="D269" s="85" t="s">
        <v>257</v>
      </c>
      <c r="E269" s="85"/>
      <c r="F269" s="85"/>
      <c r="G269" s="115"/>
      <c r="H269" s="115"/>
      <c r="I269" s="115"/>
      <c r="J269" s="78"/>
      <c r="K269" s="78"/>
      <c r="L269" s="79"/>
      <c r="M269" s="49"/>
      <c r="N269" s="77"/>
      <c r="O269" s="32"/>
    </row>
    <row r="270" spans="2:15" ht="15" customHeight="1">
      <c r="B270" s="121"/>
      <c r="C270" s="85"/>
      <c r="D270" s="85" t="s">
        <v>230</v>
      </c>
      <c r="E270" s="85"/>
      <c r="F270" s="85"/>
      <c r="G270" s="115"/>
      <c r="H270" s="115"/>
      <c r="I270" s="115"/>
      <c r="J270" s="78"/>
      <c r="K270" s="78"/>
      <c r="L270" s="79"/>
      <c r="M270" s="49"/>
      <c r="N270" s="77"/>
      <c r="O270" s="32"/>
    </row>
    <row r="271" spans="2:15" ht="15" customHeight="1">
      <c r="B271" s="121"/>
      <c r="C271" s="85"/>
      <c r="D271" s="85" t="s">
        <v>231</v>
      </c>
      <c r="E271" s="85"/>
      <c r="F271" s="85"/>
      <c r="G271" s="115"/>
      <c r="H271" s="115"/>
      <c r="I271" s="115"/>
      <c r="J271" s="78"/>
      <c r="K271" s="78"/>
      <c r="L271" s="79"/>
      <c r="M271" s="49"/>
      <c r="N271" s="77"/>
      <c r="O271" s="32"/>
    </row>
    <row r="272" spans="2:15" ht="7.5" customHeight="1">
      <c r="B272" s="121"/>
      <c r="C272" s="85"/>
      <c r="D272" s="85" t="s">
        <v>35</v>
      </c>
      <c r="E272" s="85"/>
      <c r="F272" s="85"/>
      <c r="G272" s="115"/>
      <c r="H272" s="115"/>
      <c r="I272" s="115"/>
      <c r="J272" s="78"/>
      <c r="K272" s="78"/>
      <c r="L272" s="79"/>
      <c r="M272" s="116"/>
      <c r="N272" s="77"/>
      <c r="O272" s="32"/>
    </row>
    <row r="273" spans="2:15" ht="15">
      <c r="B273" s="121"/>
      <c r="C273" s="85" t="s">
        <v>214</v>
      </c>
      <c r="D273" s="85"/>
      <c r="E273" s="85"/>
      <c r="F273" s="85"/>
      <c r="G273" s="115"/>
      <c r="H273" s="115"/>
      <c r="I273" s="115"/>
      <c r="J273" s="78"/>
      <c r="K273" s="78"/>
      <c r="L273" s="79"/>
      <c r="M273" s="49"/>
      <c r="N273" s="77"/>
      <c r="O273" s="32"/>
    </row>
    <row r="274" spans="2:15" ht="12.75" customHeight="1">
      <c r="B274" s="121"/>
      <c r="C274" s="85"/>
      <c r="D274" s="85"/>
      <c r="E274" s="85"/>
      <c r="F274" s="85"/>
      <c r="G274" s="85"/>
      <c r="H274" s="85"/>
      <c r="I274" s="85"/>
      <c r="J274" s="85"/>
      <c r="K274" s="85"/>
      <c r="L274" s="85"/>
      <c r="M274" s="85"/>
      <c r="N274" s="85"/>
      <c r="O274" s="32"/>
    </row>
    <row r="275" spans="2:15" ht="7.5" customHeight="1">
      <c r="B275" s="121"/>
      <c r="C275" s="32"/>
      <c r="D275" s="32"/>
      <c r="E275" s="32"/>
      <c r="F275" s="32"/>
      <c r="G275" s="32"/>
      <c r="H275" s="32"/>
      <c r="I275" s="32"/>
      <c r="J275" s="32"/>
      <c r="K275" s="32"/>
      <c r="L275" s="32"/>
      <c r="M275" s="32"/>
      <c r="N275" s="32"/>
      <c r="O275" s="32"/>
    </row>
    <row r="276" spans="2:15" ht="15.75">
      <c r="B276" s="120" t="s">
        <v>113</v>
      </c>
      <c r="C276" s="123" t="s">
        <v>215</v>
      </c>
      <c r="D276" s="32"/>
      <c r="E276" s="32"/>
      <c r="F276" s="32"/>
      <c r="G276" s="32"/>
      <c r="H276" s="32"/>
      <c r="I276" s="32"/>
      <c r="J276" s="32"/>
      <c r="K276" s="32"/>
      <c r="L276" s="32"/>
      <c r="M276" s="32"/>
      <c r="N276" s="32"/>
      <c r="O276" s="32"/>
    </row>
    <row r="277" spans="2:15" ht="8.25" customHeight="1">
      <c r="B277" s="121"/>
      <c r="C277" s="32"/>
      <c r="D277" s="32"/>
      <c r="E277" s="32"/>
      <c r="F277" s="32"/>
      <c r="G277" s="32"/>
      <c r="H277" s="32"/>
      <c r="I277" s="32"/>
      <c r="J277" s="32"/>
      <c r="K277" s="32"/>
      <c r="L277" s="32"/>
      <c r="M277" s="32"/>
      <c r="N277" s="32"/>
      <c r="O277" s="32"/>
    </row>
    <row r="278" spans="2:15" ht="15">
      <c r="B278" s="121"/>
      <c r="C278" s="32" t="s">
        <v>341</v>
      </c>
      <c r="D278" s="32"/>
      <c r="E278" s="32"/>
      <c r="F278" s="32"/>
      <c r="G278" s="32"/>
      <c r="H278" s="32"/>
      <c r="I278" s="32"/>
      <c r="J278" s="32"/>
      <c r="K278" s="32"/>
      <c r="L278" s="32"/>
      <c r="M278" s="32"/>
      <c r="N278" s="32"/>
      <c r="O278" s="32"/>
    </row>
    <row r="279" spans="2:15" ht="15">
      <c r="B279" s="121"/>
      <c r="C279" s="145" t="s">
        <v>342</v>
      </c>
      <c r="D279" s="32" t="s">
        <v>343</v>
      </c>
      <c r="E279" s="32" t="s">
        <v>351</v>
      </c>
      <c r="F279" s="32"/>
      <c r="G279" s="32"/>
      <c r="H279" s="32"/>
      <c r="I279" s="32"/>
      <c r="J279" s="32"/>
      <c r="K279" s="32"/>
      <c r="L279" s="32"/>
      <c r="M279" s="32"/>
      <c r="N279" s="32"/>
      <c r="O279" s="32"/>
    </row>
    <row r="280" spans="2:15" ht="15">
      <c r="B280" s="121"/>
      <c r="C280" s="32"/>
      <c r="D280" s="32" t="s">
        <v>344</v>
      </c>
      <c r="E280" s="32" t="s">
        <v>345</v>
      </c>
      <c r="F280" s="32"/>
      <c r="G280" s="32"/>
      <c r="H280" s="32"/>
      <c r="I280" s="32"/>
      <c r="J280" s="32"/>
      <c r="K280" s="32"/>
      <c r="L280" s="32"/>
      <c r="M280" s="32"/>
      <c r="N280" s="32"/>
      <c r="O280" s="32"/>
    </row>
    <row r="281" spans="2:15" ht="15">
      <c r="B281" s="121"/>
      <c r="C281" s="32"/>
      <c r="D281" s="32" t="s">
        <v>346</v>
      </c>
      <c r="E281" s="32" t="s">
        <v>352</v>
      </c>
      <c r="F281" s="32"/>
      <c r="G281" s="32"/>
      <c r="H281" s="32"/>
      <c r="I281" s="32"/>
      <c r="J281" s="32"/>
      <c r="K281" s="32"/>
      <c r="L281" s="32"/>
      <c r="M281" s="32"/>
      <c r="N281" s="32"/>
      <c r="O281" s="32"/>
    </row>
    <row r="282" spans="2:15" ht="15">
      <c r="B282" s="121"/>
      <c r="C282" s="199" t="s">
        <v>347</v>
      </c>
      <c r="D282" s="32" t="s">
        <v>348</v>
      </c>
      <c r="E282" s="32"/>
      <c r="F282" s="32"/>
      <c r="G282" s="32"/>
      <c r="H282" s="32"/>
      <c r="I282" s="32"/>
      <c r="J282" s="32"/>
      <c r="K282" s="32"/>
      <c r="L282" s="32"/>
      <c r="M282" s="32"/>
      <c r="N282" s="32"/>
      <c r="O282" s="32"/>
    </row>
    <row r="283" spans="2:15" ht="15">
      <c r="B283" s="121"/>
      <c r="C283" s="199" t="s">
        <v>349</v>
      </c>
      <c r="D283" s="32" t="s">
        <v>350</v>
      </c>
      <c r="E283" s="32"/>
      <c r="F283" s="32"/>
      <c r="G283" s="32"/>
      <c r="H283" s="32"/>
      <c r="I283" s="32"/>
      <c r="J283" s="32"/>
      <c r="K283" s="32"/>
      <c r="L283" s="32"/>
      <c r="M283" s="32"/>
      <c r="N283" s="32"/>
      <c r="O283" s="32"/>
    </row>
    <row r="284" spans="2:15" ht="12.75" customHeight="1">
      <c r="B284" s="121"/>
      <c r="C284" s="32"/>
      <c r="D284" s="32"/>
      <c r="E284" s="32"/>
      <c r="F284" s="32"/>
      <c r="G284" s="32"/>
      <c r="H284" s="32"/>
      <c r="I284" s="32"/>
      <c r="J284" s="32"/>
      <c r="K284" s="32"/>
      <c r="L284" s="32"/>
      <c r="M284" s="32"/>
      <c r="N284" s="32"/>
      <c r="O284" s="32"/>
    </row>
    <row r="285" spans="2:15" ht="7.5" customHeight="1">
      <c r="B285" s="121"/>
      <c r="L285" s="32"/>
      <c r="M285" s="32"/>
      <c r="N285" s="32"/>
      <c r="O285" s="32"/>
    </row>
    <row r="286" spans="2:15" ht="15.75">
      <c r="B286" s="120" t="s">
        <v>114</v>
      </c>
      <c r="C286" s="123" t="s">
        <v>277</v>
      </c>
      <c r="D286" s="32"/>
      <c r="E286" s="32"/>
      <c r="F286" s="32"/>
      <c r="G286" s="32"/>
      <c r="H286" s="32"/>
      <c r="I286" s="32"/>
      <c r="J286" s="32"/>
      <c r="K286" s="32"/>
      <c r="L286" s="32"/>
      <c r="M286" s="32"/>
      <c r="N286" s="32"/>
      <c r="O286" s="32"/>
    </row>
    <row r="287" spans="2:15" ht="8.25" customHeight="1">
      <c r="B287" s="121"/>
      <c r="C287" s="32"/>
      <c r="D287" s="32"/>
      <c r="E287" s="32"/>
      <c r="F287" s="32"/>
      <c r="G287" s="32"/>
      <c r="H287" s="32"/>
      <c r="I287" s="32"/>
      <c r="J287" s="32"/>
      <c r="K287" s="32"/>
      <c r="L287" s="32"/>
      <c r="M287" s="32"/>
      <c r="N287" s="32"/>
      <c r="O287" s="32"/>
    </row>
    <row r="288" spans="2:15" ht="15">
      <c r="B288" s="121"/>
      <c r="C288" s="76" t="s">
        <v>115</v>
      </c>
      <c r="D288" s="32"/>
      <c r="E288" s="32"/>
      <c r="F288" s="32"/>
      <c r="G288" s="32"/>
      <c r="H288" s="32"/>
      <c r="I288" s="32"/>
      <c r="J288" s="32"/>
      <c r="K288" s="32"/>
      <c r="L288" s="32"/>
      <c r="M288" s="32"/>
      <c r="N288" s="32"/>
      <c r="O288" s="32"/>
    </row>
    <row r="289" spans="3:15" ht="8.25" customHeight="1">
      <c r="C289" s="32"/>
      <c r="D289" s="32"/>
      <c r="E289" s="32"/>
      <c r="F289" s="32"/>
      <c r="G289" s="32"/>
      <c r="H289" s="32"/>
      <c r="I289" s="32"/>
      <c r="J289" s="32"/>
      <c r="K289" s="32"/>
      <c r="L289" s="32"/>
      <c r="M289" s="32"/>
      <c r="N289" s="32"/>
      <c r="O289" s="32"/>
    </row>
    <row r="290" spans="3:15" ht="15">
      <c r="C290" s="32" t="s">
        <v>361</v>
      </c>
      <c r="D290" s="32"/>
      <c r="E290" s="32"/>
      <c r="F290" s="32"/>
      <c r="G290" s="32"/>
      <c r="H290" s="32"/>
      <c r="I290" s="32"/>
      <c r="J290" s="32"/>
      <c r="K290" s="32"/>
      <c r="L290" s="32"/>
      <c r="M290" s="32"/>
      <c r="N290" s="32"/>
      <c r="O290" s="32"/>
    </row>
    <row r="291" spans="2:15" ht="15">
      <c r="B291" s="121"/>
      <c r="C291" s="32" t="s">
        <v>362</v>
      </c>
      <c r="D291" s="32"/>
      <c r="E291" s="32"/>
      <c r="F291" s="32"/>
      <c r="G291" s="32"/>
      <c r="H291" s="32"/>
      <c r="I291" s="32"/>
      <c r="J291" s="32"/>
      <c r="K291" s="32"/>
      <c r="L291" s="32"/>
      <c r="M291" s="32"/>
      <c r="N291" s="32"/>
      <c r="O291" s="32"/>
    </row>
    <row r="292" spans="2:15" ht="15">
      <c r="B292" s="121"/>
      <c r="C292" s="32" t="s">
        <v>363</v>
      </c>
      <c r="D292" s="32"/>
      <c r="E292" s="32"/>
      <c r="F292" s="32"/>
      <c r="G292" s="32"/>
      <c r="H292" s="32"/>
      <c r="I292" s="32"/>
      <c r="J292" s="32"/>
      <c r="K292" s="32"/>
      <c r="L292" s="32"/>
      <c r="M292" s="32"/>
      <c r="N292" s="32"/>
      <c r="O292" s="32"/>
    </row>
    <row r="293" spans="2:15" ht="12.75" customHeight="1">
      <c r="B293" s="121"/>
      <c r="D293" s="32"/>
      <c r="E293" s="32"/>
      <c r="F293" s="32"/>
      <c r="G293" s="32"/>
      <c r="H293" s="32"/>
      <c r="I293" s="32"/>
      <c r="J293" s="32"/>
      <c r="K293" s="32"/>
      <c r="L293" s="32"/>
      <c r="M293" s="32"/>
      <c r="N293" s="32"/>
      <c r="O293" s="32"/>
    </row>
    <row r="294" spans="2:15" ht="15">
      <c r="B294" s="121"/>
      <c r="C294" s="76" t="s">
        <v>148</v>
      </c>
      <c r="D294" s="32"/>
      <c r="E294" s="32"/>
      <c r="F294" s="32"/>
      <c r="G294" s="32"/>
      <c r="H294" s="32"/>
      <c r="I294" s="32"/>
      <c r="J294" s="32"/>
      <c r="K294" s="32"/>
      <c r="L294" s="32"/>
      <c r="M294" s="32"/>
      <c r="N294" s="32"/>
      <c r="O294" s="32"/>
    </row>
    <row r="295" spans="2:15" ht="8.25" customHeight="1">
      <c r="B295" s="67"/>
      <c r="C295" s="32"/>
      <c r="D295" s="32"/>
      <c r="E295" s="32"/>
      <c r="F295" s="32"/>
      <c r="G295" s="32"/>
      <c r="H295" s="32"/>
      <c r="I295" s="32"/>
      <c r="J295" s="32"/>
      <c r="K295" s="32"/>
      <c r="L295" s="32"/>
      <c r="M295" s="32"/>
      <c r="N295" s="32"/>
      <c r="O295" s="32"/>
    </row>
    <row r="296" spans="2:15" ht="15">
      <c r="B296" s="67"/>
      <c r="C296" s="32" t="s">
        <v>287</v>
      </c>
      <c r="D296" s="32"/>
      <c r="E296" s="32"/>
      <c r="F296" s="32"/>
      <c r="G296" s="32"/>
      <c r="H296" s="32"/>
      <c r="I296" s="32"/>
      <c r="J296" s="32"/>
      <c r="K296" s="32"/>
      <c r="L296" s="32"/>
      <c r="M296" s="32"/>
      <c r="N296" s="32"/>
      <c r="O296" s="32"/>
    </row>
    <row r="297" spans="2:15" ht="15">
      <c r="B297" s="67"/>
      <c r="C297" s="32" t="s">
        <v>239</v>
      </c>
      <c r="D297" s="32"/>
      <c r="E297" s="32"/>
      <c r="F297" s="32"/>
      <c r="G297" s="32"/>
      <c r="H297" s="32"/>
      <c r="I297" s="32"/>
      <c r="J297" s="32"/>
      <c r="K297" s="32"/>
      <c r="L297" s="32"/>
      <c r="M297" s="32"/>
      <c r="N297" s="32"/>
      <c r="O297" s="32"/>
    </row>
    <row r="298" spans="2:15" ht="15">
      <c r="B298" s="67"/>
      <c r="C298" s="32" t="s">
        <v>259</v>
      </c>
      <c r="D298" s="32"/>
      <c r="E298" s="32"/>
      <c r="F298" s="32"/>
      <c r="G298" s="32"/>
      <c r="H298" s="32"/>
      <c r="I298" s="32"/>
      <c r="J298" s="32"/>
      <c r="K298" s="32"/>
      <c r="L298" s="32"/>
      <c r="M298" s="32"/>
      <c r="N298" s="32"/>
      <c r="O298" s="32"/>
    </row>
    <row r="299" spans="2:15" ht="15">
      <c r="B299" s="67"/>
      <c r="C299" s="32"/>
      <c r="D299" s="32"/>
      <c r="E299" s="32"/>
      <c r="F299" s="32"/>
      <c r="G299" s="32"/>
      <c r="H299" s="32"/>
      <c r="I299" s="32"/>
      <c r="J299" s="32"/>
      <c r="K299" s="32"/>
      <c r="L299" s="32"/>
      <c r="M299" s="92"/>
      <c r="N299" s="32"/>
      <c r="O299" s="62" t="s">
        <v>27</v>
      </c>
    </row>
    <row r="300" spans="2:15" ht="15">
      <c r="B300" s="67"/>
      <c r="C300" s="32"/>
      <c r="D300" s="32"/>
      <c r="E300" s="32"/>
      <c r="F300" s="32"/>
      <c r="G300" s="32"/>
      <c r="H300" s="32"/>
      <c r="I300" s="32"/>
      <c r="J300" s="32"/>
      <c r="K300" s="32"/>
      <c r="L300" s="32"/>
      <c r="M300" s="92"/>
      <c r="N300" s="32"/>
      <c r="O300" s="62" t="s">
        <v>29</v>
      </c>
    </row>
    <row r="301" spans="2:15" ht="15">
      <c r="B301" s="67"/>
      <c r="C301" s="32"/>
      <c r="D301" s="32"/>
      <c r="E301" s="32"/>
      <c r="F301" s="32"/>
      <c r="G301" s="32"/>
      <c r="H301" s="32"/>
      <c r="I301" s="32"/>
      <c r="J301" s="32"/>
      <c r="K301" s="32"/>
      <c r="L301" s="32"/>
      <c r="M301" s="92"/>
      <c r="N301" s="32"/>
      <c r="O301" s="62" t="s">
        <v>31</v>
      </c>
    </row>
    <row r="302" spans="2:15" ht="15">
      <c r="B302" s="67"/>
      <c r="C302" s="32"/>
      <c r="D302" s="32"/>
      <c r="E302" s="32"/>
      <c r="F302" s="32"/>
      <c r="G302" s="32"/>
      <c r="H302" s="32"/>
      <c r="I302" s="32"/>
      <c r="J302" s="32"/>
      <c r="K302" s="32"/>
      <c r="L302" s="32"/>
      <c r="M302" s="115"/>
      <c r="N302" s="32"/>
      <c r="O302" s="63" t="str">
        <f>+PL!G18</f>
        <v>31/12/2004</v>
      </c>
    </row>
    <row r="303" spans="2:15" ht="7.5" customHeight="1">
      <c r="B303" s="67"/>
      <c r="C303" s="32"/>
      <c r="D303" s="32"/>
      <c r="E303" s="32"/>
      <c r="F303" s="32"/>
      <c r="G303" s="32"/>
      <c r="H303" s="32"/>
      <c r="I303" s="32"/>
      <c r="J303" s="32"/>
      <c r="K303" s="32"/>
      <c r="L303" s="32"/>
      <c r="M303" s="85"/>
      <c r="N303" s="32"/>
      <c r="O303" s="145"/>
    </row>
    <row r="304" spans="2:15" ht="15.75" thickBot="1">
      <c r="B304" s="32"/>
      <c r="D304" s="32" t="s">
        <v>296</v>
      </c>
      <c r="G304" s="32"/>
      <c r="H304" s="32"/>
      <c r="J304" s="32"/>
      <c r="K304" s="85"/>
      <c r="L304" s="85"/>
      <c r="M304" s="85"/>
      <c r="N304" s="85"/>
      <c r="O304" s="141">
        <f>+PL!K46</f>
        <v>11162</v>
      </c>
    </row>
    <row r="305" spans="2:15" ht="7.5" customHeight="1" thickTop="1">
      <c r="B305" s="32"/>
      <c r="D305" s="32"/>
      <c r="G305" s="32"/>
      <c r="H305" s="32"/>
      <c r="J305" s="32"/>
      <c r="K305" s="85"/>
      <c r="L305" s="85"/>
      <c r="M305" s="85"/>
      <c r="N305" s="85"/>
      <c r="O305" s="32"/>
    </row>
    <row r="306" spans="2:15" ht="15">
      <c r="B306" s="32"/>
      <c r="D306" s="32" t="s">
        <v>241</v>
      </c>
      <c r="G306" s="32"/>
      <c r="H306" s="32"/>
      <c r="J306" s="32"/>
      <c r="K306" s="85"/>
      <c r="L306" s="85"/>
      <c r="M306" s="85"/>
      <c r="N306" s="85"/>
      <c r="O306" s="32">
        <v>204128</v>
      </c>
    </row>
    <row r="307" spans="2:15" ht="15" customHeight="1">
      <c r="B307" s="32"/>
      <c r="D307" s="32" t="s">
        <v>356</v>
      </c>
      <c r="G307" s="32"/>
      <c r="H307" s="32"/>
      <c r="J307" s="32"/>
      <c r="K307" s="169"/>
      <c r="L307" s="85"/>
      <c r="M307" s="174"/>
      <c r="N307" s="85"/>
      <c r="O307" s="168">
        <f>4932-1580-2672</f>
        <v>680</v>
      </c>
    </row>
    <row r="308" spans="2:15" ht="4.5" customHeight="1">
      <c r="B308" s="32"/>
      <c r="D308" s="32"/>
      <c r="F308" s="32"/>
      <c r="G308" s="32"/>
      <c r="H308" s="32"/>
      <c r="J308" s="32"/>
      <c r="K308" s="85"/>
      <c r="L308" s="85"/>
      <c r="M308" s="85"/>
      <c r="N308" s="85"/>
      <c r="O308" s="88"/>
    </row>
    <row r="309" spans="2:15" ht="15.75" thickBot="1">
      <c r="B309" s="32"/>
      <c r="D309" s="32" t="s">
        <v>242</v>
      </c>
      <c r="F309" s="32"/>
      <c r="G309" s="32"/>
      <c r="H309" s="32"/>
      <c r="J309" s="32"/>
      <c r="K309" s="85"/>
      <c r="L309" s="85"/>
      <c r="M309" s="85"/>
      <c r="N309" s="85"/>
      <c r="O309" s="141">
        <f>SUM(O306:O308)</f>
        <v>204808</v>
      </c>
    </row>
    <row r="310" spans="2:15" ht="7.5" customHeight="1" thickTop="1">
      <c r="B310" s="32"/>
      <c r="D310" s="32"/>
      <c r="F310" s="32"/>
      <c r="G310" s="32"/>
      <c r="H310" s="32"/>
      <c r="J310" s="32"/>
      <c r="K310" s="85"/>
      <c r="L310" s="85"/>
      <c r="M310" s="85"/>
      <c r="N310" s="85"/>
      <c r="O310" s="32"/>
    </row>
    <row r="311" spans="2:15" ht="15.75" thickBot="1">
      <c r="B311" s="32"/>
      <c r="D311" s="32" t="s">
        <v>240</v>
      </c>
      <c r="G311" s="32"/>
      <c r="H311" s="32"/>
      <c r="J311" s="32"/>
      <c r="K311" s="170"/>
      <c r="L311" s="85"/>
      <c r="M311" s="170"/>
      <c r="N311" s="85"/>
      <c r="O311" s="167">
        <f>+O304/O309*100</f>
        <v>5.449982422561619</v>
      </c>
    </row>
    <row r="312" spans="2:14" ht="8.25" customHeight="1" thickTop="1">
      <c r="B312" s="32"/>
      <c r="C312" s="32"/>
      <c r="D312" s="32"/>
      <c r="E312" s="32"/>
      <c r="F312" s="32"/>
      <c r="G312" s="32"/>
      <c r="H312" s="32"/>
      <c r="J312" s="32"/>
      <c r="K312" s="85"/>
      <c r="L312" s="85"/>
      <c r="M312" s="32"/>
      <c r="N312" s="85"/>
    </row>
    <row r="313" spans="2:15" ht="15">
      <c r="B313" s="32"/>
      <c r="C313" s="32" t="s">
        <v>262</v>
      </c>
      <c r="D313" s="32"/>
      <c r="E313" s="32"/>
      <c r="F313" s="32"/>
      <c r="G313" s="32"/>
      <c r="H313" s="32"/>
      <c r="I313" s="32"/>
      <c r="J313" s="32"/>
      <c r="K313" s="32"/>
      <c r="L313" s="32"/>
      <c r="M313" s="32"/>
      <c r="N313" s="32"/>
      <c r="O313" s="32"/>
    </row>
    <row r="314" spans="2:15" ht="15">
      <c r="B314" s="32"/>
      <c r="C314" s="32" t="s">
        <v>297</v>
      </c>
      <c r="D314" s="32"/>
      <c r="E314" s="32"/>
      <c r="F314" s="32"/>
      <c r="G314" s="32"/>
      <c r="H314" s="32"/>
      <c r="I314" s="32"/>
      <c r="J314" s="32"/>
      <c r="K314" s="32"/>
      <c r="L314" s="32"/>
      <c r="M314" s="32"/>
      <c r="N314" s="32"/>
      <c r="O314" s="32"/>
    </row>
    <row r="315" spans="2:15" ht="15">
      <c r="B315" s="32"/>
      <c r="C315" s="32"/>
      <c r="D315" s="32"/>
      <c r="E315" s="32"/>
      <c r="F315" s="32"/>
      <c r="G315" s="32"/>
      <c r="H315" s="32"/>
      <c r="I315" s="32"/>
      <c r="J315" s="32"/>
      <c r="K315" s="32"/>
      <c r="L315" s="32"/>
      <c r="M315" s="32"/>
      <c r="N315" s="32"/>
      <c r="O315" s="32"/>
    </row>
    <row r="316" ht="15">
      <c r="B316" s="32"/>
    </row>
    <row r="317" ht="15">
      <c r="B317" s="32"/>
    </row>
    <row r="318" spans="2:15" ht="15">
      <c r="B318" s="32"/>
      <c r="C318" s="32"/>
      <c r="D318" s="32"/>
      <c r="E318" s="32"/>
      <c r="F318" s="32"/>
      <c r="G318" s="32"/>
      <c r="H318" s="32"/>
      <c r="I318" s="32"/>
      <c r="J318" s="32"/>
      <c r="K318" s="32"/>
      <c r="L318" s="32"/>
      <c r="M318" s="32"/>
      <c r="N318" s="32"/>
      <c r="O318" s="32"/>
    </row>
    <row r="319" spans="2:15" ht="15">
      <c r="B319" s="32"/>
      <c r="C319" s="32"/>
      <c r="D319" s="32"/>
      <c r="E319" s="32"/>
      <c r="F319" s="32"/>
      <c r="G319" s="32"/>
      <c r="H319" s="32"/>
      <c r="I319" s="32"/>
      <c r="J319" s="32"/>
      <c r="K319" s="32"/>
      <c r="L319" s="32"/>
      <c r="M319" s="32"/>
      <c r="N319" s="32"/>
      <c r="O319" s="32"/>
    </row>
    <row r="320" spans="2:15" ht="15">
      <c r="B320" s="32"/>
      <c r="C320" s="32"/>
      <c r="D320" s="32"/>
      <c r="E320" s="32"/>
      <c r="F320" s="32"/>
      <c r="G320" s="32"/>
      <c r="H320" s="32"/>
      <c r="I320" s="32"/>
      <c r="J320" s="32"/>
      <c r="K320" s="32"/>
      <c r="L320" s="32"/>
      <c r="M320" s="32"/>
      <c r="N320" s="32"/>
      <c r="O320" s="32"/>
    </row>
    <row r="321" spans="2:15" ht="15">
      <c r="B321" s="32"/>
      <c r="C321" s="32"/>
      <c r="D321" s="32"/>
      <c r="E321" s="32"/>
      <c r="F321" s="32"/>
      <c r="G321" s="32"/>
      <c r="H321" s="32"/>
      <c r="I321" s="32"/>
      <c r="J321" s="32"/>
      <c r="K321" s="32"/>
      <c r="L321" s="32"/>
      <c r="M321" s="32"/>
      <c r="N321" s="32"/>
      <c r="O321" s="32"/>
    </row>
    <row r="322" spans="2:15" ht="15">
      <c r="B322" s="32"/>
      <c r="C322" s="76"/>
      <c r="D322" s="32"/>
      <c r="E322" s="32"/>
      <c r="F322" s="32"/>
      <c r="G322" s="32"/>
      <c r="H322" s="32"/>
      <c r="I322" s="32"/>
      <c r="J322" s="32"/>
      <c r="K322" s="32"/>
      <c r="L322" s="32"/>
      <c r="M322" s="32"/>
      <c r="N322" s="32"/>
      <c r="O322" s="32"/>
    </row>
    <row r="323" spans="2:15" ht="15">
      <c r="B323" s="32"/>
      <c r="C323" s="32"/>
      <c r="D323" s="32"/>
      <c r="E323" s="32"/>
      <c r="F323" s="32"/>
      <c r="G323" s="32"/>
      <c r="H323" s="32"/>
      <c r="I323" s="32"/>
      <c r="J323" s="32"/>
      <c r="K323" s="32"/>
      <c r="L323" s="32"/>
      <c r="M323" s="32"/>
      <c r="N323" s="32"/>
      <c r="O323" s="32"/>
    </row>
    <row r="324" spans="2:15" ht="15">
      <c r="B324" s="32"/>
      <c r="C324" s="32"/>
      <c r="D324" s="32"/>
      <c r="E324" s="32"/>
      <c r="F324" s="32"/>
      <c r="G324" s="32"/>
      <c r="H324" s="32"/>
      <c r="I324" s="32"/>
      <c r="J324" s="32"/>
      <c r="K324" s="32"/>
      <c r="L324" s="32"/>
      <c r="M324" s="32"/>
      <c r="N324" s="32"/>
      <c r="O324" s="32"/>
    </row>
    <row r="325" spans="2:15" ht="15">
      <c r="B325" s="32"/>
      <c r="C325" s="32"/>
      <c r="D325" s="32"/>
      <c r="E325" s="32"/>
      <c r="F325" s="32"/>
      <c r="G325" s="32"/>
      <c r="H325" s="32"/>
      <c r="I325" s="32"/>
      <c r="J325" s="32"/>
      <c r="K325" s="32"/>
      <c r="L325" s="32"/>
      <c r="M325" s="32"/>
      <c r="N325" s="32"/>
      <c r="O325" s="32"/>
    </row>
    <row r="326" spans="2:15" ht="15">
      <c r="B326" s="32"/>
      <c r="C326" s="32"/>
      <c r="D326" s="32"/>
      <c r="E326" s="32"/>
      <c r="F326" s="32"/>
      <c r="G326" s="32"/>
      <c r="H326" s="32"/>
      <c r="I326" s="32"/>
      <c r="J326" s="32"/>
      <c r="K326" s="32"/>
      <c r="L326" s="32"/>
      <c r="M326" s="32"/>
      <c r="N326" s="32"/>
      <c r="O326" s="32"/>
    </row>
    <row r="327" spans="2:15" ht="15">
      <c r="B327" s="32"/>
      <c r="C327" s="32"/>
      <c r="D327" s="32"/>
      <c r="E327" s="32"/>
      <c r="F327" s="32"/>
      <c r="G327" s="32"/>
      <c r="H327" s="32"/>
      <c r="I327" s="32"/>
      <c r="J327" s="32"/>
      <c r="K327" s="32"/>
      <c r="L327" s="32"/>
      <c r="M327" s="32"/>
      <c r="N327" s="32"/>
      <c r="O327" s="32"/>
    </row>
    <row r="328" spans="2:15" ht="15">
      <c r="B328" s="32"/>
      <c r="C328" s="32"/>
      <c r="D328" s="32"/>
      <c r="E328" s="32"/>
      <c r="F328" s="32"/>
      <c r="G328" s="32"/>
      <c r="H328" s="32"/>
      <c r="I328" s="32"/>
      <c r="J328" s="32"/>
      <c r="K328" s="32"/>
      <c r="L328" s="32"/>
      <c r="M328" s="32"/>
      <c r="N328" s="32"/>
      <c r="O328" s="32"/>
    </row>
    <row r="329" spans="2:15" ht="15">
      <c r="B329" s="32"/>
      <c r="C329" s="32"/>
      <c r="D329" s="32"/>
      <c r="E329" s="32"/>
      <c r="F329" s="32"/>
      <c r="G329" s="32"/>
      <c r="H329" s="32"/>
      <c r="I329" s="32"/>
      <c r="J329" s="32"/>
      <c r="K329" s="32"/>
      <c r="L329" s="32"/>
      <c r="M329" s="32"/>
      <c r="N329" s="32"/>
      <c r="O329" s="32"/>
    </row>
    <row r="330" spans="2:15" ht="15">
      <c r="B330" s="32"/>
      <c r="C330" s="32"/>
      <c r="D330" s="32"/>
      <c r="E330" s="32"/>
      <c r="F330" s="32"/>
      <c r="G330" s="32"/>
      <c r="H330" s="32"/>
      <c r="I330" s="32"/>
      <c r="J330" s="32"/>
      <c r="K330" s="32"/>
      <c r="L330" s="32"/>
      <c r="M330" s="32"/>
      <c r="N330" s="32"/>
      <c r="O330" s="32"/>
    </row>
    <row r="331" spans="2:15" ht="15">
      <c r="B331" s="32"/>
      <c r="C331" s="32"/>
      <c r="D331" s="32"/>
      <c r="E331" s="32"/>
      <c r="F331" s="32"/>
      <c r="G331" s="32"/>
      <c r="H331" s="32"/>
      <c r="I331" s="32"/>
      <c r="J331" s="32"/>
      <c r="K331" s="32"/>
      <c r="L331" s="32"/>
      <c r="M331" s="32"/>
      <c r="N331" s="32"/>
      <c r="O331" s="32"/>
    </row>
    <row r="332" spans="2:15" ht="15">
      <c r="B332" s="32"/>
      <c r="D332" s="32"/>
      <c r="E332" s="32"/>
      <c r="F332" s="32"/>
      <c r="G332" s="32"/>
      <c r="H332" s="32"/>
      <c r="I332" s="32"/>
      <c r="J332" s="32"/>
      <c r="K332" s="32"/>
      <c r="L332" s="32"/>
      <c r="M332" s="32"/>
      <c r="N332" s="32"/>
      <c r="O332" s="32"/>
    </row>
    <row r="333" spans="2:15" ht="15">
      <c r="B333" s="32"/>
      <c r="D333" s="32"/>
      <c r="E333" s="32"/>
      <c r="F333" s="32"/>
      <c r="G333" s="32"/>
      <c r="H333" s="32"/>
      <c r="I333" s="32"/>
      <c r="J333" s="32"/>
      <c r="K333" s="32"/>
      <c r="L333" s="32"/>
      <c r="M333" s="32"/>
      <c r="N333" s="32"/>
      <c r="O333" s="32"/>
    </row>
    <row r="334" spans="2:15" ht="15">
      <c r="B334" s="32"/>
      <c r="D334" s="32"/>
      <c r="E334" s="32"/>
      <c r="F334" s="32"/>
      <c r="G334" s="32"/>
      <c r="H334" s="32"/>
      <c r="I334" s="32"/>
      <c r="J334" s="32"/>
      <c r="K334" s="32"/>
      <c r="L334" s="32"/>
      <c r="M334" s="32"/>
      <c r="N334" s="32"/>
      <c r="O334" s="32"/>
    </row>
    <row r="335" spans="2:15" ht="15">
      <c r="B335" s="32"/>
      <c r="C335" s="32"/>
      <c r="D335" s="32"/>
      <c r="E335" s="32"/>
      <c r="F335" s="32"/>
      <c r="G335" s="32"/>
      <c r="H335" s="32"/>
      <c r="I335" s="32"/>
      <c r="J335" s="32"/>
      <c r="K335" s="32"/>
      <c r="L335" s="32"/>
      <c r="M335" s="32"/>
      <c r="N335" s="32"/>
      <c r="O335" s="32"/>
    </row>
    <row r="336" spans="2:15" ht="15">
      <c r="B336" s="32"/>
      <c r="C336" s="32"/>
      <c r="D336" s="32"/>
      <c r="E336" s="32"/>
      <c r="F336" s="32"/>
      <c r="G336" s="32"/>
      <c r="H336" s="32"/>
      <c r="I336" s="32"/>
      <c r="J336" s="32"/>
      <c r="K336" s="32"/>
      <c r="L336" s="32"/>
      <c r="M336" s="32"/>
      <c r="N336" s="32"/>
      <c r="O336" s="32"/>
    </row>
    <row r="337" spans="2:15" ht="15">
      <c r="B337" s="32"/>
      <c r="C337" s="32"/>
      <c r="D337" s="32"/>
      <c r="E337" s="32"/>
      <c r="F337" s="32"/>
      <c r="G337" s="32"/>
      <c r="H337" s="32"/>
      <c r="I337" s="32"/>
      <c r="J337" s="32"/>
      <c r="K337" s="32"/>
      <c r="L337" s="32"/>
      <c r="M337" s="32"/>
      <c r="N337" s="32"/>
      <c r="O337" s="32"/>
    </row>
    <row r="338" spans="2:15" ht="15">
      <c r="B338" s="32"/>
      <c r="C338" s="32"/>
      <c r="D338" s="32"/>
      <c r="E338" s="32"/>
      <c r="F338" s="32"/>
      <c r="G338" s="32"/>
      <c r="H338" s="32"/>
      <c r="I338" s="32"/>
      <c r="J338" s="32"/>
      <c r="K338" s="32"/>
      <c r="L338" s="32"/>
      <c r="M338" s="32"/>
      <c r="N338" s="32"/>
      <c r="O338" s="32"/>
    </row>
    <row r="339" spans="2:15" ht="15">
      <c r="B339" s="32"/>
      <c r="C339" s="32"/>
      <c r="D339" s="32"/>
      <c r="E339" s="32"/>
      <c r="F339" s="32"/>
      <c r="G339" s="32"/>
      <c r="H339" s="32"/>
      <c r="I339" s="32"/>
      <c r="J339" s="32"/>
      <c r="K339" s="32"/>
      <c r="L339" s="32"/>
      <c r="M339" s="32"/>
      <c r="N339" s="32"/>
      <c r="O339" s="32"/>
    </row>
    <row r="340" spans="2:15" ht="15">
      <c r="B340" s="32"/>
      <c r="C340" s="32"/>
      <c r="D340" s="32"/>
      <c r="E340" s="32"/>
      <c r="F340" s="32"/>
      <c r="G340" s="32"/>
      <c r="H340" s="32"/>
      <c r="I340" s="32"/>
      <c r="J340" s="32"/>
      <c r="K340" s="32"/>
      <c r="L340" s="32"/>
      <c r="M340" s="32"/>
      <c r="N340" s="32"/>
      <c r="O340" s="32"/>
    </row>
    <row r="341" spans="2:15" ht="15">
      <c r="B341" s="32"/>
      <c r="C341" s="32"/>
      <c r="D341" s="32"/>
      <c r="E341" s="32"/>
      <c r="F341" s="32"/>
      <c r="G341" s="32"/>
      <c r="H341" s="32"/>
      <c r="I341" s="32"/>
      <c r="J341" s="32"/>
      <c r="K341" s="32"/>
      <c r="L341" s="32"/>
      <c r="M341" s="32"/>
      <c r="N341" s="32"/>
      <c r="O341" s="32"/>
    </row>
    <row r="342" spans="2:15" ht="15">
      <c r="B342" s="32"/>
      <c r="C342" s="32"/>
      <c r="D342" s="32"/>
      <c r="E342" s="32"/>
      <c r="F342" s="32"/>
      <c r="G342" s="32"/>
      <c r="H342" s="32"/>
      <c r="I342" s="32"/>
      <c r="J342" s="32"/>
      <c r="K342" s="32"/>
      <c r="L342" s="32"/>
      <c r="M342" s="32"/>
      <c r="N342" s="32"/>
      <c r="O342" s="32"/>
    </row>
    <row r="343" spans="2:15" ht="15">
      <c r="B343" s="32"/>
      <c r="C343" s="32"/>
      <c r="D343" s="32"/>
      <c r="E343" s="32"/>
      <c r="F343" s="32"/>
      <c r="G343" s="32"/>
      <c r="H343" s="32"/>
      <c r="I343" s="32"/>
      <c r="J343" s="32"/>
      <c r="K343" s="32"/>
      <c r="L343" s="32"/>
      <c r="M343" s="32"/>
      <c r="N343" s="32"/>
      <c r="O343" s="32"/>
    </row>
    <row r="344" spans="2:15" ht="15">
      <c r="B344" s="32"/>
      <c r="C344" s="32"/>
      <c r="D344" s="32"/>
      <c r="E344" s="32"/>
      <c r="F344" s="32"/>
      <c r="G344" s="32"/>
      <c r="H344" s="32"/>
      <c r="I344" s="32"/>
      <c r="J344" s="32"/>
      <c r="K344" s="32"/>
      <c r="L344" s="32"/>
      <c r="M344" s="32"/>
      <c r="N344" s="32"/>
      <c r="O344" s="32"/>
    </row>
    <row r="345" spans="2:15" ht="15">
      <c r="B345" s="32"/>
      <c r="C345" s="32"/>
      <c r="D345" s="32"/>
      <c r="E345" s="32"/>
      <c r="F345" s="32"/>
      <c r="G345" s="32"/>
      <c r="H345" s="32"/>
      <c r="I345" s="32"/>
      <c r="J345" s="32"/>
      <c r="K345" s="32"/>
      <c r="L345" s="32"/>
      <c r="M345" s="32"/>
      <c r="N345" s="32"/>
      <c r="O345" s="32"/>
    </row>
    <row r="346" spans="2:15" ht="15">
      <c r="B346" s="32"/>
      <c r="C346" s="32"/>
      <c r="D346" s="32"/>
      <c r="E346" s="32"/>
      <c r="F346" s="32"/>
      <c r="G346" s="32"/>
      <c r="H346" s="32"/>
      <c r="I346" s="32"/>
      <c r="J346" s="32"/>
      <c r="K346" s="32"/>
      <c r="L346" s="32"/>
      <c r="M346" s="32"/>
      <c r="N346" s="32"/>
      <c r="O346" s="32"/>
    </row>
    <row r="347" spans="2:15" ht="15">
      <c r="B347" s="32"/>
      <c r="C347" s="32"/>
      <c r="D347" s="32"/>
      <c r="E347" s="32"/>
      <c r="F347" s="32"/>
      <c r="G347" s="32"/>
      <c r="H347" s="32"/>
      <c r="I347" s="32"/>
      <c r="J347" s="32"/>
      <c r="K347" s="32"/>
      <c r="L347" s="32"/>
      <c r="M347" s="32"/>
      <c r="N347" s="32"/>
      <c r="O347" s="32"/>
    </row>
    <row r="348" spans="2:15" ht="15">
      <c r="B348" s="32"/>
      <c r="C348" s="32"/>
      <c r="D348" s="32"/>
      <c r="E348" s="32"/>
      <c r="F348" s="32"/>
      <c r="G348" s="32"/>
      <c r="H348" s="32"/>
      <c r="I348" s="32"/>
      <c r="J348" s="32"/>
      <c r="K348" s="32"/>
      <c r="L348" s="32"/>
      <c r="M348" s="32"/>
      <c r="N348" s="32"/>
      <c r="O348" s="32"/>
    </row>
    <row r="349" spans="2:15" ht="15">
      <c r="B349" s="32"/>
      <c r="C349" s="32"/>
      <c r="D349" s="32"/>
      <c r="E349" s="32"/>
      <c r="F349" s="32"/>
      <c r="G349" s="32"/>
      <c r="H349" s="32"/>
      <c r="I349" s="32"/>
      <c r="J349" s="32"/>
      <c r="K349" s="32"/>
      <c r="L349" s="32"/>
      <c r="M349" s="32"/>
      <c r="N349" s="32"/>
      <c r="O349" s="32"/>
    </row>
    <row r="350" spans="2:15" ht="15">
      <c r="B350" s="32"/>
      <c r="C350" s="32"/>
      <c r="D350" s="32"/>
      <c r="E350" s="32"/>
      <c r="F350" s="32"/>
      <c r="G350" s="32"/>
      <c r="H350" s="32"/>
      <c r="I350" s="32"/>
      <c r="J350" s="32"/>
      <c r="K350" s="32"/>
      <c r="L350" s="32"/>
      <c r="M350" s="32"/>
      <c r="N350" s="32"/>
      <c r="O350" s="32"/>
    </row>
    <row r="351" spans="2:15" ht="15">
      <c r="B351" s="32"/>
      <c r="C351" s="32"/>
      <c r="D351" s="32"/>
      <c r="E351" s="32"/>
      <c r="F351" s="32"/>
      <c r="G351" s="32"/>
      <c r="H351" s="32"/>
      <c r="I351" s="32"/>
      <c r="J351" s="32"/>
      <c r="K351" s="32"/>
      <c r="L351" s="32"/>
      <c r="M351" s="32"/>
      <c r="N351" s="32"/>
      <c r="O351" s="32"/>
    </row>
    <row r="352" spans="2:15" ht="15">
      <c r="B352" s="32"/>
      <c r="C352" s="32"/>
      <c r="D352" s="32"/>
      <c r="E352" s="32"/>
      <c r="F352" s="32"/>
      <c r="G352" s="32"/>
      <c r="H352" s="32"/>
      <c r="I352" s="32"/>
      <c r="J352" s="32"/>
      <c r="K352" s="32"/>
      <c r="L352" s="32"/>
      <c r="M352" s="32"/>
      <c r="N352" s="32"/>
      <c r="O352" s="32"/>
    </row>
    <row r="353" spans="2:15" ht="15">
      <c r="B353" s="32"/>
      <c r="C353" s="32"/>
      <c r="D353" s="32"/>
      <c r="E353" s="32"/>
      <c r="F353" s="32"/>
      <c r="G353" s="32"/>
      <c r="H353" s="32"/>
      <c r="I353" s="32"/>
      <c r="J353" s="32"/>
      <c r="K353" s="32"/>
      <c r="L353" s="32"/>
      <c r="M353" s="32"/>
      <c r="N353" s="32"/>
      <c r="O353" s="32"/>
    </row>
    <row r="354" spans="2:15" ht="15">
      <c r="B354" s="32"/>
      <c r="C354" s="32"/>
      <c r="D354" s="32"/>
      <c r="E354" s="32"/>
      <c r="F354" s="32"/>
      <c r="G354" s="32"/>
      <c r="H354" s="32"/>
      <c r="I354" s="32"/>
      <c r="J354" s="32"/>
      <c r="K354" s="32"/>
      <c r="L354" s="32"/>
      <c r="M354" s="32"/>
      <c r="N354" s="32"/>
      <c r="O354" s="32"/>
    </row>
    <row r="355" spans="2:15" ht="15">
      <c r="B355" s="32"/>
      <c r="C355" s="32"/>
      <c r="D355" s="32"/>
      <c r="E355" s="32"/>
      <c r="F355" s="32"/>
      <c r="G355" s="32"/>
      <c r="H355" s="32"/>
      <c r="I355" s="32"/>
      <c r="J355" s="32"/>
      <c r="K355" s="32"/>
      <c r="L355" s="32"/>
      <c r="M355" s="32"/>
      <c r="N355" s="32"/>
      <c r="O355" s="32"/>
    </row>
    <row r="356" spans="2:15" ht="15">
      <c r="B356" s="32"/>
      <c r="C356" s="32"/>
      <c r="D356" s="32"/>
      <c r="E356" s="32"/>
      <c r="F356" s="32"/>
      <c r="G356" s="32"/>
      <c r="H356" s="32"/>
      <c r="I356" s="32"/>
      <c r="J356" s="32"/>
      <c r="K356" s="32"/>
      <c r="L356" s="32"/>
      <c r="M356" s="32"/>
      <c r="N356" s="32"/>
      <c r="O356" s="32"/>
    </row>
    <row r="357" spans="2:15" ht="15">
      <c r="B357" s="32"/>
      <c r="C357" s="32"/>
      <c r="D357" s="32"/>
      <c r="E357" s="32"/>
      <c r="F357" s="32"/>
      <c r="G357" s="32"/>
      <c r="H357" s="32"/>
      <c r="I357" s="32"/>
      <c r="J357" s="32"/>
      <c r="K357" s="32"/>
      <c r="L357" s="32"/>
      <c r="M357" s="32"/>
      <c r="N357" s="32"/>
      <c r="O357" s="32"/>
    </row>
    <row r="358" spans="2:15" ht="15">
      <c r="B358" s="32"/>
      <c r="C358" s="32"/>
      <c r="D358" s="32"/>
      <c r="E358" s="32"/>
      <c r="F358" s="32"/>
      <c r="G358" s="32"/>
      <c r="H358" s="32"/>
      <c r="I358" s="32"/>
      <c r="J358" s="32"/>
      <c r="K358" s="32"/>
      <c r="L358" s="32"/>
      <c r="M358" s="32"/>
      <c r="N358" s="32"/>
      <c r="O358" s="32"/>
    </row>
    <row r="359" spans="2:15" ht="15">
      <c r="B359" s="32"/>
      <c r="C359" s="32"/>
      <c r="D359" s="32"/>
      <c r="E359" s="32"/>
      <c r="F359" s="32"/>
      <c r="G359" s="32"/>
      <c r="H359" s="32"/>
      <c r="I359" s="32"/>
      <c r="J359" s="32"/>
      <c r="K359" s="32"/>
      <c r="L359" s="32"/>
      <c r="M359" s="32"/>
      <c r="N359" s="32"/>
      <c r="O359" s="32"/>
    </row>
    <row r="360" spans="2:15" ht="15">
      <c r="B360" s="32"/>
      <c r="C360" s="32"/>
      <c r="D360" s="32"/>
      <c r="E360" s="32"/>
      <c r="F360" s="32"/>
      <c r="G360" s="32"/>
      <c r="H360" s="32"/>
      <c r="I360" s="32"/>
      <c r="J360" s="32"/>
      <c r="K360" s="32"/>
      <c r="L360" s="32"/>
      <c r="M360" s="32"/>
      <c r="N360" s="32"/>
      <c r="O360" s="32"/>
    </row>
    <row r="361" spans="2:15" ht="15">
      <c r="B361" s="32"/>
      <c r="C361" s="32"/>
      <c r="D361" s="32"/>
      <c r="E361" s="32"/>
      <c r="F361" s="32"/>
      <c r="G361" s="32"/>
      <c r="H361" s="32"/>
      <c r="I361" s="32"/>
      <c r="J361" s="32"/>
      <c r="K361" s="32"/>
      <c r="L361" s="32"/>
      <c r="M361" s="32"/>
      <c r="N361" s="32"/>
      <c r="O361" s="32"/>
    </row>
    <row r="362" spans="2:15" ht="15">
      <c r="B362" s="32"/>
      <c r="C362" s="32"/>
      <c r="D362" s="32"/>
      <c r="E362" s="32"/>
      <c r="F362" s="32"/>
      <c r="G362" s="32"/>
      <c r="H362" s="32"/>
      <c r="I362" s="32"/>
      <c r="J362" s="32"/>
      <c r="K362" s="32"/>
      <c r="L362" s="32"/>
      <c r="M362" s="32"/>
      <c r="N362" s="32"/>
      <c r="O362" s="32"/>
    </row>
    <row r="363" spans="2:15" ht="15">
      <c r="B363" s="32"/>
      <c r="C363" s="32"/>
      <c r="D363" s="32"/>
      <c r="E363" s="32"/>
      <c r="F363" s="32"/>
      <c r="G363" s="32"/>
      <c r="H363" s="32"/>
      <c r="I363" s="32"/>
      <c r="J363" s="32"/>
      <c r="K363" s="32"/>
      <c r="L363" s="32"/>
      <c r="M363" s="32"/>
      <c r="N363" s="32"/>
      <c r="O363" s="32"/>
    </row>
    <row r="364" spans="2:15" ht="15">
      <c r="B364" s="32"/>
      <c r="C364" s="32"/>
      <c r="D364" s="32"/>
      <c r="E364" s="32"/>
      <c r="F364" s="32"/>
      <c r="G364" s="32"/>
      <c r="H364" s="32"/>
      <c r="I364" s="32"/>
      <c r="J364" s="32"/>
      <c r="K364" s="32"/>
      <c r="L364" s="32"/>
      <c r="M364" s="32"/>
      <c r="N364" s="32"/>
      <c r="O364" s="32"/>
    </row>
    <row r="365" spans="2:15" ht="15">
      <c r="B365" s="32"/>
      <c r="C365" s="32"/>
      <c r="D365" s="32"/>
      <c r="E365" s="32"/>
      <c r="F365" s="32"/>
      <c r="G365" s="32"/>
      <c r="H365" s="32"/>
      <c r="I365" s="32"/>
      <c r="J365" s="32"/>
      <c r="K365" s="32"/>
      <c r="L365" s="32"/>
      <c r="M365" s="32"/>
      <c r="N365" s="32"/>
      <c r="O365" s="32"/>
    </row>
    <row r="366" spans="2:15" ht="15">
      <c r="B366" s="32"/>
      <c r="C366" s="32"/>
      <c r="D366" s="32"/>
      <c r="E366" s="32"/>
      <c r="F366" s="32"/>
      <c r="G366" s="32"/>
      <c r="H366" s="32"/>
      <c r="I366" s="32"/>
      <c r="J366" s="32"/>
      <c r="K366" s="32"/>
      <c r="L366" s="32"/>
      <c r="M366" s="32"/>
      <c r="N366" s="32"/>
      <c r="O366" s="32"/>
    </row>
    <row r="367" spans="2:15" ht="15">
      <c r="B367" s="32"/>
      <c r="C367" s="32"/>
      <c r="D367" s="32"/>
      <c r="E367" s="32"/>
      <c r="F367" s="32"/>
      <c r="G367" s="32"/>
      <c r="H367" s="32"/>
      <c r="I367" s="32"/>
      <c r="J367" s="32"/>
      <c r="K367" s="32"/>
      <c r="L367" s="32"/>
      <c r="M367" s="32"/>
      <c r="N367" s="32"/>
      <c r="O367" s="32"/>
    </row>
    <row r="368" spans="2:15" ht="15">
      <c r="B368" s="32"/>
      <c r="C368" s="32"/>
      <c r="D368" s="32"/>
      <c r="E368" s="32"/>
      <c r="F368" s="32"/>
      <c r="G368" s="32"/>
      <c r="H368" s="32"/>
      <c r="I368" s="32"/>
      <c r="J368" s="32"/>
      <c r="K368" s="32"/>
      <c r="L368" s="32"/>
      <c r="M368" s="32"/>
      <c r="N368" s="32"/>
      <c r="O368" s="32"/>
    </row>
    <row r="369" spans="2:15" ht="15">
      <c r="B369" s="32"/>
      <c r="C369" s="32"/>
      <c r="D369" s="32"/>
      <c r="E369" s="32"/>
      <c r="F369" s="32"/>
      <c r="G369" s="32"/>
      <c r="H369" s="32"/>
      <c r="I369" s="32"/>
      <c r="J369" s="32"/>
      <c r="K369" s="32"/>
      <c r="L369" s="32"/>
      <c r="M369" s="32"/>
      <c r="N369" s="32"/>
      <c r="O369" s="32"/>
    </row>
    <row r="370" spans="2:15" ht="15">
      <c r="B370" s="32"/>
      <c r="C370" s="32"/>
      <c r="D370" s="32"/>
      <c r="E370" s="32"/>
      <c r="F370" s="32"/>
      <c r="G370" s="32"/>
      <c r="H370" s="32"/>
      <c r="I370" s="32"/>
      <c r="J370" s="32"/>
      <c r="K370" s="32"/>
      <c r="L370" s="32"/>
      <c r="M370" s="32"/>
      <c r="N370" s="32"/>
      <c r="O370" s="32"/>
    </row>
    <row r="371" spans="2:15" ht="15">
      <c r="B371" s="32"/>
      <c r="C371" s="32"/>
      <c r="D371" s="32"/>
      <c r="E371" s="32"/>
      <c r="F371" s="32"/>
      <c r="G371" s="32"/>
      <c r="H371" s="32"/>
      <c r="I371" s="32"/>
      <c r="J371" s="32"/>
      <c r="K371" s="32"/>
      <c r="L371" s="32"/>
      <c r="M371" s="32"/>
      <c r="N371" s="32"/>
      <c r="O371" s="32"/>
    </row>
    <row r="372" spans="2:15" ht="15">
      <c r="B372" s="32"/>
      <c r="C372" s="32"/>
      <c r="D372" s="32"/>
      <c r="E372" s="32"/>
      <c r="F372" s="32"/>
      <c r="G372" s="32"/>
      <c r="H372" s="32"/>
      <c r="I372" s="32"/>
      <c r="J372" s="32"/>
      <c r="K372" s="32"/>
      <c r="L372" s="32"/>
      <c r="M372" s="32"/>
      <c r="N372" s="32"/>
      <c r="O372" s="32"/>
    </row>
    <row r="373" spans="2:15" ht="15">
      <c r="B373" s="32"/>
      <c r="C373" s="32"/>
      <c r="D373" s="32"/>
      <c r="E373" s="32"/>
      <c r="F373" s="32"/>
      <c r="G373" s="32"/>
      <c r="H373" s="32"/>
      <c r="I373" s="32"/>
      <c r="J373" s="32"/>
      <c r="K373" s="32"/>
      <c r="L373" s="32"/>
      <c r="M373" s="32"/>
      <c r="N373" s="32"/>
      <c r="O373" s="32"/>
    </row>
    <row r="374" spans="2:15" ht="15">
      <c r="B374" s="32"/>
      <c r="C374" s="32"/>
      <c r="D374" s="32"/>
      <c r="E374" s="32"/>
      <c r="F374" s="32"/>
      <c r="G374" s="32"/>
      <c r="H374" s="32"/>
      <c r="I374" s="32"/>
      <c r="J374" s="32"/>
      <c r="K374" s="32"/>
      <c r="L374" s="32"/>
      <c r="M374" s="32"/>
      <c r="N374" s="32"/>
      <c r="O374" s="32"/>
    </row>
    <row r="375" spans="2:15" ht="15">
      <c r="B375" s="32"/>
      <c r="C375" s="32"/>
      <c r="D375" s="32"/>
      <c r="E375" s="32"/>
      <c r="F375" s="32"/>
      <c r="G375" s="32"/>
      <c r="H375" s="32"/>
      <c r="I375" s="32"/>
      <c r="J375" s="32"/>
      <c r="K375" s="32"/>
      <c r="L375" s="32"/>
      <c r="M375" s="32"/>
      <c r="N375" s="32"/>
      <c r="O375" s="32"/>
    </row>
    <row r="376" spans="2:15" ht="15">
      <c r="B376" s="32"/>
      <c r="C376" s="32"/>
      <c r="D376" s="32"/>
      <c r="E376" s="32"/>
      <c r="F376" s="32"/>
      <c r="G376" s="32"/>
      <c r="H376" s="32"/>
      <c r="I376" s="32"/>
      <c r="J376" s="32"/>
      <c r="K376" s="32"/>
      <c r="L376" s="32"/>
      <c r="M376" s="32"/>
      <c r="N376" s="32"/>
      <c r="O376" s="32"/>
    </row>
    <row r="377" spans="2:15" ht="15">
      <c r="B377" s="32"/>
      <c r="C377" s="32"/>
      <c r="D377" s="32"/>
      <c r="E377" s="32"/>
      <c r="F377" s="32"/>
      <c r="G377" s="32"/>
      <c r="H377" s="32"/>
      <c r="I377" s="32"/>
      <c r="J377" s="32"/>
      <c r="K377" s="32"/>
      <c r="L377" s="32"/>
      <c r="M377" s="32"/>
      <c r="N377" s="32"/>
      <c r="O377" s="32"/>
    </row>
    <row r="378" spans="2:15" ht="15">
      <c r="B378" s="32"/>
      <c r="C378" s="32"/>
      <c r="D378" s="32"/>
      <c r="E378" s="32"/>
      <c r="F378" s="32"/>
      <c r="G378" s="32"/>
      <c r="H378" s="32"/>
      <c r="I378" s="32"/>
      <c r="J378" s="32"/>
      <c r="K378" s="32"/>
      <c r="L378" s="32"/>
      <c r="M378" s="32"/>
      <c r="N378" s="32"/>
      <c r="O378" s="32"/>
    </row>
    <row r="379" spans="2:15" ht="15">
      <c r="B379" s="32"/>
      <c r="C379" s="32"/>
      <c r="D379" s="32"/>
      <c r="E379" s="32"/>
      <c r="F379" s="32"/>
      <c r="G379" s="32"/>
      <c r="H379" s="32"/>
      <c r="I379" s="32"/>
      <c r="J379" s="32"/>
      <c r="K379" s="32"/>
      <c r="L379" s="32"/>
      <c r="M379" s="32"/>
      <c r="N379" s="32"/>
      <c r="O379" s="32"/>
    </row>
    <row r="380" spans="2:15" ht="15">
      <c r="B380" s="32"/>
      <c r="C380" s="32"/>
      <c r="D380" s="32"/>
      <c r="E380" s="32"/>
      <c r="F380" s="32"/>
      <c r="G380" s="32"/>
      <c r="H380" s="32"/>
      <c r="I380" s="32"/>
      <c r="J380" s="32"/>
      <c r="K380" s="32"/>
      <c r="L380" s="32"/>
      <c r="M380" s="32"/>
      <c r="N380" s="32"/>
      <c r="O380" s="32"/>
    </row>
    <row r="381" spans="2:15" ht="15">
      <c r="B381" s="32"/>
      <c r="C381" s="32"/>
      <c r="D381" s="32"/>
      <c r="E381" s="32"/>
      <c r="F381" s="32"/>
      <c r="G381" s="32"/>
      <c r="H381" s="32"/>
      <c r="I381" s="32"/>
      <c r="J381" s="32"/>
      <c r="K381" s="32"/>
      <c r="L381" s="32"/>
      <c r="M381" s="32"/>
      <c r="N381" s="32"/>
      <c r="O381" s="32"/>
    </row>
    <row r="382" spans="2:15" ht="15">
      <c r="B382" s="32"/>
      <c r="C382" s="32"/>
      <c r="D382" s="32"/>
      <c r="E382" s="32"/>
      <c r="F382" s="32"/>
      <c r="G382" s="32"/>
      <c r="H382" s="32"/>
      <c r="I382" s="32"/>
      <c r="J382" s="32"/>
      <c r="K382" s="32"/>
      <c r="L382" s="32"/>
      <c r="M382" s="32"/>
      <c r="N382" s="32"/>
      <c r="O382" s="32"/>
    </row>
    <row r="383" spans="2:15" ht="15">
      <c r="B383" s="32"/>
      <c r="C383" s="32"/>
      <c r="D383" s="32"/>
      <c r="E383" s="32"/>
      <c r="F383" s="32"/>
      <c r="G383" s="32"/>
      <c r="H383" s="32"/>
      <c r="I383" s="32"/>
      <c r="J383" s="32"/>
      <c r="K383" s="32"/>
      <c r="L383" s="32"/>
      <c r="M383" s="32"/>
      <c r="N383" s="32"/>
      <c r="O383" s="32"/>
    </row>
    <row r="384" spans="2:15" ht="15">
      <c r="B384" s="32"/>
      <c r="C384" s="32"/>
      <c r="D384" s="32"/>
      <c r="E384" s="32"/>
      <c r="F384" s="32"/>
      <c r="G384" s="32"/>
      <c r="H384" s="32"/>
      <c r="I384" s="32"/>
      <c r="J384" s="32"/>
      <c r="K384" s="32"/>
      <c r="L384" s="32"/>
      <c r="M384" s="32"/>
      <c r="N384" s="32"/>
      <c r="O384" s="32"/>
    </row>
    <row r="385" spans="2:15" ht="15">
      <c r="B385" s="32"/>
      <c r="C385" s="32"/>
      <c r="D385" s="32"/>
      <c r="E385" s="32"/>
      <c r="F385" s="32"/>
      <c r="G385" s="32"/>
      <c r="H385" s="32"/>
      <c r="I385" s="32"/>
      <c r="J385" s="32"/>
      <c r="K385" s="32"/>
      <c r="L385" s="32"/>
      <c r="M385" s="32"/>
      <c r="N385" s="32"/>
      <c r="O385" s="32"/>
    </row>
    <row r="386" spans="2:15" ht="15">
      <c r="B386" s="32"/>
      <c r="C386" s="32"/>
      <c r="D386" s="32"/>
      <c r="E386" s="32"/>
      <c r="F386" s="32"/>
      <c r="G386" s="32"/>
      <c r="H386" s="32"/>
      <c r="I386" s="32"/>
      <c r="J386" s="32"/>
      <c r="K386" s="32"/>
      <c r="L386" s="32"/>
      <c r="M386" s="32"/>
      <c r="N386" s="32"/>
      <c r="O386" s="32"/>
    </row>
    <row r="387" spans="2:15" ht="15">
      <c r="B387" s="32"/>
      <c r="C387" s="32"/>
      <c r="D387" s="32"/>
      <c r="E387" s="32"/>
      <c r="F387" s="32"/>
      <c r="G387" s="32"/>
      <c r="H387" s="32"/>
      <c r="I387" s="32"/>
      <c r="J387" s="32"/>
      <c r="K387" s="32"/>
      <c r="L387" s="32"/>
      <c r="M387" s="32"/>
      <c r="N387" s="32"/>
      <c r="O387" s="32"/>
    </row>
    <row r="388" spans="2:15" ht="15">
      <c r="B388" s="32"/>
      <c r="C388" s="32"/>
      <c r="D388" s="32"/>
      <c r="E388" s="32"/>
      <c r="F388" s="32"/>
      <c r="G388" s="32"/>
      <c r="H388" s="32"/>
      <c r="I388" s="32"/>
      <c r="J388" s="32"/>
      <c r="K388" s="32"/>
      <c r="L388" s="32"/>
      <c r="M388" s="32"/>
      <c r="N388" s="32"/>
      <c r="O388" s="32"/>
    </row>
    <row r="389" spans="2:15" ht="15">
      <c r="B389" s="32"/>
      <c r="D389" s="32"/>
      <c r="E389" s="32"/>
      <c r="F389" s="32"/>
      <c r="G389" s="32"/>
      <c r="H389" s="32"/>
      <c r="I389" s="32"/>
      <c r="J389" s="32"/>
      <c r="K389" s="32"/>
      <c r="L389" s="32"/>
      <c r="M389" s="32"/>
      <c r="N389" s="32"/>
      <c r="O389" s="32"/>
    </row>
    <row r="390" spans="2:15" ht="15">
      <c r="B390" s="32"/>
      <c r="D390" s="32"/>
      <c r="E390" s="32"/>
      <c r="F390" s="32"/>
      <c r="G390" s="32"/>
      <c r="H390" s="32"/>
      <c r="I390" s="32"/>
      <c r="J390" s="32"/>
      <c r="K390" s="32"/>
      <c r="L390" s="32"/>
      <c r="M390" s="32"/>
      <c r="N390" s="32"/>
      <c r="O390" s="32"/>
    </row>
    <row r="391" spans="2:15" ht="15">
      <c r="B391" s="32"/>
      <c r="D391" s="32"/>
      <c r="E391" s="32"/>
      <c r="F391" s="32"/>
      <c r="G391" s="32"/>
      <c r="H391" s="32"/>
      <c r="I391" s="32"/>
      <c r="J391" s="32"/>
      <c r="K391" s="32"/>
      <c r="L391" s="32"/>
      <c r="M391" s="32"/>
      <c r="N391" s="32"/>
      <c r="O391" s="32"/>
    </row>
  </sheetData>
  <mergeCells count="4">
    <mergeCell ref="I177:K177"/>
    <mergeCell ref="M177:O177"/>
    <mergeCell ref="D217:F217"/>
    <mergeCell ref="D218:F218"/>
  </mergeCells>
  <printOptions/>
  <pageMargins left="0.7480314960629921" right="0.6692913385826772" top="0.7480314960629921" bottom="0.7480314960629921" header="0.5118110236220472" footer="0.5118110236220472"/>
  <pageSetup firstPageNumber="5" useFirstPageNumber="1" horizontalDpi="300" verticalDpi="300" orientation="portrait" paperSize="9" scale="81" r:id="rId2"/>
  <headerFooter alignWithMargins="0">
    <oddFooter>&amp;C&amp;P</oddFooter>
  </headerFooter>
  <rowBreaks count="3" manualBreakCount="3">
    <brk id="130" min="1" max="15" man="1"/>
    <brk id="192" min="1" max="15" man="1"/>
    <brk id="246" min="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2005-02-21T06:42:47Z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