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tabRatio="605" activeTab="5"/>
  </bookViews>
  <sheets>
    <sheet name="Cover" sheetId="1" r:id="rId1"/>
    <sheet name="PL" sheetId="2" r:id="rId2"/>
    <sheet name="BS" sheetId="3" r:id="rId3"/>
    <sheet name="SCE" sheetId="4" r:id="rId4"/>
    <sheet name="CF" sheetId="5" r:id="rId5"/>
    <sheet name="Notes" sheetId="6" r:id="rId6"/>
  </sheets>
  <definedNames>
    <definedName name="\A">'PL'!#REF!</definedName>
    <definedName name="\B">'BS'!$B$67</definedName>
    <definedName name="\C">#REF!</definedName>
    <definedName name="_PCRSPL_SS1_QP">'PL'!$B$54</definedName>
    <definedName name="_PRCRSBS_SS2_QP">'BS'!$C$67</definedName>
    <definedName name="_PRCRSNOTES_SS3">#REF!</definedName>
    <definedName name="BS">'BS'!$A$1:$K$63</definedName>
    <definedName name="NOTES">#REF!</definedName>
    <definedName name="PL">'PL'!$B$3:$P$52</definedName>
    <definedName name="_xlnm.Print_Area" localSheetId="2">'BS'!$A$1:$K$68</definedName>
    <definedName name="_xlnm.Print_Area" localSheetId="4">'CF'!$A$1:$K$62</definedName>
    <definedName name="_xlnm.Print_Area" localSheetId="0">'Cover'!$A$1:$H$39</definedName>
    <definedName name="_xlnm.Print_Area" localSheetId="5">'Notes'!$B$1:$P$275</definedName>
    <definedName name="_xlnm.Print_Area" localSheetId="1">'PL'!$A$1:$P$63</definedName>
    <definedName name="_xlnm.Print_Area" localSheetId="3">'SCE'!$A$1:$J$48</definedName>
  </definedNames>
  <calcPr fullCalcOnLoad="1"/>
</workbook>
</file>

<file path=xl/sharedStrings.xml><?xml version="1.0" encoding="utf-8"?>
<sst xmlns="http://schemas.openxmlformats.org/spreadsheetml/2006/main" count="431" uniqueCount="305">
  <si>
    <t>Net profit for the financial period</t>
  </si>
  <si>
    <t>The  figures  have  not  been  audited.</t>
  </si>
  <si>
    <t>INDIVIDUAL</t>
  </si>
  <si>
    <t>CUMULATIVE</t>
  </si>
  <si>
    <t>QUARTER</t>
  </si>
  <si>
    <t>CURRENT</t>
  </si>
  <si>
    <t>PRECEDING YEAR</t>
  </si>
  <si>
    <t>YEAR</t>
  </si>
  <si>
    <t>CORRESPONDING</t>
  </si>
  <si>
    <t>TO DATE</t>
  </si>
  <si>
    <t>PERIOD</t>
  </si>
  <si>
    <t>RM'000</t>
  </si>
  <si>
    <t xml:space="preserve">-     </t>
  </si>
  <si>
    <t xml:space="preserve"> </t>
  </si>
  <si>
    <t>AS AT</t>
  </si>
  <si>
    <t>END OF</t>
  </si>
  <si>
    <t>PRECEDING</t>
  </si>
  <si>
    <t>FINANCIAL</t>
  </si>
  <si>
    <t>YEAR END</t>
  </si>
  <si>
    <t>Reserves</t>
  </si>
  <si>
    <t xml:space="preserve">CORRESPONDING </t>
  </si>
  <si>
    <t xml:space="preserve">CURRENT </t>
  </si>
  <si>
    <t>-</t>
  </si>
  <si>
    <t>Total</t>
  </si>
  <si>
    <t>Revenue</t>
  </si>
  <si>
    <t>Property, plant and equipment</t>
  </si>
  <si>
    <t>Inventories</t>
  </si>
  <si>
    <t>Short term borrowings</t>
  </si>
  <si>
    <t>Current assets</t>
  </si>
  <si>
    <t>Current liabilities</t>
  </si>
  <si>
    <t>Shareholders' funds</t>
  </si>
  <si>
    <t>Share capital</t>
  </si>
  <si>
    <t>Minority interests</t>
  </si>
  <si>
    <t>Net tangible assets per share (RM)</t>
  </si>
  <si>
    <t>Other operating income</t>
  </si>
  <si>
    <t>Intangible assets</t>
  </si>
  <si>
    <t>Taxation</t>
  </si>
  <si>
    <t>Deferred tax liabilities</t>
  </si>
  <si>
    <t>Deferred payables</t>
  </si>
  <si>
    <t>Non-cash items</t>
  </si>
  <si>
    <t xml:space="preserve">Non-operating items </t>
  </si>
  <si>
    <t>Operating profit before changes in working capital</t>
  </si>
  <si>
    <t>Equity investments</t>
  </si>
  <si>
    <t>Bank borrowings</t>
  </si>
  <si>
    <t>Others</t>
  </si>
  <si>
    <t>Cash &amp; cash equivalents at beginning of year</t>
  </si>
  <si>
    <t>Share</t>
  </si>
  <si>
    <t>Capital</t>
  </si>
  <si>
    <t>Premium</t>
  </si>
  <si>
    <t>Exchange differences</t>
  </si>
  <si>
    <t/>
  </si>
  <si>
    <t>Group</t>
  </si>
  <si>
    <t>In respect of current period:</t>
  </si>
  <si>
    <t>income tax</t>
  </si>
  <si>
    <t>Note</t>
  </si>
  <si>
    <t>Operating expenses</t>
  </si>
  <si>
    <t>Trade receivables</t>
  </si>
  <si>
    <t>Trade payables</t>
  </si>
  <si>
    <t>Other payables and accruals</t>
  </si>
  <si>
    <t>Other</t>
  </si>
  <si>
    <t>YEAR-TO-DATE</t>
  </si>
  <si>
    <t>OPERATING ACTIVITIES</t>
  </si>
  <si>
    <t>INVESTING ACTIVITIES</t>
  </si>
  <si>
    <t>FINANCING ACTIVITIES</t>
  </si>
  <si>
    <t>Issue of shares</t>
  </si>
  <si>
    <t>Interim Report for the</t>
  </si>
  <si>
    <t>Condensed  Consolidated  Income  Statements</t>
  </si>
  <si>
    <t>Condensed  Consolidated  Balance  Sheets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</si>
  <si>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</si>
  <si>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</si>
  <si>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</si>
  <si>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</si>
  <si>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</si>
  <si>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</si>
  <si>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</si>
  <si>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</si>
  <si>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</si>
  <si>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</si>
  <si>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</si>
  <si>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</si>
  <si>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</si>
  <si>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</si>
  <si>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</si>
  <si>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</si>
  <si>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</si>
  <si>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</si>
  <si>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</si>
  <si>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</si>
  <si>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</si>
  <si>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</si>
  <si>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</si>
  <si>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</si>
  <si>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</si>
  <si>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Basic </t>
  </si>
  <si>
    <t>(The Condensed Consolidated Income Statements should be read in conjunction with the</t>
  </si>
  <si>
    <t>(The Condensed Consolidated Balance Sheets should be read in conjunction with the</t>
  </si>
  <si>
    <t>CONDENSED  CONSOLIDATED  INCOME  STATEMENTS</t>
  </si>
  <si>
    <t>CONDENSED  CONSOLIDATED  BALANCE  SHEETS</t>
  </si>
  <si>
    <t>INDIVIDUAL  QUARTER</t>
  </si>
  <si>
    <t>CUMULATIVE  QUARTER</t>
  </si>
  <si>
    <t>Basic</t>
  </si>
  <si>
    <t>Finance costs</t>
  </si>
  <si>
    <t>Cash &amp; cash equivalents at end of period</t>
  </si>
  <si>
    <t>Forest concessions</t>
  </si>
  <si>
    <t>Plantation development expenditure</t>
  </si>
  <si>
    <t>Profit before tax</t>
  </si>
  <si>
    <t>Timber</t>
  </si>
  <si>
    <t>Extraction and</t>
  </si>
  <si>
    <t>Pulp and Paper</t>
  </si>
  <si>
    <t>timber extraction/sale  agreements.  Details  of  the  material  litigations  are  as  follows :</t>
  </si>
  <si>
    <t>There  are  2  remaining  litigation  suits  filed  against  SFI  by  various  parties  for  alleged  wrongful  termination  of</t>
  </si>
  <si>
    <t>Before Tax</t>
  </si>
  <si>
    <t>In  Civil  Suit  No.  K22-40-97  filed  on  11  April  1997,  Harapan  Permai  Sdn  Bhd,  a  timber  contractor,  sued</t>
  </si>
  <si>
    <t>In  Civil  Suit  No.  K22-55-97  filed  on  6  May  1997,  UNP  Plywood  Sdn  Bhd  ("UNP"),  a  timber  contractor,</t>
  </si>
  <si>
    <t>The  accounting  policies  and  methods  of  computation  adopted  by  the  Group  in  this  interim  financial  report  are</t>
  </si>
  <si>
    <t>There  were  no  changes  in  estimates  of  amounts  reported  in  prior  financial  years.</t>
  </si>
  <si>
    <t>Profit  before  taxation</t>
  </si>
  <si>
    <t>Finance  costs</t>
  </si>
  <si>
    <t>Total  sales</t>
  </si>
  <si>
    <t>External  sales</t>
  </si>
  <si>
    <t>and  denominated  in  Ringgit  Malaysia.</t>
  </si>
  <si>
    <t>There  were  no  financial  instruments  with  off  balance  sheet  risk  at  the  date  of  this  report.</t>
  </si>
  <si>
    <t>Share in results of</t>
  </si>
  <si>
    <t>Unappropriated</t>
  </si>
  <si>
    <t>Profit</t>
  </si>
  <si>
    <t>Tax liabilities</t>
  </si>
  <si>
    <t>Notes  to  the  Condensed  Financial  Statements</t>
  </si>
  <si>
    <t>Fully  diluted</t>
  </si>
  <si>
    <t>NOTES  TO  THE  CONDENSED  FINANCIAL  STATEMENTS</t>
  </si>
  <si>
    <t>The  interim  financial  report  has  been  prepared  in  accordance  with  the  Malaysian  Accounting  Standards  Board</t>
  </si>
  <si>
    <t>an associated company</t>
  </si>
  <si>
    <t>Investment in associated company</t>
  </si>
  <si>
    <t>Other Investments</t>
  </si>
  <si>
    <t>Other receivables, deposits and prepayments</t>
  </si>
  <si>
    <t>Deposits, cash and bank balances</t>
  </si>
  <si>
    <t>Adjustments for:</t>
  </si>
  <si>
    <t>Changes in working capital:</t>
  </si>
  <si>
    <t>Net changes in current assets</t>
  </si>
  <si>
    <t>Net changes in current liabilities</t>
  </si>
  <si>
    <t>Net changes in cash &amp; cash equivalents</t>
  </si>
  <si>
    <t>Share in results of an associated company</t>
  </si>
  <si>
    <t>There  were  no  qualification  on  the  audit  report  of  the  preceding  audited  financial  statements.</t>
  </si>
  <si>
    <t xml:space="preserve">5  -  9 </t>
  </si>
  <si>
    <t>The  Group's  investments  in  quoted  securities  as  at  end  of  the  reporting  period  are  as  follows :-</t>
  </si>
  <si>
    <t>At  cost</t>
  </si>
  <si>
    <t>At  book  value</t>
  </si>
  <si>
    <t>At  market  value</t>
  </si>
  <si>
    <t>The  valuation  of  property,  plant  and  equipment  have  been  brought  forward  without  any  amendments  from  the</t>
  </si>
  <si>
    <t>previous  audited  financial  statements.</t>
  </si>
  <si>
    <t>Agreements  and  the  arrangements  between SFI  and  UNP  amounted  to  an  assignment  of  the  Special  Timber</t>
  </si>
  <si>
    <t>license  No. SK7/90  which  was  in  contravention  of  S.24(6)  of  the  SFE  thereby  rendering  the  Agreements</t>
  </si>
  <si>
    <t>Net current assets</t>
  </si>
  <si>
    <t>There  were  no  material  events  subsequent  to  the  end  of  the  interim  period  that  have  not  been  reflected  in</t>
  </si>
  <si>
    <t>the  financial  statements  for  the  interim  period.</t>
  </si>
  <si>
    <t>LION  FOREST  INDUSTRIES  BERHAD</t>
  </si>
  <si>
    <t>(Formerly  known  as  POSIM  BERHAD)</t>
  </si>
  <si>
    <r>
      <t xml:space="preserve">LION  FOREST  INDUSTRIES  BERHAD  </t>
    </r>
    <r>
      <rPr>
        <b/>
        <sz val="9"/>
        <rFont val="Arial"/>
        <family val="2"/>
      </rPr>
      <t>(82056-X)</t>
    </r>
  </si>
  <si>
    <t>(Incorporated  in  Malaysia)</t>
  </si>
  <si>
    <t xml:space="preserve">There  were  no  sale  of  unquoted  investments  and/or  properties  for  the  current  quarter  under  review. </t>
  </si>
  <si>
    <t>Condensed  Consolidated  Statements  of  Changes  in  Equity</t>
  </si>
  <si>
    <t>Condensed  Consolidated  Cash  Flow  Statements</t>
  </si>
  <si>
    <t>CONDENSED  CONSOLIDATED  STATEMENTS  OF  CHANGES  IN  EQUITY</t>
  </si>
  <si>
    <t>(The Condensed Consolidated Statements of Changes In Equity should be read in conjunction with the</t>
  </si>
  <si>
    <t>CONDENSED  CONSOLIDATED  CASH  FLOW  STATEMENTS</t>
  </si>
  <si>
    <t>(The Condensed Consolidated Cash Flow Statements should be read in conjunction with the</t>
  </si>
  <si>
    <t>Profit from operations</t>
  </si>
  <si>
    <t>Deferred tax assets</t>
  </si>
  <si>
    <t>Balance at 1 July 2003</t>
  </si>
  <si>
    <t>This note is not applicable.</t>
  </si>
  <si>
    <t>Segment results</t>
  </si>
  <si>
    <t>Building</t>
  </si>
  <si>
    <t>Indemnity  contracts  have  been  signed  between  the  Company  and  Avenel  Sdn  Bhd  ("Avenel"),  the  immediate</t>
  </si>
  <si>
    <t>("Agreement")  dated  9  November  1992.  SFI  has  applied  to  strike  out  the  suit  on  the  grounds  that  the</t>
  </si>
  <si>
    <t xml:space="preserve">Agreement  is  illegal  under  the  provision  of  the  Sabah  Forest  Enactment  1968  ("SFE").  </t>
  </si>
  <si>
    <t>SFI  through  its  solicitors,  Messrs  Jayasuriya  Kah &amp; Co.,  terminated  the  Agreements  on  grounds  that  the</t>
  </si>
  <si>
    <t>dated  28  June  1993  and  13  August  1993  which  were  entered  into  between  SFI  and  UNP  ("Agreements").</t>
  </si>
  <si>
    <t>(82056-x)</t>
  </si>
  <si>
    <t>Inter-segment  sales</t>
  </si>
  <si>
    <t>The  Group's  segmental  report  for  the  financial  year-to-date  is  as  follows:-</t>
  </si>
  <si>
    <t>holding  company   of  the  Company  then  but  is  presently  a  related  party,  whereby  Avenel  agreed  to  indemnify</t>
  </si>
  <si>
    <t xml:space="preserve">Accounting  policies  and  method  of  computation </t>
  </si>
  <si>
    <t xml:space="preserve">Qualification  of  audit  report </t>
  </si>
  <si>
    <t xml:space="preserve">Seasonality  or  cyclicality </t>
  </si>
  <si>
    <t xml:space="preserve">Unusual  items </t>
  </si>
  <si>
    <t xml:space="preserve">Material changes  in  estimates </t>
  </si>
  <si>
    <t xml:space="preserve">Debt  and  equity  securities </t>
  </si>
  <si>
    <t xml:space="preserve">Segmental  reporting </t>
  </si>
  <si>
    <t xml:space="preserve">Valuation  of  property,  plant  and  equipment </t>
  </si>
  <si>
    <t xml:space="preserve">Material  events  subsequent  to  the  balance  sheet  date </t>
  </si>
  <si>
    <t xml:space="preserve">Changes  in  the  composition  of  the  Group </t>
  </si>
  <si>
    <t xml:space="preserve">Changes in contingent  liabilities  or  contingent  assets </t>
  </si>
  <si>
    <t xml:space="preserve">Review  of  performance </t>
  </si>
  <si>
    <t xml:space="preserve">Comparison with the preceding quarter's results </t>
  </si>
  <si>
    <t xml:space="preserve">Prospects </t>
  </si>
  <si>
    <t xml:space="preserve">Profit  forecast / profit  guarantee </t>
  </si>
  <si>
    <t xml:space="preserve">Taxation </t>
  </si>
  <si>
    <t xml:space="preserve">Unquoted  investments  and/or  properties </t>
  </si>
  <si>
    <t xml:space="preserve">Quoted  securities </t>
  </si>
  <si>
    <t xml:space="preserve">Group's  borrowings </t>
  </si>
  <si>
    <t xml:space="preserve">Off  balance  sheet  risk  financial  instruments </t>
  </si>
  <si>
    <t xml:space="preserve">Changes  in  material  litigation </t>
  </si>
  <si>
    <t>The  Directors  of  SFI  have  been  advised  by  their  solicitors  that  SFI  has  a  good  defence  to  the  above  said  suits.</t>
  </si>
  <si>
    <t xml:space="preserve">Dividend </t>
  </si>
  <si>
    <t>("MASB")  Standard  26,  "Interim  Financial  Reporting"  and  Part  A  of  Appendix  9B  of  the  Listing  Requirements  of</t>
  </si>
  <si>
    <t xml:space="preserve">Bursa  Malaysia  Securities  Berhad  and  should  be  read  in  conjunction  with  the  audited  financial  statements  of </t>
  </si>
  <si>
    <t>The  adoption  of  the  new  MASB  standards  does  not  have  any  material  effect  on  the  financial  results  of  the</t>
  </si>
  <si>
    <t>Group  for  the  financial  year-to-date.</t>
  </si>
  <si>
    <t>to  material  seasonal  or  cyclical  effect.</t>
  </si>
  <si>
    <t>Apart  from  the  timber  extraction  and  pulp  and  paper  operations,  the  operations  of  the  Group  are  not  subject</t>
  </si>
  <si>
    <t>of  their  nature,  size  or  incidence.</t>
  </si>
  <si>
    <t>There  were  no  items  affecting  assets,  liabilities,  equity,  net  income  or  cash  flows  that  are  unusual  because</t>
  </si>
  <si>
    <t>legal  claims  in  respect  of  the  termination  of  contracts  for  the  extraction  and  sales  of  timber.</t>
  </si>
  <si>
    <t>the  Company  in  full  against  all  losses,  damages,  liabilities,  claims,  costs  and  expenses  whatsoever  which</t>
  </si>
  <si>
    <t>the  Company  may  incur  or  sustain  as  a  result  of  or  arising  from  the  legal  actions  and  any  other  claims</t>
  </si>
  <si>
    <t>brought  by  third  parties  against  Sabah  Forest  Industries  Sdn  Bhd  ("SFI"),  a  97.78%  subsidiary  of  the</t>
  </si>
  <si>
    <t>Company,  wherein  the  cause  of  action  had  arisen  prior  to  the  completion  of  the  sale  of  80%  equity  interest</t>
  </si>
  <si>
    <t>in  SFI  by  Avenel.</t>
  </si>
  <si>
    <t>The  contingent  liabilities  as  at  the  date  of  this  announcement  remained  at  RM313  million  which  relates  to</t>
  </si>
  <si>
    <t>SFI  for  RM184,456,769  for  alleged  wrongful  termination  of  the  Agreement  under  a  Timber  Sale  Agreement</t>
  </si>
  <si>
    <t>sued  SFI  for  RM128,874,435  for  alleged  wrongful  termination  of  the  Extraction  and  Purchasing  Agreements</t>
  </si>
  <si>
    <t>make  an  oral  submission  in  reply  to  the  Plaintiff's  solicitors'  submission  has  been  postponed  to  a  date</t>
  </si>
  <si>
    <t>to  be  fixed  by  the  Court.</t>
  </si>
  <si>
    <t>30/6/2004</t>
  </si>
  <si>
    <t>Dividend  payable</t>
  </si>
  <si>
    <t>Materials</t>
  </si>
  <si>
    <t>and Steel</t>
  </si>
  <si>
    <t>Products</t>
  </si>
  <si>
    <t>LION  FOREST  INDUSTRIES  BERHAD  (82056-X)</t>
  </si>
  <si>
    <t>Status  of  corporate  proposal</t>
  </si>
  <si>
    <t>average  number  of  ordinary  shares  after adjusting  for  the  unissued  ordinary  shares  in  relation  to  options  granted</t>
  </si>
  <si>
    <t>Fully  diluted  EPS  (sen)</t>
  </si>
  <si>
    <t>Weighted  average  number  of  ordinary  shares  in  issue  ('000)</t>
  </si>
  <si>
    <t>Adjusted  weighted  average  number  of  ordinary  shares  in  issue  ('000)</t>
  </si>
  <si>
    <t>Effect  of  share  options</t>
  </si>
  <si>
    <t>30 September 2004</t>
  </si>
  <si>
    <t>Audited Financial Statements for the year ended 30 June 2004)</t>
  </si>
  <si>
    <t>Interim  report  for  the  first  quarter  ended  30  September  2004</t>
  </si>
  <si>
    <t>30/9/2004</t>
  </si>
  <si>
    <t>30/9/2003</t>
  </si>
  <si>
    <t>Amount  owing  by  holding  company</t>
  </si>
  <si>
    <r>
      <t xml:space="preserve">Interim  report  for  the  first  quarter  ended  30  September  2004 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>(Cont'd)</t>
    </r>
  </si>
  <si>
    <t>30 September 2003</t>
  </si>
  <si>
    <t>Balance at 1 July 2004</t>
  </si>
  <si>
    <t>Balance at 30 September 2004</t>
  </si>
  <si>
    <t>Balance at 30 September 2003</t>
  </si>
  <si>
    <t>Dividend  paid</t>
  </si>
  <si>
    <t xml:space="preserve">the  Group  for  the  financial  year  ended  30  June  2004. </t>
  </si>
  <si>
    <t>consistent  with  those  adopted  in  the  audited  financial  statements  for  the  financial  year  ended  30  June  2004</t>
  </si>
  <si>
    <t xml:space="preserve">Immediate  preceding  quarter (30 June 2004) </t>
  </si>
  <si>
    <t xml:space="preserve">Current  quarter  (30 September 2004) </t>
  </si>
  <si>
    <t>During  the  current  quarter,  the  issued  and  paid-up  share  capital  of  the  Company  was  increased  from</t>
  </si>
  <si>
    <t>RM203,218,571  to  RM203,340,571  by  the  issuance  of  122,000  new  ordinary  shares  of  RM1.00  each  at</t>
  </si>
  <si>
    <t>and  equity  securities  for  the  current  quarter  and  financial  year-to-date.</t>
  </si>
  <si>
    <t xml:space="preserve">Other  than  the  above,  there  were  no  issuance,  cancellations,  repurchases,  resale  and  repayments  of  debt </t>
  </si>
  <si>
    <t>An  interim  dividend  of  7.5%  or  7.5 sen  per  share,  tax  exempt,  amounting  to  RM15.2  million  for  the  previous</t>
  </si>
  <si>
    <t>Issuance of  shares  pursuant  to</t>
  </si>
  <si>
    <t>There  were  no  purchases  or  disposals  of  quoted  securities  for  the  current  quarter  and  year-to-date.</t>
  </si>
  <si>
    <t>The  Group's  short  term  borrowings  totalling  RM24.5  million  as  at  end  of  the  reporting  period  are  unsecured</t>
  </si>
  <si>
    <t>financial  year  was  paid  by  the  Company  during  the  current  quarter.</t>
  </si>
  <si>
    <t>First Quarter Ended</t>
  </si>
  <si>
    <t>Earnings  per  share  (sen) :</t>
  </si>
  <si>
    <t xml:space="preserve">Earnings  per  share </t>
  </si>
  <si>
    <t>Earnings  per  share  ("EPS")  is  calculated  by  dividing  the  Group's  profit  after  tax  and  minority  interests  by  the</t>
  </si>
  <si>
    <t>weighted  average  number  of  ordinary  shares  in  issue  of  203.3  million.</t>
  </si>
  <si>
    <t>The  fully  diluted  EPS  for  the  current  quarter is  calculated  by  dividing  the  Group's  net  profit  by  the  weighted</t>
  </si>
  <si>
    <t>Net  profit  for  the  current  quarter  (RM '000)</t>
  </si>
  <si>
    <t>Net profit for the period</t>
  </si>
  <si>
    <t>Profit after taxation</t>
  </si>
  <si>
    <t>Profit before taxation</t>
  </si>
  <si>
    <t>an  issue   price  of  RM2.13  per  ordinary  share  for  cash  pursuant  to  the  Executive  Share  Option  Scheme</t>
  </si>
  <si>
    <t>("ESOS")  of  the  Company.</t>
  </si>
  <si>
    <t>except  for  the  adoption  of  the  new  MASB  standards.</t>
  </si>
  <si>
    <t>For  the  first  quarter  ended  30 September 2004,  the  Group  achieved  RM 16.7 million  pre-tax  profit  on  the  back</t>
  </si>
  <si>
    <t>For  the  current  quarter,  total  revenue  declined  by  28%  from  the  preceding  quarter  mainly  due  to  lower  sales</t>
  </si>
  <si>
    <t>of  steel  products  by  the  Building  Materials  and  Steel  Products  division.  However,  the  Group  achieved  a  higher</t>
  </si>
  <si>
    <t>The  effective  tax  rate  of   the  Group  is  lower  than  the  statutory  tax  rate  due  mainly  to  the  utilisation  of  investment</t>
  </si>
  <si>
    <t>tax  credits  and  carry  forward  tax  losses  by  a  subsidiary  company  to  set  off  the  income  that  would  otherwise  be</t>
  </si>
  <si>
    <t>taxable.</t>
  </si>
  <si>
    <t>There  were  no  corporate  proposals  announced  but  not  completed  at  the  end  of  the  reporting  period.</t>
  </si>
  <si>
    <t xml:space="preserve">i)  </t>
  </si>
  <si>
    <t>The  Deputy  Registrar  has  on  12  September  2003  dismissed  SFI's  application  to  strike  out  the  Plaintiff's</t>
  </si>
  <si>
    <t>claim  with  costs  to  the  Plaintiff.  SFI  has  filed  an  appeal  to  the  Judge  against  the  decision  of  the  Deputy</t>
  </si>
  <si>
    <t xml:space="preserve">ii)  </t>
  </si>
  <si>
    <t>relate  to  extraction.  The  case  which  has  been  fixed  on  20  April  2004  for  the  Defendant's  solicitors  to</t>
  </si>
  <si>
    <t>illegal.  At  the  hearing on 22 September 2000, UNP conceded that  the  Agreements  are  illegal  insofar  as  they</t>
  </si>
  <si>
    <t>The  Board  does  not  recommend  any  interim  dividend  for  the  first  quarter  ended  30  September  2004.</t>
  </si>
  <si>
    <t>to  eligible  executives  pursuant  to  the  Company's  ESOS  as  follows:</t>
  </si>
  <si>
    <t>the  exercise of  share options</t>
  </si>
  <si>
    <t>of  RM 178.6  million  revenue,   a  significant  increase  from  the  preceding  year's  corresponding  period  of  RM 8.7</t>
  </si>
  <si>
    <t>Registrar.  The  hearing  of  the  appeal  fixed  on  26  October  2004  was  adjourned.  No  new  hearing  date  has</t>
  </si>
  <si>
    <t>been  fixed  by  the  Court.</t>
  </si>
  <si>
    <t>There  were  no  changes  in  the  composition  of  the  Group  for  the  current  quarter  and  financial  year-to-date</t>
  </si>
  <si>
    <t>except  for  the  incorporation  of  Silverstone  (Hubei)  Rubber  And  Tyre  Co  Ltd  in  the  People's  Republic  of  China</t>
  </si>
  <si>
    <t>on  1 July  2004.</t>
  </si>
  <si>
    <t>Dividend paid</t>
  </si>
  <si>
    <t>The  fully  diluted  EPS  for  the  other  financial  periods  are  not  disclosed  as  the  unissued  ordinary  shares  in</t>
  </si>
  <si>
    <t>the  subscription  price  is  above  the  average  market  value  of  the  Company's  shares.</t>
  </si>
  <si>
    <t>relation  to  options  granted  to  eligible  executives  pursuant  to  the  Company's  ESOS  have  no  dilutive  effect  since</t>
  </si>
  <si>
    <t>million  and  RM 151.9 million  respectively.  The  increase  in  profit  was  mainly  due  to  higher  margins  achieved</t>
  </si>
  <si>
    <t>for  paper  products  on  account  of  the  continued  firm  market  demand.</t>
  </si>
  <si>
    <t>as  against  RM 10.6 million  in  the  last  quarter.</t>
  </si>
  <si>
    <t xml:space="preserve">profit  mainly  contributed  by  SFI,  which  contributed  RM 13.4 million  to  the  Group's  profit  in  the  current  quarter  </t>
  </si>
  <si>
    <t>In  line  with  the  Group's  effort  to  strengthen  its  core  operations  and  efficiency,  SFI's  paper  plant  will  be</t>
  </si>
  <si>
    <t>production  output,  the Directors  expect  the  Group's  performance  to  be  lower  in  the  next  quarter.</t>
  </si>
  <si>
    <t>scheduled  for  1  month's  shutdown  for  annual  maintenance  and  upgrading.  Consequent  upon  lower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</si>
</sst>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 &quot;#,##0_);\(&quot;RM &quot;#,##0\)"/>
    <numFmt numFmtId="165" formatCode="&quot;RM &quot;#,##0_);[Red]\(&quot;RM &quot;#,##0\)"/>
    <numFmt numFmtId="166" formatCode="&quot;RM &quot;#,##0.00_);\(&quot;RM &quot;#,##0.00\)"/>
    <numFmt numFmtId="167" formatCode="&quot;RM &quot;#,##0.00_);[Red]\(&quot;RM &quot;#,##0.00\)"/>
    <numFmt numFmtId="168" formatCode="_(&quot;RM &quot;* #,##0_);_(&quot;RM &quot;* \(#,##0\);_(&quot;RM &quot;* &quot;-&quot;_);_(@_)"/>
    <numFmt numFmtId="169" formatCode="_(&quot;RM &quot;* #,##0.00_);_(&quot;RM &quot;* \(#,##0.00\);_(&quot;RM &quot;* &quot;-&quot;??_);_(@_)"/>
    <numFmt numFmtId="170" formatCode="hh:mm\ AM/PM_)"/>
    <numFmt numFmtId="171" formatCode="dd\-mmm_)"/>
    <numFmt numFmtId="172" formatCode="#,##0.0_);\(#,##0.0\)"/>
    <numFmt numFmtId="173" formatCode="0_);\(0\)"/>
    <numFmt numFmtId="174" formatCode="mm/dd/yy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0000"/>
    <numFmt numFmtId="179" formatCode="_(* #,##0.0000_);_(* \(#,##0.0000\);_(* &quot;-&quot;??_);_(@_)"/>
    <numFmt numFmtId="180" formatCode="_(* #,##0.0_);_(* \(#,##0.0\);_(* &quot;-&quot;?_);_(@_)"/>
    <numFmt numFmtId="181" formatCode="#,##0.000_);\(#,##0.000\)"/>
    <numFmt numFmtId="182" formatCode="#,##0.0000_);\(#,##0.0000\)"/>
    <numFmt numFmtId="183" formatCode="#,##0.00000_);\(#,##0.00000\)"/>
  </numFmts>
  <fonts count="26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Alignment="1" applyProtection="1">
      <alignment horizontal="right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37" fontId="0" fillId="0" borderId="3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8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7" fillId="0" borderId="0" xfId="0" applyFont="1" applyAlignment="1" applyProtection="1" quotePrefix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centerContinuous"/>
      <protection/>
    </xf>
    <xf numFmtId="41" fontId="1" fillId="0" borderId="0" xfId="0" applyNumberFormat="1" applyFont="1" applyAlignment="1" applyProtection="1">
      <alignment horizontal="right"/>
      <protection/>
    </xf>
    <xf numFmtId="41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5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9" fontId="1" fillId="0" borderId="1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3" xfId="0" applyFont="1" applyBorder="1" applyAlignment="1" applyProtection="1">
      <alignment horizontal="centerContinuous"/>
      <protection/>
    </xf>
    <xf numFmtId="37" fontId="1" fillId="0" borderId="3" xfId="0" applyFont="1" applyBorder="1" applyAlignment="1" applyProtection="1">
      <alignment horizontal="centerContinuous"/>
      <protection/>
    </xf>
    <xf numFmtId="37" fontId="9" fillId="0" borderId="0" xfId="0" applyFont="1" applyAlignment="1" applyProtection="1">
      <alignment horizontal="center"/>
      <protection/>
    </xf>
    <xf numFmtId="37" fontId="1" fillId="0" borderId="0" xfId="0" applyFont="1" applyBorder="1" applyAlignment="1" applyProtection="1">
      <alignment horizontal="right"/>
      <protection/>
    </xf>
    <xf numFmtId="37" fontId="1" fillId="0" borderId="2" xfId="0" applyFont="1" applyBorder="1" applyAlignment="1" applyProtection="1">
      <alignment horizontal="right"/>
      <protection/>
    </xf>
    <xf numFmtId="37" fontId="1" fillId="0" borderId="3" xfId="0" applyFont="1" applyBorder="1" applyAlignment="1" applyProtection="1">
      <alignment horizontal="right"/>
      <protection/>
    </xf>
    <xf numFmtId="41" fontId="1" fillId="0" borderId="0" xfId="0" applyNumberFormat="1" applyFont="1" applyBorder="1" applyAlignment="1" applyProtection="1">
      <alignment horizontal="right"/>
      <protection/>
    </xf>
    <xf numFmtId="37" fontId="10" fillId="0" borderId="0" xfId="0" applyFont="1" applyAlignment="1" applyProtection="1">
      <alignment horizontal="center"/>
      <protection/>
    </xf>
    <xf numFmtId="37" fontId="10" fillId="0" borderId="0" xfId="0" applyFont="1" applyAlignment="1" applyProtection="1" quotePrefix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1" fillId="0" borderId="0" xfId="0" applyFont="1" applyAlignment="1">
      <alignment horizontal="left"/>
    </xf>
    <xf numFmtId="37" fontId="1" fillId="0" borderId="0" xfId="0" applyFont="1" applyAlignment="1">
      <alignment/>
    </xf>
    <xf numFmtId="37" fontId="10" fillId="0" borderId="0" xfId="0" applyFont="1" applyAlignment="1">
      <alignment horizontal="center"/>
    </xf>
    <xf numFmtId="37" fontId="10" fillId="0" borderId="0" xfId="0" applyFont="1" applyAlignment="1" quotePrefix="1">
      <alignment horizontal="center"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2" fillId="0" borderId="0" xfId="0" applyFont="1" applyAlignment="1">
      <alignment horizontal="center"/>
    </xf>
    <xf numFmtId="37" fontId="7" fillId="0" borderId="0" xfId="0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right"/>
      <protection/>
    </xf>
    <xf numFmtId="37" fontId="1" fillId="0" borderId="3" xfId="0" applyNumberFormat="1" applyFont="1" applyBorder="1" applyAlignment="1" applyProtection="1">
      <alignment horizontal="right"/>
      <protection/>
    </xf>
    <xf numFmtId="37" fontId="1" fillId="0" borderId="0" xfId="0" applyFont="1" applyBorder="1" applyAlignment="1">
      <alignment/>
    </xf>
    <xf numFmtId="173" fontId="7" fillId="0" borderId="0" xfId="0" applyNumberFormat="1" applyFont="1" applyAlignment="1">
      <alignment horizontal="center"/>
    </xf>
    <xf numFmtId="37" fontId="1" fillId="0" borderId="2" xfId="0" applyFont="1" applyBorder="1" applyAlignment="1">
      <alignment/>
    </xf>
    <xf numFmtId="37" fontId="1" fillId="0" borderId="6" xfId="0" applyFont="1" applyBorder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43" fontId="1" fillId="0" borderId="0" xfId="15" applyFont="1" applyFill="1" applyAlignment="1" applyProtection="1">
      <alignment horizontal="right"/>
      <protection/>
    </xf>
    <xf numFmtId="43" fontId="1" fillId="0" borderId="0" xfId="15" applyFont="1" applyAlignment="1" applyProtection="1">
      <alignment horizontal="right"/>
      <protection/>
    </xf>
    <xf numFmtId="37" fontId="10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43" fontId="1" fillId="0" borderId="0" xfId="15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center"/>
      <protection/>
    </xf>
    <xf numFmtId="37" fontId="5" fillId="0" borderId="0" xfId="0" applyFont="1" applyAlignment="1">
      <alignment horizontal="left"/>
    </xf>
    <xf numFmtId="37" fontId="9" fillId="0" borderId="0" xfId="0" applyFont="1" applyAlignment="1">
      <alignment horizontal="center"/>
    </xf>
    <xf numFmtId="37" fontId="5" fillId="0" borderId="0" xfId="0" applyFont="1" applyAlignment="1" applyProtection="1">
      <alignment horizontal="left"/>
      <protection/>
    </xf>
    <xf numFmtId="37" fontId="14" fillId="0" borderId="0" xfId="0" applyFont="1" applyAlignment="1">
      <alignment horizontal="left"/>
    </xf>
    <xf numFmtId="37" fontId="14" fillId="0" borderId="0" xfId="0" applyFont="1" applyAlignment="1" applyProtection="1">
      <alignment horizontal="left"/>
      <protection/>
    </xf>
    <xf numFmtId="37" fontId="0" fillId="0" borderId="0" xfId="0" applyAlignment="1">
      <alignment horizontal="left"/>
    </xf>
    <xf numFmtId="15" fontId="7" fillId="0" borderId="0" xfId="0" applyNumberFormat="1" applyFont="1" applyAlignment="1">
      <alignment horizontal="center"/>
    </xf>
    <xf numFmtId="37" fontId="9" fillId="0" borderId="0" xfId="0" applyFont="1" applyAlignment="1">
      <alignment/>
    </xf>
    <xf numFmtId="37" fontId="1" fillId="0" borderId="7" xfId="0" applyFont="1" applyBorder="1" applyAlignment="1">
      <alignment/>
    </xf>
    <xf numFmtId="37" fontId="0" fillId="0" borderId="8" xfId="0" applyBorder="1" applyAlignment="1">
      <alignment/>
    </xf>
    <xf numFmtId="37" fontId="15" fillId="0" borderId="8" xfId="0" applyFont="1" applyBorder="1" applyAlignment="1">
      <alignment/>
    </xf>
    <xf numFmtId="37" fontId="0" fillId="0" borderId="0" xfId="0" applyFont="1" applyAlignment="1" applyProtection="1">
      <alignment/>
      <protection/>
    </xf>
    <xf numFmtId="37" fontId="18" fillId="0" borderId="0" xfId="0" applyFont="1" applyAlignment="1">
      <alignment/>
    </xf>
    <xf numFmtId="37" fontId="1" fillId="0" borderId="4" xfId="0" applyFont="1" applyBorder="1" applyAlignment="1" applyProtection="1">
      <alignment/>
      <protection/>
    </xf>
    <xf numFmtId="37" fontId="1" fillId="0" borderId="4" xfId="0" applyFont="1" applyBorder="1" applyAlignment="1" applyProtection="1">
      <alignment horizontal="center"/>
      <protection/>
    </xf>
    <xf numFmtId="37" fontId="1" fillId="0" borderId="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7" fontId="19" fillId="0" borderId="0" xfId="0" applyFont="1" applyAlignment="1" applyProtection="1">
      <alignment horizontal="left"/>
      <protection/>
    </xf>
    <xf numFmtId="37" fontId="1" fillId="0" borderId="9" xfId="0" applyFont="1" applyBorder="1" applyAlignment="1">
      <alignment/>
    </xf>
    <xf numFmtId="37" fontId="14" fillId="0" borderId="0" xfId="0" applyFont="1" applyAlignment="1">
      <alignment/>
    </xf>
    <xf numFmtId="37" fontId="7" fillId="0" borderId="0" xfId="0" applyFont="1" applyAlignment="1" quotePrefix="1">
      <alignment horizontal="left"/>
    </xf>
    <xf numFmtId="37" fontId="7" fillId="0" borderId="0" xfId="0" applyFont="1" applyAlignment="1">
      <alignment horizontal="left"/>
    </xf>
    <xf numFmtId="37" fontId="20" fillId="0" borderId="0" xfId="0" applyFont="1" applyAlignment="1" applyProtection="1">
      <alignment/>
      <protection/>
    </xf>
    <xf numFmtId="37" fontId="20" fillId="0" borderId="0" xfId="0" applyFont="1" applyAlignment="1">
      <alignment/>
    </xf>
    <xf numFmtId="37" fontId="21" fillId="0" borderId="0" xfId="0" applyFont="1" applyAlignment="1">
      <alignment/>
    </xf>
    <xf numFmtId="43" fontId="1" fillId="0" borderId="0" xfId="15" applyFont="1" applyBorder="1" applyAlignment="1">
      <alignment horizontal="right"/>
    </xf>
    <xf numFmtId="37" fontId="1" fillId="0" borderId="9" xfId="0" applyFont="1" applyBorder="1" applyAlignment="1">
      <alignment/>
    </xf>
    <xf numFmtId="177" fontId="1" fillId="0" borderId="0" xfId="15" applyNumberFormat="1" applyFont="1" applyAlignment="1" applyProtection="1">
      <alignment horizontal="right"/>
      <protection/>
    </xf>
    <xf numFmtId="177" fontId="1" fillId="0" borderId="0" xfId="15" applyNumberFormat="1" applyFont="1" applyBorder="1" applyAlignment="1" applyProtection="1">
      <alignment horizontal="right"/>
      <protection/>
    </xf>
    <xf numFmtId="177" fontId="1" fillId="0" borderId="0" xfId="15" applyNumberFormat="1" applyFont="1" applyFill="1" applyAlignment="1" applyProtection="1">
      <alignment horizontal="right"/>
      <protection/>
    </xf>
    <xf numFmtId="177" fontId="1" fillId="0" borderId="0" xfId="15" applyNumberFormat="1" applyFont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176" fontId="1" fillId="0" borderId="0" xfId="15" applyNumberFormat="1" applyFont="1" applyBorder="1" applyAlignment="1">
      <alignment/>
    </xf>
    <xf numFmtId="177" fontId="1" fillId="0" borderId="0" xfId="15" applyNumberFormat="1" applyFont="1" applyBorder="1" applyAlignment="1">
      <alignment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quotePrefix="1">
      <alignment/>
    </xf>
    <xf numFmtId="37" fontId="0" fillId="0" borderId="0" xfId="0" applyAlignment="1">
      <alignment horizontal="center"/>
    </xf>
    <xf numFmtId="37" fontId="7" fillId="0" borderId="0" xfId="0" applyFont="1" applyAlignment="1" applyProtection="1">
      <alignment horizontal="right"/>
      <protection/>
    </xf>
    <xf numFmtId="44" fontId="1" fillId="0" borderId="0" xfId="17" applyFont="1" applyBorder="1" applyAlignment="1">
      <alignment/>
    </xf>
    <xf numFmtId="37" fontId="18" fillId="0" borderId="0" xfId="0" applyFont="1" applyAlignment="1">
      <alignment horizontal="right"/>
    </xf>
    <xf numFmtId="37" fontId="7" fillId="0" borderId="3" xfId="0" applyNumberFormat="1" applyFont="1" applyBorder="1" applyAlignment="1" applyProtection="1">
      <alignment horizontal="center"/>
      <protection/>
    </xf>
    <xf numFmtId="37" fontId="18" fillId="0" borderId="0" xfId="0" applyFont="1" applyAlignment="1" quotePrefix="1">
      <alignment horizontal="right"/>
    </xf>
    <xf numFmtId="37" fontId="1" fillId="0" borderId="7" xfId="0" applyFont="1" applyBorder="1" applyAlignment="1">
      <alignment/>
    </xf>
    <xf numFmtId="37" fontId="7" fillId="0" borderId="6" xfId="0" applyFont="1" applyBorder="1" applyAlignment="1">
      <alignment horizontal="center"/>
    </xf>
    <xf numFmtId="37" fontId="10" fillId="0" borderId="6" xfId="0" applyNumberFormat="1" applyFont="1" applyBorder="1" applyAlignment="1" applyProtection="1">
      <alignment horizontal="center"/>
      <protection/>
    </xf>
    <xf numFmtId="37" fontId="7" fillId="0" borderId="6" xfId="0" applyNumberFormat="1" applyFont="1" applyBorder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6" fillId="0" borderId="0" xfId="0" applyFont="1" applyAlignment="1">
      <alignment horizontal="left"/>
    </xf>
    <xf numFmtId="37" fontId="5" fillId="0" borderId="0" xfId="0" applyFont="1" applyAlignment="1">
      <alignment/>
    </xf>
    <xf numFmtId="37" fontId="15" fillId="0" borderId="0" xfId="0" applyFont="1" applyBorder="1" applyAlignment="1">
      <alignment/>
    </xf>
    <xf numFmtId="37" fontId="18" fillId="0" borderId="0" xfId="0" applyFont="1" applyBorder="1" applyAlignment="1" quotePrefix="1">
      <alignment/>
    </xf>
    <xf numFmtId="37" fontId="23" fillId="0" borderId="0" xfId="0" applyFont="1" applyAlignment="1">
      <alignment horizontal="right"/>
    </xf>
    <xf numFmtId="37" fontId="22" fillId="0" borderId="0" xfId="0" applyFont="1" applyBorder="1" applyAlignment="1">
      <alignment horizontal="left" vertical="center"/>
    </xf>
    <xf numFmtId="37" fontId="1" fillId="0" borderId="0" xfId="0" applyFont="1" applyBorder="1" applyAlignment="1">
      <alignment/>
    </xf>
    <xf numFmtId="37" fontId="24" fillId="0" borderId="0" xfId="0" applyFont="1" applyAlignment="1">
      <alignment/>
    </xf>
    <xf numFmtId="37" fontId="25" fillId="0" borderId="0" xfId="0" applyFont="1" applyAlignment="1">
      <alignment/>
    </xf>
    <xf numFmtId="37" fontId="25" fillId="0" borderId="7" xfId="0" applyFont="1" applyBorder="1" applyAlignment="1">
      <alignment/>
    </xf>
    <xf numFmtId="37" fontId="25" fillId="0" borderId="0" xfId="0" applyFont="1" applyAlignment="1">
      <alignment/>
    </xf>
    <xf numFmtId="37" fontId="8" fillId="0" borderId="0" xfId="0" applyFont="1" applyAlignment="1" quotePrefix="1">
      <alignment/>
    </xf>
    <xf numFmtId="43" fontId="0" fillId="0" borderId="0" xfId="15" applyAlignment="1">
      <alignment/>
    </xf>
    <xf numFmtId="177" fontId="0" fillId="0" borderId="0" xfId="15" applyNumberFormat="1" applyAlignment="1">
      <alignment/>
    </xf>
    <xf numFmtId="9" fontId="1" fillId="0" borderId="0" xfId="19" applyFont="1" applyBorder="1" applyAlignment="1" applyProtection="1">
      <alignment/>
      <protection/>
    </xf>
    <xf numFmtId="37" fontId="23" fillId="0" borderId="8" xfId="0" applyFont="1" applyBorder="1" applyAlignment="1">
      <alignment vertical="center"/>
    </xf>
    <xf numFmtId="37" fontId="23" fillId="0" borderId="0" xfId="0" applyFont="1" applyAlignment="1">
      <alignment/>
    </xf>
    <xf numFmtId="37" fontId="23" fillId="0" borderId="10" xfId="0" applyFont="1" applyBorder="1" applyAlignment="1">
      <alignment/>
    </xf>
    <xf numFmtId="37" fontId="0" fillId="0" borderId="0" xfId="0" applyAlignment="1">
      <alignment/>
    </xf>
    <xf numFmtId="37" fontId="1" fillId="0" borderId="0" xfId="0" applyFont="1" applyAlignment="1" applyProtection="1" quotePrefix="1">
      <alignment horizontal="left" vertical="top"/>
      <protection/>
    </xf>
    <xf numFmtId="39" fontId="1" fillId="0" borderId="7" xfId="0" applyNumberFormat="1" applyFont="1" applyBorder="1" applyAlignment="1">
      <alignment/>
    </xf>
    <xf numFmtId="37" fontId="1" fillId="0" borderId="0" xfId="0" applyFont="1" applyAlignment="1">
      <alignment horizontal="right"/>
    </xf>
    <xf numFmtId="43" fontId="1" fillId="0" borderId="0" xfId="15" applyFont="1" applyBorder="1" applyAlignment="1">
      <alignment/>
    </xf>
    <xf numFmtId="39" fontId="1" fillId="0" borderId="0" xfId="0" applyNumberFormat="1" applyFont="1" applyBorder="1" applyAlignment="1">
      <alignment/>
    </xf>
    <xf numFmtId="43" fontId="1" fillId="0" borderId="1" xfId="15" applyFont="1" applyBorder="1" applyAlignment="1" applyProtection="1">
      <alignment horizontal="right"/>
      <protection/>
    </xf>
    <xf numFmtId="37" fontId="1" fillId="0" borderId="0" xfId="0" applyFont="1" applyAlignment="1" quotePrefix="1">
      <alignment/>
    </xf>
    <xf numFmtId="177" fontId="1" fillId="0" borderId="0" xfId="15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17" fillId="0" borderId="0" xfId="0" applyFont="1" applyAlignment="1" quotePrefix="1">
      <alignment horizontal="center"/>
    </xf>
    <xf numFmtId="37" fontId="17" fillId="0" borderId="0" xfId="0" applyFont="1" applyAlignment="1">
      <alignment horizontal="center"/>
    </xf>
    <xf numFmtId="37" fontId="7" fillId="0" borderId="3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1" fillId="0" borderId="0" xfId="0" applyFont="1" applyAlignment="1" quotePrefix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 quotePrefix="1">
      <alignment horizontal="center"/>
      <protection/>
    </xf>
    <xf numFmtId="37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1</xdr:col>
      <xdr:colOff>733425</xdr:colOff>
      <xdr:row>6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5722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39"/>
  <sheetViews>
    <sheetView zoomScale="90" zoomScaleNormal="90" workbookViewId="0" topLeftCell="A13">
      <selection activeCell="H14" sqref="H14"/>
    </sheetView>
  </sheetViews>
  <sheetFormatPr defaultColWidth="8.88671875" defaultRowHeight="15"/>
  <cols>
    <col min="1" max="1" width="5.3359375" style="0" customWidth="1"/>
    <col min="4" max="4" width="10.88671875" style="0" customWidth="1"/>
    <col min="6" max="6" width="7.6640625" style="0" customWidth="1"/>
    <col min="7" max="7" width="12.3359375" style="0" customWidth="1"/>
    <col min="8" max="8" width="7.77734375" style="0" customWidth="1"/>
  </cols>
  <sheetData>
    <row r="4" ht="15">
      <c r="D4" s="167"/>
    </row>
    <row r="5" ht="20.25">
      <c r="L5" s="150"/>
    </row>
    <row r="6" spans="2:9" ht="21" customHeight="1">
      <c r="B6" s="153"/>
      <c r="C6" s="156" t="s">
        <v>154</v>
      </c>
      <c r="D6" s="116"/>
      <c r="E6" s="116"/>
      <c r="F6" s="116"/>
      <c r="G6" s="116"/>
      <c r="H6" s="116"/>
      <c r="I6" s="116"/>
    </row>
    <row r="7" spans="2:12" ht="4.5" customHeight="1" thickBot="1">
      <c r="B7" s="110"/>
      <c r="C7" s="166"/>
      <c r="D7" s="109"/>
      <c r="E7" s="109"/>
      <c r="F7" s="109"/>
      <c r="G7" s="109"/>
      <c r="H7" s="166"/>
      <c r="I7" s="155"/>
      <c r="L7" s="154"/>
    </row>
    <row r="8" spans="3:9" ht="15.75" thickTop="1">
      <c r="C8" s="168" t="s">
        <v>157</v>
      </c>
      <c r="D8" s="169"/>
      <c r="E8" s="151"/>
      <c r="F8" s="169"/>
      <c r="G8" s="151"/>
      <c r="H8" s="168" t="s">
        <v>176</v>
      </c>
      <c r="I8" s="116"/>
    </row>
    <row r="15" spans="2:7" ht="20.25">
      <c r="B15" s="178" t="s">
        <v>65</v>
      </c>
      <c r="C15" s="178"/>
      <c r="D15" s="178"/>
      <c r="E15" s="178"/>
      <c r="F15" s="178"/>
      <c r="G15" s="178"/>
    </row>
    <row r="17" spans="2:7" ht="20.25">
      <c r="B17" s="178" t="s">
        <v>259</v>
      </c>
      <c r="C17" s="178"/>
      <c r="D17" s="178"/>
      <c r="E17" s="178"/>
      <c r="F17" s="178"/>
      <c r="G17" s="178"/>
    </row>
    <row r="19" spans="2:7" ht="22.5">
      <c r="B19" s="179" t="s">
        <v>234</v>
      </c>
      <c r="C19" s="180"/>
      <c r="D19" s="180"/>
      <c r="E19" s="180"/>
      <c r="F19" s="180"/>
      <c r="G19" s="180"/>
    </row>
    <row r="26" spans="2:7" ht="22.5">
      <c r="B26" s="180"/>
      <c r="C26" s="180"/>
      <c r="D26" s="180"/>
      <c r="E26" s="180"/>
      <c r="F26" s="180"/>
      <c r="G26" s="180"/>
    </row>
    <row r="27" spans="2:8" ht="8.25" customHeight="1" thickBot="1">
      <c r="B27" s="109"/>
      <c r="C27" s="109"/>
      <c r="D27" s="109"/>
      <c r="E27" s="109"/>
      <c r="F27" s="109"/>
      <c r="G27" s="109"/>
      <c r="H27" s="109"/>
    </row>
    <row r="28" ht="15.75" thickTop="1"/>
    <row r="30" spans="2:7" ht="15.75">
      <c r="B30" s="112" t="s">
        <v>66</v>
      </c>
      <c r="C30" s="112"/>
      <c r="D30" s="112"/>
      <c r="E30" s="112"/>
      <c r="F30" s="112"/>
      <c r="G30" s="112">
        <v>1</v>
      </c>
    </row>
    <row r="31" spans="2:7" ht="15.75">
      <c r="B31" s="112"/>
      <c r="C31" s="112"/>
      <c r="D31" s="112"/>
      <c r="E31" s="112"/>
      <c r="F31" s="112"/>
      <c r="G31" s="112"/>
    </row>
    <row r="32" spans="2:7" ht="15.75">
      <c r="B32" s="112" t="s">
        <v>67</v>
      </c>
      <c r="C32" s="112"/>
      <c r="D32" s="112"/>
      <c r="E32" s="112"/>
      <c r="F32" s="112"/>
      <c r="G32" s="112">
        <v>2</v>
      </c>
    </row>
    <row r="33" spans="2:7" ht="15.75">
      <c r="B33" s="112"/>
      <c r="C33" s="112"/>
      <c r="D33" s="112"/>
      <c r="E33" s="112"/>
      <c r="F33" s="112"/>
      <c r="G33" s="112"/>
    </row>
    <row r="34" spans="2:7" ht="15.75">
      <c r="B34" s="112" t="s">
        <v>159</v>
      </c>
      <c r="C34" s="112"/>
      <c r="D34" s="112"/>
      <c r="E34" s="112"/>
      <c r="F34" s="112"/>
      <c r="G34" s="112">
        <v>3</v>
      </c>
    </row>
    <row r="35" spans="2:7" ht="15.75">
      <c r="B35" s="112"/>
      <c r="C35" s="112"/>
      <c r="D35" s="112"/>
      <c r="E35" s="112"/>
      <c r="F35" s="112"/>
      <c r="G35" s="112"/>
    </row>
    <row r="36" spans="2:7" ht="15.75">
      <c r="B36" s="112" t="s">
        <v>160</v>
      </c>
      <c r="C36" s="112"/>
      <c r="D36" s="112"/>
      <c r="E36" s="112"/>
      <c r="F36" s="112"/>
      <c r="G36" s="142">
        <v>4</v>
      </c>
    </row>
    <row r="37" spans="2:7" ht="15.75">
      <c r="B37" s="112"/>
      <c r="C37" s="112"/>
      <c r="D37" s="112"/>
      <c r="E37" s="112"/>
      <c r="F37" s="112"/>
      <c r="G37" s="112"/>
    </row>
    <row r="38" spans="2:7" ht="15.75">
      <c r="B38" s="112" t="s">
        <v>126</v>
      </c>
      <c r="C38" s="112"/>
      <c r="D38" s="112"/>
      <c r="E38" s="112"/>
      <c r="F38" s="112"/>
      <c r="G38" s="144" t="s">
        <v>142</v>
      </c>
    </row>
    <row r="39" spans="2:7" ht="15.75">
      <c r="B39" s="112"/>
      <c r="C39" s="112"/>
      <c r="D39" s="112"/>
      <c r="E39" s="112"/>
      <c r="F39" s="112"/>
      <c r="G39" s="112"/>
    </row>
  </sheetData>
  <mergeCells count="4">
    <mergeCell ref="B15:G15"/>
    <mergeCell ref="B17:G17"/>
    <mergeCell ref="B19:G19"/>
    <mergeCell ref="B26:G26"/>
  </mergeCells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S605"/>
  <sheetViews>
    <sheetView defaultGridColor="0" zoomScale="90" zoomScaleNormal="90" colorId="22" workbookViewId="0" topLeftCell="A28">
      <selection activeCell="A35" sqref="A35"/>
    </sheetView>
  </sheetViews>
  <sheetFormatPr defaultColWidth="12.6640625" defaultRowHeight="12.75" customHeight="1"/>
  <cols>
    <col min="1" max="2" width="2.10546875" style="0" customWidth="1"/>
    <col min="3" max="3" width="5.3359375" style="0" customWidth="1"/>
    <col min="4" max="4" width="12.10546875" style="0" customWidth="1"/>
    <col min="5" max="5" width="3.88671875" style="0" customWidth="1"/>
    <col min="6" max="6" width="5.77734375" style="0" customWidth="1"/>
    <col min="7" max="7" width="10.77734375" style="0" customWidth="1"/>
    <col min="8" max="8" width="1.1171875" style="0" customWidth="1"/>
    <col min="9" max="9" width="10.77734375" style="0" customWidth="1"/>
    <col min="10" max="10" width="1.66796875" style="0" customWidth="1"/>
    <col min="11" max="11" width="10.77734375" style="0" customWidth="1"/>
    <col min="12" max="12" width="1.1171875" style="0" customWidth="1"/>
    <col min="13" max="13" width="10.77734375" style="0" customWidth="1"/>
    <col min="14" max="14" width="2.21484375" style="0" customWidth="1"/>
    <col min="15" max="15" width="13.77734375" style="0" hidden="1" customWidth="1"/>
    <col min="16" max="16" width="1.4375" style="0" customWidth="1"/>
    <col min="17" max="17" width="11.4453125" style="0" customWidth="1"/>
    <col min="18" max="18" width="2.77734375" style="0" customWidth="1"/>
    <col min="19" max="16384" width="11.4453125" style="0" customWidth="1"/>
  </cols>
  <sheetData>
    <row r="2" ht="15.75" customHeight="1">
      <c r="S2" s="152" t="s">
        <v>156</v>
      </c>
    </row>
    <row r="3" spans="2:19" ht="15.75" customHeight="1">
      <c r="B3" s="120" t="s">
        <v>227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38" t="s">
        <v>155</v>
      </c>
    </row>
    <row r="4" spans="2:19" ht="1.5" customHeight="1">
      <c r="B4" s="13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38"/>
    </row>
    <row r="5" spans="1:18" ht="12.75" customHeight="1">
      <c r="A5" s="32"/>
      <c r="B5" s="170" t="s">
        <v>157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</row>
    <row r="6" spans="2:18" ht="12.7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</row>
    <row r="7" spans="1:18" ht="15.75" customHeight="1">
      <c r="A7" s="67"/>
      <c r="B7" s="118" t="s">
        <v>236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"/>
      <c r="P7" s="3"/>
      <c r="Q7" s="1"/>
      <c r="R7" s="1"/>
    </row>
    <row r="8" spans="1:18" ht="12.75" customHeight="1">
      <c r="A8" s="68"/>
      <c r="B8" s="23" t="s">
        <v>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"/>
      <c r="P8" s="3"/>
      <c r="Q8" s="1"/>
      <c r="R8" s="1"/>
    </row>
    <row r="9" spans="2:18" ht="12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8.75" customHeight="1">
      <c r="B11" s="103" t="s">
        <v>96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"/>
      <c r="R11" s="1"/>
    </row>
    <row r="12" spans="1:18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"/>
      <c r="O12" s="3"/>
      <c r="P12" s="6"/>
      <c r="Q12" s="1"/>
      <c r="R12" s="1"/>
    </row>
    <row r="13" spans="1:18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"/>
      <c r="O13" s="3"/>
      <c r="P13" s="6"/>
      <c r="Q13" s="1"/>
      <c r="R13" s="1"/>
    </row>
    <row r="14" spans="2:18" ht="12.75" customHeight="1">
      <c r="B14" s="1"/>
      <c r="C14" s="1"/>
      <c r="D14" s="1"/>
      <c r="E14" s="1"/>
      <c r="F14" s="1"/>
      <c r="G14" s="182" t="s">
        <v>2</v>
      </c>
      <c r="H14" s="182"/>
      <c r="I14" s="182"/>
      <c r="J14" s="31"/>
      <c r="K14" s="54" t="s">
        <v>3</v>
      </c>
      <c r="L14" s="33"/>
      <c r="M14" s="33"/>
      <c r="N14" s="15"/>
      <c r="O14" s="14"/>
      <c r="P14" s="15"/>
      <c r="Q14" s="1"/>
      <c r="R14" s="1"/>
    </row>
    <row r="15" spans="2:18" ht="12.75" customHeight="1">
      <c r="B15" s="1"/>
      <c r="C15" s="1"/>
      <c r="D15" s="1"/>
      <c r="E15" s="1"/>
      <c r="F15" s="2"/>
      <c r="G15" s="181" t="s">
        <v>4</v>
      </c>
      <c r="H15" s="181"/>
      <c r="I15" s="181"/>
      <c r="J15" s="31"/>
      <c r="K15" s="55" t="s">
        <v>4</v>
      </c>
      <c r="L15" s="56"/>
      <c r="M15" s="56"/>
      <c r="N15" s="15"/>
      <c r="O15" s="16"/>
      <c r="P15" s="15"/>
      <c r="Q15" s="1"/>
      <c r="R15" s="1"/>
    </row>
    <row r="16" spans="2:18" ht="12.75" customHeight="1">
      <c r="B16" s="1"/>
      <c r="C16" s="1"/>
      <c r="D16" s="1"/>
      <c r="E16" s="1"/>
      <c r="F16" s="1"/>
      <c r="G16" s="62" t="s">
        <v>5</v>
      </c>
      <c r="H16" s="65"/>
      <c r="I16" s="73" t="s">
        <v>6</v>
      </c>
      <c r="J16" s="22"/>
      <c r="K16" s="62" t="s">
        <v>5</v>
      </c>
      <c r="L16" s="62"/>
      <c r="M16" s="73" t="s">
        <v>6</v>
      </c>
      <c r="N16" s="15"/>
      <c r="O16" s="17" t="s">
        <v>6</v>
      </c>
      <c r="P16" s="15"/>
      <c r="Q16" s="1"/>
      <c r="R16" s="1"/>
    </row>
    <row r="17" spans="2:18" ht="12.75" customHeight="1">
      <c r="B17" s="1"/>
      <c r="C17" s="1"/>
      <c r="D17" s="1"/>
      <c r="E17" s="1"/>
      <c r="F17" s="1"/>
      <c r="G17" s="62" t="s">
        <v>7</v>
      </c>
      <c r="H17" s="65"/>
      <c r="I17" s="73" t="s">
        <v>8</v>
      </c>
      <c r="J17" s="22"/>
      <c r="K17" s="62" t="s">
        <v>7</v>
      </c>
      <c r="L17" s="62"/>
      <c r="M17" s="73" t="s">
        <v>20</v>
      </c>
      <c r="N17" s="15"/>
      <c r="O17" s="17" t="s">
        <v>8</v>
      </c>
      <c r="P17" s="15"/>
      <c r="Q17" s="1"/>
      <c r="R17" s="1"/>
    </row>
    <row r="18" spans="2:18" ht="12.75" customHeight="1">
      <c r="B18" s="1"/>
      <c r="C18" s="1"/>
      <c r="D18" s="1"/>
      <c r="E18" s="1"/>
      <c r="F18" s="1"/>
      <c r="G18" s="62" t="s">
        <v>4</v>
      </c>
      <c r="H18" s="65"/>
      <c r="I18" s="73" t="s">
        <v>4</v>
      </c>
      <c r="J18" s="22"/>
      <c r="K18" s="62" t="s">
        <v>9</v>
      </c>
      <c r="L18" s="62"/>
      <c r="M18" s="73" t="s">
        <v>10</v>
      </c>
      <c r="N18" s="15"/>
      <c r="O18" s="17" t="s">
        <v>10</v>
      </c>
      <c r="P18" s="15"/>
      <c r="Q18" s="1"/>
      <c r="R18" s="1"/>
    </row>
    <row r="19" spans="2:18" ht="12.75" customHeight="1">
      <c r="B19" s="1"/>
      <c r="C19" s="1"/>
      <c r="D19" s="1"/>
      <c r="E19" s="1"/>
      <c r="G19" s="63" t="s">
        <v>237</v>
      </c>
      <c r="H19" s="65"/>
      <c r="I19" s="63" t="s">
        <v>238</v>
      </c>
      <c r="J19" s="22"/>
      <c r="K19" s="62" t="str">
        <f>G19</f>
        <v>30/9/2004</v>
      </c>
      <c r="L19" s="62"/>
      <c r="M19" s="63" t="str">
        <f>I19</f>
        <v>30/9/2003</v>
      </c>
      <c r="N19" s="15"/>
      <c r="O19" s="17" t="str">
        <f>I19</f>
        <v>30/9/2003</v>
      </c>
      <c r="P19" s="15"/>
      <c r="Q19" s="1"/>
      <c r="R19" s="7"/>
    </row>
    <row r="20" spans="2:18" ht="12.75" customHeight="1">
      <c r="B20" s="1"/>
      <c r="C20" s="1"/>
      <c r="D20" s="1"/>
      <c r="E20" s="1"/>
      <c r="F20" s="57" t="s">
        <v>54</v>
      </c>
      <c r="G20" s="74" t="s">
        <v>11</v>
      </c>
      <c r="H20" s="75"/>
      <c r="I20" s="74" t="s">
        <v>11</v>
      </c>
      <c r="J20" s="75"/>
      <c r="K20" s="74" t="s">
        <v>11</v>
      </c>
      <c r="L20" s="74"/>
      <c r="M20" s="74" t="s">
        <v>11</v>
      </c>
      <c r="N20" s="15"/>
      <c r="O20" s="18" t="s">
        <v>11</v>
      </c>
      <c r="P20" s="15"/>
      <c r="Q20" s="1"/>
      <c r="R20" s="1"/>
    </row>
    <row r="21" spans="2:18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.75" customHeight="1" thickBot="1">
      <c r="B22" s="31" t="s">
        <v>24</v>
      </c>
      <c r="C22" s="31"/>
      <c r="D22" s="31"/>
      <c r="E22" s="31"/>
      <c r="F22" s="99"/>
      <c r="G22" s="58">
        <v>178613</v>
      </c>
      <c r="H22" s="81"/>
      <c r="I22" s="58">
        <v>151917</v>
      </c>
      <c r="J22" s="81"/>
      <c r="K22" s="58">
        <v>178613</v>
      </c>
      <c r="L22" s="58"/>
      <c r="M22" s="58">
        <v>151917</v>
      </c>
      <c r="N22" s="31"/>
      <c r="O22" s="8">
        <v>349625</v>
      </c>
      <c r="P22" s="1"/>
      <c r="Q22" s="1"/>
      <c r="R22" s="1"/>
    </row>
    <row r="23" spans="2:18" ht="7.5" customHeight="1" thickTop="1">
      <c r="B23" s="31"/>
      <c r="C23" s="31"/>
      <c r="D23" s="31"/>
      <c r="E23" s="31"/>
      <c r="F23" s="30"/>
      <c r="G23" s="40"/>
      <c r="H23" s="31"/>
      <c r="I23" s="40"/>
      <c r="J23" s="31"/>
      <c r="K23" s="40"/>
      <c r="L23" s="40"/>
      <c r="M23" s="40"/>
      <c r="N23" s="31"/>
      <c r="O23" s="9"/>
      <c r="P23" s="1"/>
      <c r="Q23" s="1"/>
      <c r="R23" s="1"/>
    </row>
    <row r="24" spans="2:18" ht="12.75" customHeight="1" thickBot="1">
      <c r="B24" s="31" t="s">
        <v>55</v>
      </c>
      <c r="C24" s="31"/>
      <c r="D24" s="31"/>
      <c r="E24" s="31"/>
      <c r="F24" s="30"/>
      <c r="G24" s="61">
        <f>G37-G22-G26-G31-G34</f>
        <v>-166106</v>
      </c>
      <c r="H24" s="81"/>
      <c r="I24" s="61">
        <f>I37-I22-I26-I31-I34</f>
        <v>-144593</v>
      </c>
      <c r="J24" s="81"/>
      <c r="K24" s="61">
        <f>K37-K22-K26-K31-K34</f>
        <v>-166106</v>
      </c>
      <c r="L24" s="58"/>
      <c r="M24" s="61">
        <f>M37-M22-M26-M31-M34</f>
        <v>-144593</v>
      </c>
      <c r="N24" s="31"/>
      <c r="O24" s="8" t="s">
        <v>12</v>
      </c>
      <c r="P24" s="1"/>
      <c r="Q24" s="1"/>
      <c r="R24" s="1"/>
    </row>
    <row r="25" spans="2:18" ht="7.5" customHeight="1" thickTop="1">
      <c r="B25" s="31"/>
      <c r="C25" s="31"/>
      <c r="D25" s="31"/>
      <c r="E25" s="31"/>
      <c r="F25" s="30"/>
      <c r="G25" s="40"/>
      <c r="H25" s="31"/>
      <c r="I25" s="40"/>
      <c r="J25" s="31"/>
      <c r="K25" s="40"/>
      <c r="L25" s="40"/>
      <c r="M25" s="40"/>
      <c r="N25" s="31"/>
      <c r="O25" s="9"/>
      <c r="P25" s="1"/>
      <c r="Q25" s="1"/>
      <c r="R25" s="1"/>
    </row>
    <row r="26" spans="2:18" ht="12.75" customHeight="1" thickBot="1">
      <c r="B26" s="31" t="s">
        <v>34</v>
      </c>
      <c r="C26" s="31"/>
      <c r="D26" s="31"/>
      <c r="E26" s="31"/>
      <c r="F26" s="30"/>
      <c r="G26" s="129">
        <v>4603</v>
      </c>
      <c r="H26" s="81"/>
      <c r="I26" s="58">
        <v>2092</v>
      </c>
      <c r="J26" s="81"/>
      <c r="K26" s="129">
        <v>4603</v>
      </c>
      <c r="L26" s="58"/>
      <c r="M26" s="58">
        <v>2092</v>
      </c>
      <c r="N26" s="31"/>
      <c r="O26" s="8">
        <f>1809+187*0</f>
        <v>1809</v>
      </c>
      <c r="P26" s="1"/>
      <c r="Q26" s="1"/>
      <c r="R26" s="1"/>
    </row>
    <row r="27" spans="2:18" ht="7.5" customHeight="1" thickTop="1">
      <c r="B27" s="31"/>
      <c r="C27" s="31"/>
      <c r="D27" s="31"/>
      <c r="E27" s="31"/>
      <c r="F27" s="30"/>
      <c r="G27" s="60"/>
      <c r="H27" s="31"/>
      <c r="I27" s="60"/>
      <c r="J27" s="31"/>
      <c r="K27" s="60"/>
      <c r="L27" s="40"/>
      <c r="M27" s="60"/>
      <c r="N27" s="31"/>
      <c r="O27" s="9"/>
      <c r="P27" s="1"/>
      <c r="Q27" s="1"/>
      <c r="R27" s="1"/>
    </row>
    <row r="28" spans="2:18" ht="7.5" customHeight="1">
      <c r="B28" s="31"/>
      <c r="C28" s="31"/>
      <c r="D28" s="31"/>
      <c r="E28" s="31"/>
      <c r="F28" s="30"/>
      <c r="G28" s="58"/>
      <c r="H28" s="31"/>
      <c r="I28" s="58"/>
      <c r="J28" s="31"/>
      <c r="K28" s="58"/>
      <c r="L28" s="40"/>
      <c r="M28" s="58"/>
      <c r="N28" s="31"/>
      <c r="O28" s="9"/>
      <c r="P28" s="1"/>
      <c r="Q28" s="1"/>
      <c r="R28" s="1"/>
    </row>
    <row r="29" spans="2:18" ht="12.75" customHeight="1">
      <c r="B29" s="23" t="s">
        <v>165</v>
      </c>
      <c r="C29" s="33"/>
      <c r="D29" s="33"/>
      <c r="E29" s="33"/>
      <c r="F29" s="30"/>
      <c r="G29" s="40">
        <f>SUM(G21:G27)</f>
        <v>17110</v>
      </c>
      <c r="H29" s="31"/>
      <c r="I29" s="40">
        <f>SUM(I21:I27)</f>
        <v>9416</v>
      </c>
      <c r="J29" s="31"/>
      <c r="K29" s="40">
        <f>SUM(K21:K27)</f>
        <v>17110</v>
      </c>
      <c r="L29" s="40"/>
      <c r="M29" s="40">
        <f>SUM(M21:M27)</f>
        <v>9416</v>
      </c>
      <c r="N29" s="31"/>
      <c r="O29" s="10"/>
      <c r="P29" s="2"/>
      <c r="Q29" s="2"/>
      <c r="R29" s="1"/>
    </row>
    <row r="30" spans="2:18" ht="7.5" customHeight="1">
      <c r="B30" s="31"/>
      <c r="C30" s="31"/>
      <c r="D30" s="31"/>
      <c r="E30" s="31"/>
      <c r="F30" s="30"/>
      <c r="G30" s="40"/>
      <c r="H30" s="31"/>
      <c r="I30" s="40"/>
      <c r="J30" s="31"/>
      <c r="K30" s="40"/>
      <c r="L30" s="40"/>
      <c r="M30" s="40"/>
      <c r="N30" s="31"/>
      <c r="O30" s="9"/>
      <c r="P30" s="1"/>
      <c r="Q30" s="1"/>
      <c r="R30" s="1"/>
    </row>
    <row r="31" spans="2:18" ht="12.75" customHeight="1">
      <c r="B31" s="31" t="s">
        <v>101</v>
      </c>
      <c r="C31" s="31"/>
      <c r="D31" s="31"/>
      <c r="E31" s="31"/>
      <c r="F31" s="30"/>
      <c r="G31" s="40">
        <v>-310</v>
      </c>
      <c r="H31" s="31"/>
      <c r="I31" s="40">
        <v>-316</v>
      </c>
      <c r="J31" s="31"/>
      <c r="K31" s="40">
        <v>-310</v>
      </c>
      <c r="L31" s="40"/>
      <c r="M31" s="40">
        <v>-316</v>
      </c>
      <c r="N31" s="31"/>
      <c r="O31" s="9">
        <f>-6058-2230-13532-1458-5-71-2472</f>
        <v>-25826</v>
      </c>
      <c r="P31" s="1"/>
      <c r="Q31" s="1"/>
      <c r="R31" s="1"/>
    </row>
    <row r="32" spans="2:18" ht="7.5" customHeight="1">
      <c r="B32" s="31"/>
      <c r="C32" s="31"/>
      <c r="D32" s="31"/>
      <c r="E32" s="31"/>
      <c r="F32" s="30"/>
      <c r="G32" s="40"/>
      <c r="H32" s="31"/>
      <c r="I32" s="40"/>
      <c r="J32" s="31"/>
      <c r="K32" s="40"/>
      <c r="L32" s="40"/>
      <c r="M32" s="40"/>
      <c r="N32" s="31"/>
      <c r="O32" s="9"/>
      <c r="P32" s="1"/>
      <c r="Q32" s="1"/>
      <c r="R32" s="1"/>
    </row>
    <row r="33" spans="2:18" ht="12.75" customHeight="1">
      <c r="B33" s="31" t="s">
        <v>122</v>
      </c>
      <c r="C33" s="31"/>
      <c r="D33" s="31"/>
      <c r="E33" s="31"/>
      <c r="F33" s="30"/>
      <c r="G33" s="91"/>
      <c r="H33" s="31"/>
      <c r="I33" s="92"/>
      <c r="J33" s="31"/>
      <c r="K33" s="91"/>
      <c r="L33" s="40"/>
      <c r="M33" s="92"/>
      <c r="N33" s="31"/>
      <c r="O33" s="9">
        <v>-21853</v>
      </c>
      <c r="P33" s="1"/>
      <c r="Q33" s="1"/>
      <c r="R33" s="1"/>
    </row>
    <row r="34" spans="3:18" ht="12.75" customHeight="1">
      <c r="C34" s="31" t="s">
        <v>130</v>
      </c>
      <c r="D34" s="31"/>
      <c r="E34" s="31"/>
      <c r="F34" s="30"/>
      <c r="G34" s="130">
        <v>-92</v>
      </c>
      <c r="H34" s="31"/>
      <c r="I34" s="128">
        <v>-351</v>
      </c>
      <c r="J34" s="31"/>
      <c r="K34" s="130">
        <v>-92</v>
      </c>
      <c r="L34" s="40"/>
      <c r="M34" s="128">
        <v>-351</v>
      </c>
      <c r="N34" s="31"/>
      <c r="O34" s="9"/>
      <c r="P34" s="1"/>
      <c r="Q34" s="1"/>
      <c r="R34" s="1"/>
    </row>
    <row r="35" spans="2:18" ht="7.5" customHeight="1">
      <c r="B35" s="31"/>
      <c r="C35" s="31"/>
      <c r="D35" s="31"/>
      <c r="E35" s="31"/>
      <c r="F35" s="30"/>
      <c r="G35" s="40"/>
      <c r="H35" s="31"/>
      <c r="I35" s="40"/>
      <c r="J35" s="31"/>
      <c r="K35" s="40"/>
      <c r="L35" s="40"/>
      <c r="M35" s="40"/>
      <c r="N35" s="31"/>
      <c r="O35" s="9"/>
      <c r="P35" s="1"/>
      <c r="Q35" s="1"/>
      <c r="R35" s="1"/>
    </row>
    <row r="36" spans="2:18" ht="12.75" customHeight="1">
      <c r="B36" s="23"/>
      <c r="C36" s="33"/>
      <c r="D36" s="33"/>
      <c r="E36" s="33"/>
      <c r="F36" s="30"/>
      <c r="G36" s="59"/>
      <c r="H36" s="31"/>
      <c r="I36" s="59"/>
      <c r="J36" s="31"/>
      <c r="K36" s="59"/>
      <c r="L36" s="58"/>
      <c r="M36" s="59"/>
      <c r="N36" s="31"/>
      <c r="O36" s="11"/>
      <c r="P36" s="1"/>
      <c r="Q36" s="1"/>
      <c r="R36" s="1"/>
    </row>
    <row r="37" spans="2:18" ht="12.75" customHeight="1">
      <c r="B37" s="31" t="s">
        <v>268</v>
      </c>
      <c r="C37" s="33"/>
      <c r="D37" s="33"/>
      <c r="E37" s="33"/>
      <c r="F37" s="30"/>
      <c r="G37" s="40">
        <v>16708</v>
      </c>
      <c r="H37" s="31"/>
      <c r="I37" s="40">
        <v>8749</v>
      </c>
      <c r="J37" s="31"/>
      <c r="K37" s="40">
        <v>16708</v>
      </c>
      <c r="L37" s="40"/>
      <c r="M37" s="40">
        <v>8749</v>
      </c>
      <c r="N37" s="31"/>
      <c r="O37" s="10">
        <v>7582</v>
      </c>
      <c r="P37" s="1"/>
      <c r="Q37" s="1"/>
      <c r="R37" s="1"/>
    </row>
    <row r="38" spans="2:18" ht="7.5" customHeight="1">
      <c r="B38" s="31"/>
      <c r="C38" s="31"/>
      <c r="D38" s="31"/>
      <c r="E38" s="31"/>
      <c r="F38" s="30"/>
      <c r="G38" s="40"/>
      <c r="H38" s="31"/>
      <c r="I38" s="40"/>
      <c r="J38" s="31"/>
      <c r="K38" s="40"/>
      <c r="L38" s="40"/>
      <c r="M38" s="40"/>
      <c r="N38" s="31"/>
      <c r="O38" s="9"/>
      <c r="P38" s="1"/>
      <c r="Q38" s="1"/>
      <c r="R38" s="1"/>
    </row>
    <row r="39" spans="2:18" ht="12.75" customHeight="1">
      <c r="B39" s="31" t="s">
        <v>36</v>
      </c>
      <c r="C39" s="31"/>
      <c r="D39" s="31"/>
      <c r="E39" s="31"/>
      <c r="F39" s="30">
        <v>17</v>
      </c>
      <c r="G39" s="40">
        <v>-1980</v>
      </c>
      <c r="H39" s="31"/>
      <c r="I39" s="40">
        <v>-1002</v>
      </c>
      <c r="J39" s="31"/>
      <c r="K39" s="40">
        <v>-1980</v>
      </c>
      <c r="L39" s="40"/>
      <c r="M39" s="40">
        <v>-1002</v>
      </c>
      <c r="N39" s="31"/>
      <c r="O39" s="9">
        <v>-3134</v>
      </c>
      <c r="P39" s="1"/>
      <c r="Q39" s="1"/>
      <c r="R39" s="1"/>
    </row>
    <row r="40" spans="2:18" ht="7.5" customHeight="1">
      <c r="B40" s="31"/>
      <c r="C40" s="31"/>
      <c r="D40" s="31"/>
      <c r="E40" s="31"/>
      <c r="F40" s="30"/>
      <c r="G40" s="40"/>
      <c r="H40" s="31"/>
      <c r="I40" s="40"/>
      <c r="J40" s="31"/>
      <c r="K40" s="40"/>
      <c r="L40" s="40"/>
      <c r="M40" s="40"/>
      <c r="N40" s="31"/>
      <c r="O40" s="9"/>
      <c r="P40" s="1"/>
      <c r="Q40" s="1"/>
      <c r="R40" s="1"/>
    </row>
    <row r="41" spans="2:18" ht="12.75" customHeight="1">
      <c r="B41" s="50"/>
      <c r="C41" s="33"/>
      <c r="D41" s="33"/>
      <c r="E41" s="33"/>
      <c r="F41" s="30"/>
      <c r="G41" s="59"/>
      <c r="H41" s="31"/>
      <c r="I41" s="59"/>
      <c r="J41" s="31"/>
      <c r="K41" s="59"/>
      <c r="L41" s="58"/>
      <c r="M41" s="59"/>
      <c r="N41" s="31"/>
      <c r="O41" s="11"/>
      <c r="P41" s="1"/>
      <c r="Q41" s="1"/>
      <c r="R41" s="1"/>
    </row>
    <row r="42" spans="2:18" ht="12.75" customHeight="1">
      <c r="B42" s="31" t="s">
        <v>267</v>
      </c>
      <c r="C42" s="31"/>
      <c r="D42" s="31"/>
      <c r="E42" s="31"/>
      <c r="F42" s="30"/>
      <c r="G42" s="40">
        <f>SUM(G37:G40)</f>
        <v>14728</v>
      </c>
      <c r="H42" s="31"/>
      <c r="I42" s="40">
        <f>SUM(I37:I40)</f>
        <v>7747</v>
      </c>
      <c r="J42" s="31"/>
      <c r="K42" s="40">
        <f>SUM(K37:K40)</f>
        <v>14728</v>
      </c>
      <c r="L42" s="40"/>
      <c r="M42" s="40">
        <f>SUM(M37:M40)</f>
        <v>7747</v>
      </c>
      <c r="N42" s="31"/>
      <c r="O42" s="9" t="e">
        <f>#REF!+O39</f>
        <v>#REF!</v>
      </c>
      <c r="P42" s="1"/>
      <c r="Q42" s="1"/>
      <c r="R42" s="1"/>
    </row>
    <row r="43" spans="2:18" ht="7.5" customHeight="1">
      <c r="B43" s="31"/>
      <c r="C43" s="31"/>
      <c r="D43" s="31"/>
      <c r="E43" s="31"/>
      <c r="F43" s="30"/>
      <c r="G43" s="40"/>
      <c r="H43" s="31"/>
      <c r="I43" s="40"/>
      <c r="J43" s="31"/>
      <c r="K43" s="40"/>
      <c r="L43" s="40"/>
      <c r="M43" s="40"/>
      <c r="N43" s="31"/>
      <c r="O43" s="9"/>
      <c r="P43" s="1"/>
      <c r="Q43" s="1"/>
      <c r="R43" s="1"/>
    </row>
    <row r="44" spans="2:18" ht="12.75" customHeight="1">
      <c r="B44" s="23" t="s">
        <v>32</v>
      </c>
      <c r="C44" s="31"/>
      <c r="D44" s="31"/>
      <c r="E44" s="31"/>
      <c r="F44" s="30"/>
      <c r="G44" s="40">
        <v>-319</v>
      </c>
      <c r="H44" s="31"/>
      <c r="I44" s="40">
        <v>-191</v>
      </c>
      <c r="J44" s="31"/>
      <c r="K44" s="40">
        <v>-319</v>
      </c>
      <c r="L44" s="40"/>
      <c r="M44" s="40">
        <v>-191</v>
      </c>
      <c r="N44" s="31"/>
      <c r="O44" s="9">
        <v>-8734</v>
      </c>
      <c r="P44" s="1"/>
      <c r="Q44" s="1"/>
      <c r="R44" s="1"/>
    </row>
    <row r="45" spans="2:18" ht="7.5" customHeight="1">
      <c r="B45" s="23"/>
      <c r="C45" s="31"/>
      <c r="D45" s="31"/>
      <c r="E45" s="31"/>
      <c r="F45" s="30"/>
      <c r="G45" s="40"/>
      <c r="H45" s="31"/>
      <c r="I45" s="40"/>
      <c r="J45" s="31"/>
      <c r="K45" s="40"/>
      <c r="L45" s="40"/>
      <c r="M45" s="31"/>
      <c r="N45" s="31"/>
      <c r="O45" s="9"/>
      <c r="P45" s="1"/>
      <c r="Q45" s="1"/>
      <c r="R45" s="1"/>
    </row>
    <row r="46" spans="2:18" ht="7.5" customHeight="1">
      <c r="B46" s="23"/>
      <c r="C46" s="31"/>
      <c r="D46" s="31"/>
      <c r="E46" s="31"/>
      <c r="F46" s="30"/>
      <c r="G46" s="59"/>
      <c r="H46" s="31"/>
      <c r="I46" s="59"/>
      <c r="J46" s="31"/>
      <c r="K46" s="59"/>
      <c r="L46" s="40"/>
      <c r="M46" s="59"/>
      <c r="N46" s="31"/>
      <c r="O46" s="9"/>
      <c r="P46" s="1"/>
      <c r="Q46" s="1"/>
      <c r="R46" s="1"/>
    </row>
    <row r="47" spans="2:18" ht="12.75" customHeight="1">
      <c r="B47" s="23" t="s">
        <v>266</v>
      </c>
      <c r="C47" s="31"/>
      <c r="D47" s="31"/>
      <c r="E47" s="31"/>
      <c r="F47" s="30"/>
      <c r="G47" s="34">
        <f>SUM(G41:G45)</f>
        <v>14409</v>
      </c>
      <c r="H47" s="35"/>
      <c r="I47" s="34">
        <f>SUM(I41:I45)</f>
        <v>7556</v>
      </c>
      <c r="J47" s="35"/>
      <c r="K47" s="34">
        <f>SUM(K41:K45)</f>
        <v>14409</v>
      </c>
      <c r="L47" s="34"/>
      <c r="M47" s="34">
        <f>SUM(M41:M45)</f>
        <v>7556</v>
      </c>
      <c r="N47" s="31"/>
      <c r="O47" s="9"/>
      <c r="P47" s="1"/>
      <c r="Q47" s="1"/>
      <c r="R47" s="1"/>
    </row>
    <row r="48" spans="2:18" ht="7.5" customHeight="1" thickBot="1">
      <c r="B48" s="31"/>
      <c r="C48" s="31"/>
      <c r="D48" s="31"/>
      <c r="E48" s="31"/>
      <c r="F48" s="30"/>
      <c r="G48" s="84"/>
      <c r="H48" s="31"/>
      <c r="I48" s="84"/>
      <c r="J48" s="31"/>
      <c r="K48" s="84"/>
      <c r="L48" s="40"/>
      <c r="M48" s="84"/>
      <c r="N48" s="31"/>
      <c r="O48" s="9"/>
      <c r="P48" s="1"/>
      <c r="Q48" s="1"/>
      <c r="R48" s="1"/>
    </row>
    <row r="49" spans="2:18" ht="12.75" customHeight="1" thickTop="1">
      <c r="B49" s="23"/>
      <c r="C49" s="33"/>
      <c r="D49" s="32"/>
      <c r="E49" s="33"/>
      <c r="F49" s="30"/>
      <c r="G49" s="58"/>
      <c r="H49" s="31"/>
      <c r="I49" s="59"/>
      <c r="J49" s="31"/>
      <c r="K49" s="59"/>
      <c r="L49" s="58"/>
      <c r="M49" s="59"/>
      <c r="N49" s="31"/>
      <c r="O49" s="11"/>
      <c r="P49" s="1"/>
      <c r="Q49" s="1"/>
      <c r="R49" s="1"/>
    </row>
    <row r="50" spans="2:18" ht="12.75" customHeight="1">
      <c r="B50" s="82" t="s">
        <v>260</v>
      </c>
      <c r="C50" s="82"/>
      <c r="D50" s="82"/>
      <c r="E50" s="82"/>
      <c r="F50" s="30">
        <v>25</v>
      </c>
      <c r="G50" s="38"/>
      <c r="H50" s="31"/>
      <c r="I50" s="38"/>
      <c r="J50" s="39"/>
      <c r="K50" s="38"/>
      <c r="L50" s="90" t="s">
        <v>50</v>
      </c>
      <c r="M50" s="38"/>
      <c r="N50" s="31"/>
      <c r="O50" s="40"/>
      <c r="P50" s="31"/>
      <c r="Q50" s="1"/>
      <c r="R50" s="1"/>
    </row>
    <row r="51" spans="2:18" ht="7.5" customHeight="1" thickBot="1">
      <c r="B51" s="82"/>
      <c r="C51" s="82"/>
      <c r="D51" s="82"/>
      <c r="E51" s="82"/>
      <c r="F51" s="30"/>
      <c r="G51" s="38"/>
      <c r="H51" s="31"/>
      <c r="I51" s="38"/>
      <c r="J51" s="39"/>
      <c r="K51" s="38"/>
      <c r="L51" s="90" t="s">
        <v>50</v>
      </c>
      <c r="M51" s="38"/>
      <c r="N51" s="58"/>
      <c r="O51" s="84" t="s">
        <v>12</v>
      </c>
      <c r="P51" s="31"/>
      <c r="Q51" s="1"/>
      <c r="R51" s="1"/>
    </row>
    <row r="52" spans="2:18" ht="12.75" customHeight="1" thickBot="1" thickTop="1">
      <c r="B52" s="99" t="s">
        <v>22</v>
      </c>
      <c r="C52" s="82" t="s">
        <v>100</v>
      </c>
      <c r="D52" s="82"/>
      <c r="E52" s="82"/>
      <c r="G52" s="53">
        <f>G$47/203219*100</f>
        <v>7.090380328611006</v>
      </c>
      <c r="H52" s="31"/>
      <c r="I52" s="53">
        <f>I$47/203219*100</f>
        <v>3.718156274757774</v>
      </c>
      <c r="J52" s="39"/>
      <c r="K52" s="53">
        <f>K$47/203219*100</f>
        <v>7.090380328611006</v>
      </c>
      <c r="L52" s="90" t="s">
        <v>50</v>
      </c>
      <c r="M52" s="53">
        <f>M$47/203219*100</f>
        <v>3.718156274757774</v>
      </c>
      <c r="N52" s="31"/>
      <c r="O52" s="40"/>
      <c r="P52" s="31"/>
      <c r="Q52" s="1"/>
      <c r="R52" s="1"/>
    </row>
    <row r="53" spans="2:18" ht="9.75" customHeight="1" thickTop="1">
      <c r="B53" s="82"/>
      <c r="C53" s="82"/>
      <c r="D53" s="82"/>
      <c r="E53" s="82"/>
      <c r="F53" s="30"/>
      <c r="G53" s="44"/>
      <c r="H53" s="30"/>
      <c r="I53" s="44"/>
      <c r="J53" s="44"/>
      <c r="K53" s="44"/>
      <c r="L53" s="90"/>
      <c r="M53" s="44"/>
      <c r="N53" s="31"/>
      <c r="O53" s="31"/>
      <c r="P53" s="31"/>
      <c r="Q53" s="1"/>
      <c r="R53" s="1"/>
    </row>
    <row r="54" spans="2:18" ht="14.25" customHeight="1" thickBot="1">
      <c r="B54" s="99" t="s">
        <v>22</v>
      </c>
      <c r="C54" s="82" t="s">
        <v>127</v>
      </c>
      <c r="D54" s="82"/>
      <c r="E54" s="82"/>
      <c r="F54" s="30"/>
      <c r="G54" s="53">
        <f>G$47/204388*100</f>
        <v>7.049826800007828</v>
      </c>
      <c r="H54" s="30"/>
      <c r="I54" s="175">
        <v>0</v>
      </c>
      <c r="J54" s="44"/>
      <c r="K54" s="53">
        <f>K$47/204388*100</f>
        <v>7.049826800007828</v>
      </c>
      <c r="L54" s="90" t="s">
        <v>50</v>
      </c>
      <c r="M54" s="175">
        <v>0</v>
      </c>
      <c r="N54" s="31"/>
      <c r="O54" s="31"/>
      <c r="P54" s="31"/>
      <c r="Q54" s="1"/>
      <c r="R54" s="1"/>
    </row>
    <row r="55" spans="2:18" ht="12.75" customHeight="1" thickTop="1">
      <c r="B55" s="82"/>
      <c r="C55" s="82"/>
      <c r="D55" s="82"/>
      <c r="E55" s="82"/>
      <c r="F55" s="30"/>
      <c r="G55" s="38"/>
      <c r="H55" s="31"/>
      <c r="I55" s="38"/>
      <c r="J55" s="39"/>
      <c r="K55" s="39"/>
      <c r="L55" s="39"/>
      <c r="M55" s="38"/>
      <c r="N55" s="31"/>
      <c r="O55" s="31"/>
      <c r="P55" s="31"/>
      <c r="Q55" s="1"/>
      <c r="R55" s="1"/>
    </row>
    <row r="56" spans="2:18" ht="12.75" customHeight="1">
      <c r="B56" s="82"/>
      <c r="C56" s="82"/>
      <c r="D56" s="82"/>
      <c r="E56" s="82"/>
      <c r="F56" s="30"/>
      <c r="G56" s="38"/>
      <c r="H56" s="31"/>
      <c r="I56" s="38"/>
      <c r="J56" s="39"/>
      <c r="K56" s="39"/>
      <c r="L56" s="39"/>
      <c r="M56" s="38"/>
      <c r="N56" s="31"/>
      <c r="O56" s="31"/>
      <c r="P56" s="31"/>
      <c r="Q56" s="1"/>
      <c r="R56" s="1"/>
    </row>
    <row r="57" spans="2:18" ht="12.75" customHeight="1">
      <c r="B57" s="82"/>
      <c r="C57" s="82"/>
      <c r="D57" s="82"/>
      <c r="E57" s="82"/>
      <c r="F57" s="30"/>
      <c r="G57" s="38"/>
      <c r="H57" s="31"/>
      <c r="I57" s="38"/>
      <c r="J57" s="39"/>
      <c r="K57" s="39"/>
      <c r="L57" s="39"/>
      <c r="M57" s="38"/>
      <c r="N57" s="31"/>
      <c r="O57" s="31"/>
      <c r="P57" s="31"/>
      <c r="Q57" s="1"/>
      <c r="R57" s="1"/>
    </row>
    <row r="58" spans="2:18" ht="12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1"/>
      <c r="R58" s="1"/>
    </row>
    <row r="59" spans="2:18" ht="12.75" customHeight="1">
      <c r="B59" s="183" t="s">
        <v>94</v>
      </c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2"/>
      <c r="O59" s="2"/>
      <c r="P59" s="2"/>
      <c r="Q59" s="1"/>
      <c r="R59" s="1"/>
    </row>
    <row r="60" spans="2:18" ht="12.75" customHeight="1">
      <c r="B60" s="184" t="s">
        <v>235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2"/>
      <c r="O60" s="2"/>
      <c r="P60" s="2"/>
      <c r="Q60" s="1"/>
      <c r="R60" s="1"/>
    </row>
    <row r="61" spans="2:18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  <c r="R61" s="1"/>
    </row>
    <row r="62" spans="2:18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</row>
    <row r="63" spans="2:18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</row>
    <row r="64" spans="2:18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2:18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2:18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2:18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2:18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2:18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2:18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2:18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2:18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2:18" ht="12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2:18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2:18" ht="12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2:18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2:18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2:18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2:18" ht="12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2:18" ht="12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2:18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2:18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2:18" ht="12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2:18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2:18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2:18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2:18" ht="12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2:18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2:18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2:18" ht="12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2:18" ht="12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2:18" ht="12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2:18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2:18" ht="12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2:18" ht="12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2:18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2:18" ht="12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2:18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2:18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2:18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2:18" ht="12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2:18" ht="12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2:18" ht="12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2:18" ht="12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2:18" ht="12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2:18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2:18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2:18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2:18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2:18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2:18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2:18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2:18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2:18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2:18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2:18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2:18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2:18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2:18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2:18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2:18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2:18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2:18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2:18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2:18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2:18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2:18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2:18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2:18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9"/>
      <c r="R129" s="9"/>
    </row>
    <row r="130" spans="2:18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9"/>
      <c r="R130" s="9"/>
    </row>
    <row r="131" spans="2:18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9"/>
      <c r="R131" s="9"/>
    </row>
    <row r="132" spans="2:18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9"/>
      <c r="R132" s="9"/>
    </row>
    <row r="133" spans="2:18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9"/>
      <c r="R133" s="9"/>
    </row>
    <row r="134" spans="2:18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9"/>
      <c r="R134" s="9"/>
    </row>
    <row r="135" spans="2:18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9"/>
      <c r="R135" s="9"/>
    </row>
    <row r="136" spans="2:18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9"/>
      <c r="R136" s="9"/>
    </row>
    <row r="137" spans="2:18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"/>
      <c r="R137" s="1"/>
    </row>
    <row r="138" spans="2:18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</row>
    <row r="139" spans="2:18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</row>
    <row r="140" spans="2:18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</row>
    <row r="141" spans="2:18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</row>
    <row r="142" spans="2:18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</row>
    <row r="143" spans="2:18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</row>
    <row r="144" spans="2:18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</row>
    <row r="145" spans="2:18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</row>
    <row r="146" spans="2:18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</row>
    <row r="147" spans="2:18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</row>
    <row r="148" spans="2:18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</row>
    <row r="149" spans="2:18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</row>
    <row r="150" spans="2:18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</row>
    <row r="151" spans="2:18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</row>
    <row r="152" spans="2:18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</row>
    <row r="153" spans="2:18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</row>
    <row r="154" spans="2:18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</row>
    <row r="155" spans="2:18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</row>
    <row r="156" spans="2:18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</row>
    <row r="157" spans="2:18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</row>
    <row r="158" spans="2:18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</row>
    <row r="159" spans="2:18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</row>
    <row r="160" spans="2:18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</row>
    <row r="161" spans="2:18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</row>
    <row r="162" spans="2:18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</row>
    <row r="163" spans="2:18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</row>
    <row r="164" spans="2:18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</row>
    <row r="165" spans="2:18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</row>
    <row r="166" spans="2:18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</row>
    <row r="167" spans="2:18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</row>
    <row r="168" spans="2:18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</row>
    <row r="169" spans="2:18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</row>
    <row r="170" spans="2:18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</row>
    <row r="171" spans="2:18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</row>
    <row r="172" spans="2:18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</row>
    <row r="173" spans="2:18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</row>
    <row r="174" spans="2:18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</row>
    <row r="175" spans="2:18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</row>
    <row r="176" spans="2:18" ht="12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</row>
    <row r="177" spans="2:18" ht="12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</row>
    <row r="178" spans="2:18" ht="12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</row>
    <row r="179" spans="2:18" ht="12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</row>
    <row r="180" spans="2:18" ht="12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</row>
    <row r="181" spans="2:18" ht="12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</row>
    <row r="182" spans="2:18" ht="12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</row>
    <row r="183" spans="2:18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</row>
    <row r="184" spans="2:18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</row>
    <row r="185" spans="2:18" ht="12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</row>
    <row r="186" spans="2:18" ht="12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</row>
    <row r="187" spans="2:18" ht="12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</row>
    <row r="188" spans="2:18" ht="12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</row>
    <row r="189" spans="2:18" ht="12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</row>
    <row r="190" spans="2:18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</row>
    <row r="191" spans="2:18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</row>
    <row r="192" spans="2:18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</row>
    <row r="193" spans="2:18" ht="12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</row>
    <row r="194" spans="2:18" ht="12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</row>
    <row r="195" spans="2:18" ht="12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</row>
    <row r="196" spans="2:18" ht="12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</row>
    <row r="197" spans="2:18" ht="12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</row>
    <row r="198" spans="2:18" ht="12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</row>
    <row r="199" spans="2:18" ht="12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</row>
    <row r="200" spans="2:18" ht="12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</row>
    <row r="201" spans="2:18" ht="12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</row>
    <row r="202" spans="2:18" ht="12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</row>
    <row r="203" spans="2:18" ht="12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</row>
    <row r="204" spans="2:18" ht="12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</row>
    <row r="205" spans="2:18" ht="12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</row>
    <row r="206" spans="2:18" ht="12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</row>
    <row r="207" spans="2:18" ht="12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</row>
    <row r="208" spans="2:18" ht="12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</row>
    <row r="209" spans="2:18" ht="12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</row>
    <row r="210" spans="2:18" ht="12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</row>
    <row r="211" spans="2:18" ht="12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</row>
    <row r="212" spans="2:18" ht="12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</row>
    <row r="213" spans="2:18" ht="12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</row>
    <row r="214" spans="2:18" ht="12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</row>
    <row r="215" spans="2:18" ht="12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</row>
    <row r="216" spans="2:18" ht="12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</row>
    <row r="217" spans="2:18" ht="12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</row>
    <row r="218" spans="2:18" ht="12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</row>
    <row r="219" spans="2:18" ht="12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</row>
    <row r="220" spans="2:18" ht="12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</row>
    <row r="221" spans="2:18" ht="12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</row>
    <row r="222" spans="2:18" ht="12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</row>
    <row r="223" spans="2:18" ht="12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</row>
    <row r="224" spans="2:18" ht="12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</row>
    <row r="225" spans="2:18" ht="12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</row>
    <row r="226" spans="2:18" ht="12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</row>
    <row r="227" spans="2:18" ht="12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</row>
    <row r="228" spans="2:18" ht="12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</row>
    <row r="229" spans="2:18" ht="12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</row>
    <row r="230" spans="2:18" ht="12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</row>
    <row r="231" spans="2:18" ht="12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</row>
    <row r="232" spans="2:18" ht="12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</row>
    <row r="233" spans="2:18" ht="12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</row>
    <row r="234" spans="2:18" ht="12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</row>
    <row r="235" spans="2:18" ht="12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</row>
    <row r="236" spans="2:18" ht="12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</row>
    <row r="237" spans="2:18" ht="12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</row>
    <row r="238" spans="2:18" ht="12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</row>
    <row r="239" spans="2:18" ht="12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</row>
    <row r="240" spans="2:18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</row>
    <row r="241" spans="2:18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</row>
    <row r="242" spans="2:18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</row>
    <row r="243" spans="2:18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</row>
    <row r="244" spans="2:18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</row>
    <row r="245" spans="2:18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</row>
    <row r="246" spans="2:18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</row>
    <row r="247" spans="2:18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</row>
    <row r="248" spans="2:18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</row>
    <row r="249" spans="2:18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</row>
    <row r="250" spans="2:18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</row>
    <row r="251" spans="2:18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</row>
    <row r="252" spans="2:18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</row>
    <row r="253" spans="2:18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</row>
    <row r="254" spans="2:18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</row>
    <row r="255" spans="2:18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</row>
    <row r="256" spans="2:18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</row>
    <row r="257" spans="2:18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</row>
    <row r="258" spans="2:18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</row>
    <row r="259" spans="2:18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</row>
    <row r="260" spans="2:18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</row>
    <row r="261" spans="2:18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</row>
    <row r="262" spans="2:18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</row>
    <row r="263" spans="2:18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</row>
    <row r="264" spans="2:18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</row>
    <row r="265" spans="2:18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</row>
    <row r="266" spans="2:18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</row>
    <row r="267" spans="2:18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</row>
    <row r="268" spans="2:18" ht="12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</row>
    <row r="269" spans="2:18" ht="12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</row>
    <row r="270" spans="2:18" ht="12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</row>
    <row r="271" spans="2:18" ht="12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</row>
    <row r="272" spans="2:18" ht="12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</row>
    <row r="273" spans="2:18" ht="12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</row>
    <row r="274" spans="2:18" ht="12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</row>
    <row r="275" spans="2:18" ht="12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</row>
    <row r="276" spans="2:18" ht="12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</row>
    <row r="277" spans="2:18" ht="12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</row>
    <row r="278" spans="2:18" ht="12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</row>
    <row r="279" spans="2:18" ht="12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</row>
    <row r="280" spans="2:18" ht="12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</row>
    <row r="281" spans="2:18" ht="12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</row>
    <row r="282" spans="2:18" ht="12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</row>
    <row r="283" spans="2:18" ht="12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</row>
    <row r="284" spans="2:18" ht="12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</row>
    <row r="285" spans="2:18" ht="12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</row>
    <row r="286" spans="2:18" ht="12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</row>
    <row r="287" spans="2:18" ht="12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</row>
    <row r="288" spans="2:18" ht="12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</row>
    <row r="289" spans="2:18" ht="12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</row>
    <row r="290" spans="2:18" ht="12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</row>
    <row r="291" spans="2:18" ht="12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</row>
    <row r="292" spans="2:18" ht="12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</row>
    <row r="293" spans="2:18" ht="12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</row>
    <row r="294" spans="2:18" ht="12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</row>
    <row r="295" spans="2:18" ht="12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</row>
    <row r="296" spans="2:18" ht="12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</row>
    <row r="297" spans="2:18" ht="12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</row>
    <row r="298" spans="2:18" ht="12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</row>
    <row r="299" spans="2:18" ht="12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</row>
    <row r="300" spans="2:18" ht="12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</row>
    <row r="301" spans="2:18" ht="12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</row>
    <row r="302" spans="2:18" ht="12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</row>
    <row r="303" spans="2:18" ht="12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</row>
    <row r="304" spans="2:18" ht="12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2"/>
      <c r="R304" s="1"/>
    </row>
    <row r="305" spans="2:18" ht="12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2"/>
      <c r="R305" s="1"/>
    </row>
    <row r="306" spans="2:18" ht="12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2"/>
      <c r="R306" s="1"/>
    </row>
    <row r="307" spans="2:18" ht="12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2"/>
      <c r="R307" s="1"/>
    </row>
    <row r="308" spans="2:18" ht="12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2"/>
      <c r="R308" s="1"/>
    </row>
    <row r="309" spans="2:18" ht="12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"/>
      <c r="R309" s="1"/>
    </row>
    <row r="310" spans="2:18" ht="12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"/>
      <c r="R310" s="1"/>
    </row>
    <row r="311" spans="2:18" ht="12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"/>
      <c r="R311" s="1"/>
    </row>
    <row r="312" spans="2:18" ht="12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</row>
    <row r="313" spans="2:18" ht="12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</row>
    <row r="314" spans="2:18" ht="12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</row>
    <row r="315" spans="2:18" ht="12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</row>
    <row r="316" spans="2:18" ht="12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</row>
    <row r="317" spans="2:18" ht="12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</row>
    <row r="318" spans="2:18" ht="12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</row>
    <row r="319" spans="2:18" ht="12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</row>
    <row r="320" spans="2:18" ht="12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</row>
    <row r="321" spans="2:18" ht="12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</row>
    <row r="322" spans="2:18" ht="12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</row>
    <row r="323" spans="2:18" ht="12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</row>
    <row r="324" spans="2:18" ht="12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</row>
    <row r="325" spans="2:18" ht="12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</row>
    <row r="326" spans="2:18" ht="12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</row>
    <row r="327" spans="2:18" ht="12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</row>
    <row r="328" spans="2:18" ht="12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</row>
    <row r="329" spans="2:18" ht="12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</row>
    <row r="330" spans="2:18" ht="12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</row>
    <row r="331" spans="2:18" ht="12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</row>
    <row r="332" spans="2:18" ht="12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</row>
    <row r="333" spans="2:18" ht="12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</row>
    <row r="334" spans="2:18" ht="12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</row>
    <row r="335" spans="2:18" ht="12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</row>
    <row r="336" spans="2:18" ht="12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</row>
    <row r="337" spans="2:18" ht="12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</row>
    <row r="338" spans="2:18" ht="12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</row>
    <row r="339" spans="2:18" ht="12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</row>
    <row r="340" spans="2:18" ht="12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</row>
    <row r="341" spans="2:18" ht="12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</row>
    <row r="342" spans="2:18" ht="12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</row>
    <row r="343" spans="2:18" ht="12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</row>
    <row r="344" spans="2:18" ht="12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</row>
    <row r="345" spans="2:18" ht="12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</row>
    <row r="346" spans="2:18" ht="12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</row>
    <row r="347" spans="2:18" ht="12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</row>
    <row r="348" spans="2:18" ht="12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</row>
    <row r="349" spans="2:18" ht="12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</row>
    <row r="350" spans="2:18" ht="12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</row>
    <row r="351" spans="2:18" ht="12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</row>
    <row r="352" spans="2:18" ht="12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</row>
    <row r="353" spans="2:18" ht="12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</row>
    <row r="354" spans="2:18" ht="12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</row>
    <row r="355" spans="2:18" ht="12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</row>
    <row r="356" spans="2:18" ht="12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</row>
    <row r="357" spans="2:18" ht="12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</row>
    <row r="358" spans="2:18" ht="12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</row>
    <row r="359" spans="2:18" ht="12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</row>
    <row r="360" spans="2:18" ht="12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</row>
    <row r="361" spans="2:18" ht="12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</row>
    <row r="362" spans="2:18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</row>
    <row r="363" spans="2:18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</row>
    <row r="364" spans="2:18" ht="12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</row>
    <row r="365" spans="2:18" ht="12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</row>
    <row r="366" spans="2:18" ht="12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</row>
    <row r="367" spans="2:18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</row>
    <row r="368" spans="2:18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</row>
    <row r="369" spans="2:18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</row>
    <row r="370" spans="2:18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</row>
    <row r="371" spans="2:18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</row>
    <row r="372" spans="2:18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</row>
    <row r="373" spans="2:18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</row>
    <row r="374" spans="2:18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</row>
    <row r="375" spans="2:18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</row>
    <row r="376" spans="2:18" ht="12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</row>
    <row r="377" spans="2:18" ht="12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</row>
    <row r="378" spans="2:18" ht="12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</row>
    <row r="379" spans="2:18" ht="12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</row>
    <row r="380" spans="2:18" ht="12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</row>
    <row r="381" spans="2:18" ht="12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</row>
    <row r="382" spans="2:18" ht="12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</row>
    <row r="383" spans="2:18" ht="12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</row>
    <row r="384" spans="2:18" ht="12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</row>
    <row r="385" spans="2:18" ht="12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</row>
    <row r="386" spans="2:18" ht="12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</row>
    <row r="387" spans="2:18" ht="12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</row>
    <row r="388" spans="2:18" ht="12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</row>
    <row r="389" spans="2:18" ht="12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</row>
    <row r="390" spans="2:18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</row>
    <row r="391" spans="2:18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</row>
    <row r="392" spans="2:18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</row>
    <row r="393" spans="2:18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</row>
    <row r="394" spans="2:18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</row>
    <row r="395" spans="2:18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</row>
    <row r="396" spans="2:18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</row>
    <row r="397" spans="2:18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</row>
    <row r="398" spans="2:18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</row>
    <row r="399" spans="2:18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</row>
    <row r="400" spans="2:18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</row>
    <row r="401" spans="2:18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</row>
    <row r="402" spans="2:18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</row>
    <row r="403" spans="2:18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</row>
    <row r="404" spans="2:18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</row>
    <row r="405" spans="2:18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</row>
    <row r="406" spans="2:18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</row>
    <row r="407" spans="2:18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</row>
    <row r="408" spans="2:18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</row>
    <row r="409" spans="2:18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</row>
    <row r="410" spans="2:18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</row>
    <row r="411" spans="2:18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</row>
    <row r="412" spans="2:18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</row>
    <row r="413" spans="2:18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</row>
    <row r="414" spans="2:18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</row>
    <row r="415" spans="2:18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</row>
    <row r="416" spans="2:18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</row>
    <row r="417" spans="2:18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</row>
    <row r="418" spans="2:18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</row>
    <row r="419" spans="2:18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</row>
    <row r="420" spans="2:18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</row>
    <row r="421" spans="2:18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</row>
    <row r="422" spans="2:18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</row>
    <row r="423" spans="2:18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</row>
    <row r="424" spans="2:18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</row>
    <row r="425" spans="2:18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</row>
    <row r="426" spans="2:18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</row>
    <row r="427" spans="2:18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</row>
    <row r="428" spans="2:18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</row>
    <row r="429" spans="2:18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</row>
    <row r="430" spans="2:18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</row>
    <row r="431" spans="2:18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</row>
    <row r="432" spans="2:18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</row>
    <row r="433" spans="2:18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</row>
    <row r="434" spans="2:18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</row>
    <row r="435" spans="2:18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</row>
    <row r="436" spans="2:18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</row>
    <row r="437" spans="2:18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</row>
    <row r="438" spans="2:18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</row>
    <row r="439" spans="2:18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</row>
    <row r="440" spans="2:18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</row>
    <row r="441" spans="2:18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</row>
    <row r="442" spans="2:18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</row>
    <row r="443" spans="2:18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</row>
    <row r="444" spans="2:18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</row>
    <row r="445" spans="2:18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</row>
    <row r="446" spans="2:18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</row>
    <row r="447" spans="2:18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</row>
    <row r="448" spans="2:18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</row>
    <row r="449" spans="2:18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</row>
    <row r="450" spans="2:18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</row>
    <row r="451" spans="2:18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</row>
    <row r="452" spans="2:18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</row>
    <row r="453" spans="2:18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</row>
    <row r="454" spans="2:18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</row>
    <row r="455" spans="2:18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</row>
    <row r="456" spans="2:18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</row>
    <row r="457" spans="2:18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</row>
    <row r="458" spans="2:18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</row>
    <row r="459" spans="2:18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</row>
    <row r="460" spans="2:18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</row>
    <row r="461" spans="2:18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</row>
    <row r="462" spans="2:18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</row>
    <row r="463" spans="2:18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</row>
    <row r="464" spans="2:18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</row>
    <row r="465" spans="2:18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</row>
    <row r="466" spans="2:18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</row>
    <row r="467" spans="2:18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</row>
    <row r="468" spans="2:18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</row>
    <row r="469" spans="2:18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</row>
    <row r="470" spans="2:18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</row>
    <row r="471" spans="2:18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</row>
    <row r="472" spans="2:18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</row>
    <row r="473" spans="2:18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</row>
    <row r="474" spans="2:18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</row>
    <row r="475" spans="2:18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</row>
    <row r="476" spans="2:18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</row>
    <row r="477" spans="2:18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</row>
    <row r="478" spans="2:18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</row>
    <row r="479" spans="2:18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</row>
    <row r="480" spans="2:18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</row>
    <row r="481" spans="2:18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</row>
    <row r="482" spans="2:18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</row>
    <row r="483" spans="2:18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</row>
    <row r="484" spans="2:18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</row>
    <row r="485" spans="2:18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</row>
    <row r="486" spans="2:18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</row>
    <row r="487" spans="2:18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2:18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</sheetData>
  <mergeCells count="4">
    <mergeCell ref="G15:I15"/>
    <mergeCell ref="G14:I14"/>
    <mergeCell ref="B59:M59"/>
    <mergeCell ref="B60:M60"/>
  </mergeCells>
  <printOptions/>
  <pageMargins left="0.75" right="0.5" top="0.5" bottom="0.5" header="0.5" footer="0.5"/>
  <pageSetup firstPageNumber="1" useFirstPageNumber="1" horizontalDpi="300" verticalDpi="300" orientation="portrait" paperSize="9" scale="85" r:id="rId1"/>
  <headerFooter alignWithMargins="0">
    <oddFooter>&amp;C1</oddFooter>
  </headerFooter>
  <rowBreaks count="4" manualBreakCount="4">
    <brk id="79" max="65535" man="1"/>
    <brk id="138" max="65535" man="1"/>
    <brk id="227" max="65535" man="1"/>
    <brk id="3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O71"/>
  <sheetViews>
    <sheetView defaultGridColor="0" zoomScale="90" zoomScaleNormal="90" colorId="22" workbookViewId="0" topLeftCell="A16">
      <selection activeCell="H16" sqref="H16"/>
    </sheetView>
  </sheetViews>
  <sheetFormatPr defaultColWidth="9.77734375" defaultRowHeight="12.75" customHeight="1"/>
  <cols>
    <col min="1" max="1" width="2.10546875" style="0" customWidth="1"/>
    <col min="2" max="2" width="3.77734375" style="0" customWidth="1"/>
    <col min="3" max="3" width="11.4453125" style="0" customWidth="1"/>
    <col min="4" max="4" width="6.77734375" style="0" customWidth="1"/>
    <col min="5" max="5" width="7.3359375" style="0" customWidth="1"/>
    <col min="6" max="6" width="5.4453125" style="0" customWidth="1"/>
    <col min="7" max="7" width="5.88671875" style="0" customWidth="1"/>
    <col min="8" max="8" width="13.3359375" style="0" customWidth="1"/>
    <col min="9" max="9" width="3.77734375" style="0" customWidth="1"/>
    <col min="10" max="10" width="13.3359375" style="0" customWidth="1"/>
    <col min="11" max="11" width="2.77734375" style="0" customWidth="1"/>
    <col min="12" max="16384" width="11.4453125" style="0" customWidth="1"/>
  </cols>
  <sheetData>
    <row r="2" ht="15.75" customHeight="1">
      <c r="N2" s="152" t="s">
        <v>156</v>
      </c>
    </row>
    <row r="3" spans="1:15" ht="15.75" customHeight="1">
      <c r="A3" s="20"/>
      <c r="B3" s="120" t="s">
        <v>227</v>
      </c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138" t="s">
        <v>155</v>
      </c>
      <c r="O3" s="3"/>
    </row>
    <row r="4" spans="1:15" ht="1.5" customHeight="1">
      <c r="A4" s="20"/>
      <c r="B4" s="138"/>
      <c r="C4" s="3"/>
      <c r="D4" s="3"/>
      <c r="E4" s="3"/>
      <c r="F4" s="3"/>
      <c r="G4" s="3"/>
      <c r="H4" s="3"/>
      <c r="I4" s="3"/>
      <c r="J4" s="3"/>
      <c r="K4" s="1"/>
      <c r="L4" s="3"/>
      <c r="M4" s="3"/>
      <c r="N4" s="138"/>
      <c r="O4" s="3"/>
    </row>
    <row r="5" spans="2:15" ht="12.75" customHeight="1">
      <c r="B5" s="170" t="s">
        <v>157</v>
      </c>
      <c r="C5" s="3"/>
      <c r="D5" s="3"/>
      <c r="E5" s="3"/>
      <c r="F5" s="3"/>
      <c r="G5" s="3"/>
      <c r="H5" s="3"/>
      <c r="I5" s="3"/>
      <c r="J5" s="3"/>
      <c r="K5" s="1"/>
      <c r="L5" s="3"/>
      <c r="M5" s="3"/>
      <c r="N5" s="3"/>
      <c r="O5" s="3"/>
    </row>
    <row r="6" spans="1:15" ht="12.7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1"/>
      <c r="L6" s="3"/>
      <c r="M6" s="3"/>
      <c r="N6" s="3"/>
      <c r="O6" s="3"/>
    </row>
    <row r="7" spans="1:15" ht="17.25" customHeight="1">
      <c r="A7" s="4"/>
      <c r="B7" s="118" t="s">
        <v>240</v>
      </c>
      <c r="C7" s="3"/>
      <c r="E7" s="3"/>
      <c r="F7" s="3"/>
      <c r="G7" s="3"/>
      <c r="H7" s="3"/>
      <c r="I7" s="3"/>
      <c r="J7" s="3"/>
      <c r="K7" s="1"/>
      <c r="L7" s="3"/>
      <c r="M7" s="3"/>
      <c r="N7" s="3"/>
      <c r="O7" s="3"/>
    </row>
    <row r="8" spans="2:15" ht="15.75" customHeight="1">
      <c r="B8" s="23" t="s">
        <v>1</v>
      </c>
      <c r="C8" s="3"/>
      <c r="D8" s="3"/>
      <c r="E8" s="3"/>
      <c r="F8" s="3"/>
      <c r="G8" s="3"/>
      <c r="H8" s="3"/>
      <c r="I8" s="3"/>
      <c r="J8" s="3"/>
      <c r="K8" s="1"/>
      <c r="L8" s="3"/>
      <c r="M8" s="3"/>
      <c r="N8" s="3"/>
      <c r="O8" s="3"/>
    </row>
    <row r="9" spans="1:15" ht="12.75" customHeigh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.75" customHeight="1">
      <c r="B11" s="104" t="s">
        <v>97</v>
      </c>
      <c r="C11" s="102"/>
      <c r="D11" s="102"/>
      <c r="E11" s="102"/>
      <c r="F11" s="102"/>
      <c r="G11" s="102"/>
      <c r="H11" s="102"/>
      <c r="I11" s="102"/>
      <c r="J11" s="102"/>
      <c r="K11" s="3"/>
      <c r="L11" s="6"/>
      <c r="M11" s="6"/>
      <c r="N11" s="6"/>
      <c r="O11" s="6"/>
    </row>
    <row r="12" spans="1:11" ht="12.75" customHeight="1">
      <c r="A12" s="1"/>
      <c r="B12" s="1"/>
      <c r="C12" s="1"/>
      <c r="D12" s="1"/>
      <c r="E12" s="1"/>
      <c r="F12" s="1"/>
      <c r="G12" s="6"/>
      <c r="H12" s="1"/>
      <c r="I12" s="1"/>
      <c r="J12" s="1"/>
      <c r="K12" s="1"/>
    </row>
    <row r="13" spans="1:11" ht="12.75" customHeight="1">
      <c r="A13" s="1"/>
      <c r="B13" s="1"/>
      <c r="C13" s="1"/>
      <c r="D13" s="1"/>
      <c r="E13" s="1"/>
      <c r="F13" s="1"/>
      <c r="G13" s="6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28"/>
      <c r="H14" s="19" t="s">
        <v>14</v>
      </c>
      <c r="I14" s="19"/>
      <c r="J14" s="19" t="s">
        <v>14</v>
      </c>
      <c r="K14" s="6"/>
    </row>
    <row r="15" spans="1:11" ht="12.75" customHeight="1">
      <c r="A15" s="1"/>
      <c r="B15" s="1"/>
      <c r="C15" s="1"/>
      <c r="D15" s="1"/>
      <c r="E15" s="1"/>
      <c r="F15" s="1"/>
      <c r="G15" s="28"/>
      <c r="H15" s="19" t="s">
        <v>15</v>
      </c>
      <c r="I15" s="19"/>
      <c r="J15" s="19" t="s">
        <v>16</v>
      </c>
      <c r="K15" s="1"/>
    </row>
    <row r="16" spans="1:11" ht="12.75" customHeight="1">
      <c r="A16" s="1"/>
      <c r="B16" s="1"/>
      <c r="C16" s="1"/>
      <c r="D16" s="1"/>
      <c r="E16" s="1"/>
      <c r="F16" s="1"/>
      <c r="G16" s="28"/>
      <c r="H16" s="19" t="s">
        <v>5</v>
      </c>
      <c r="I16" s="19"/>
      <c r="J16" s="19" t="s">
        <v>17</v>
      </c>
      <c r="K16" s="1"/>
    </row>
    <row r="17" spans="1:11" ht="12.75" customHeight="1">
      <c r="A17" s="1"/>
      <c r="B17" s="1"/>
      <c r="C17" s="1"/>
      <c r="D17" s="1"/>
      <c r="E17" s="1"/>
      <c r="F17" s="1"/>
      <c r="G17" s="28"/>
      <c r="H17" s="19" t="s">
        <v>4</v>
      </c>
      <c r="I17" s="19"/>
      <c r="J17" s="19" t="s">
        <v>18</v>
      </c>
      <c r="K17" s="1"/>
    </row>
    <row r="18" spans="1:11" ht="12.75" customHeight="1">
      <c r="A18" s="1"/>
      <c r="B18" s="1"/>
      <c r="C18" s="1"/>
      <c r="D18" s="1"/>
      <c r="E18" s="1"/>
      <c r="F18" s="1"/>
      <c r="H18" s="29" t="str">
        <f>PL!K19</f>
        <v>30/9/2004</v>
      </c>
      <c r="I18" s="19"/>
      <c r="J18" s="29" t="s">
        <v>222</v>
      </c>
      <c r="K18" s="3"/>
    </row>
    <row r="19" spans="1:11" ht="12.75" customHeight="1">
      <c r="A19" s="1"/>
      <c r="B19" s="1"/>
      <c r="C19" s="1"/>
      <c r="D19" s="1"/>
      <c r="E19" s="1"/>
      <c r="F19" s="1"/>
      <c r="G19" s="57" t="s">
        <v>54</v>
      </c>
      <c r="H19" s="30" t="s">
        <v>11</v>
      </c>
      <c r="I19" s="31"/>
      <c r="J19" s="30" t="s">
        <v>11</v>
      </c>
      <c r="K19" s="1"/>
    </row>
    <row r="20" spans="1:11" ht="12.75" customHeight="1">
      <c r="A20" s="1"/>
      <c r="B20" s="1"/>
      <c r="C20" s="1"/>
      <c r="D20" s="1"/>
      <c r="E20" s="1"/>
      <c r="F20" s="1"/>
      <c r="G20" s="6"/>
      <c r="H20" s="1"/>
      <c r="I20" s="1"/>
      <c r="J20" s="1"/>
      <c r="K20" s="1"/>
    </row>
    <row r="21" spans="1:11" ht="12.75" customHeight="1">
      <c r="A21" s="31"/>
      <c r="B21" s="31" t="s">
        <v>25</v>
      </c>
      <c r="C21" s="31"/>
      <c r="D21" s="31"/>
      <c r="E21" s="31"/>
      <c r="F21" s="31"/>
      <c r="G21" s="99"/>
      <c r="H21" s="38">
        <v>718295</v>
      </c>
      <c r="I21" s="38"/>
      <c r="J21" s="38">
        <v>704274</v>
      </c>
      <c r="K21" s="31"/>
    </row>
    <row r="22" spans="1:11" ht="12.75" customHeight="1">
      <c r="A22" s="31"/>
      <c r="B22" s="31" t="s">
        <v>103</v>
      </c>
      <c r="C22" s="31"/>
      <c r="D22" s="31"/>
      <c r="E22" s="31"/>
      <c r="F22" s="31"/>
      <c r="G22" s="99"/>
      <c r="H22" s="38">
        <v>309029</v>
      </c>
      <c r="I22" s="38"/>
      <c r="J22" s="38">
        <v>311728</v>
      </c>
      <c r="K22" s="31"/>
    </row>
    <row r="23" spans="1:11" ht="12.75" customHeight="1">
      <c r="A23" s="31"/>
      <c r="B23" s="31" t="s">
        <v>104</v>
      </c>
      <c r="C23" s="31"/>
      <c r="D23" s="31"/>
      <c r="E23" s="31"/>
      <c r="F23" s="31"/>
      <c r="G23" s="99"/>
      <c r="H23" s="38">
        <v>142193</v>
      </c>
      <c r="I23" s="38"/>
      <c r="J23" s="38">
        <v>140824</v>
      </c>
      <c r="K23" s="31"/>
    </row>
    <row r="24" spans="1:11" ht="12.75" customHeight="1">
      <c r="A24" s="50"/>
      <c r="B24" s="31" t="s">
        <v>131</v>
      </c>
      <c r="C24" s="31"/>
      <c r="D24" s="31"/>
      <c r="E24" s="31"/>
      <c r="F24" s="31"/>
      <c r="G24" s="30"/>
      <c r="H24" s="34">
        <v>2950</v>
      </c>
      <c r="I24" s="38"/>
      <c r="J24" s="34">
        <v>3042</v>
      </c>
      <c r="K24" s="31"/>
    </row>
    <row r="25" spans="1:11" ht="12.75" customHeight="1">
      <c r="A25" s="50"/>
      <c r="B25" s="31" t="s">
        <v>132</v>
      </c>
      <c r="C25" s="31"/>
      <c r="D25" s="31"/>
      <c r="E25" s="31"/>
      <c r="F25" s="31"/>
      <c r="G25" s="99"/>
      <c r="H25" s="38">
        <v>251</v>
      </c>
      <c r="I25" s="38"/>
      <c r="J25" s="38">
        <v>251</v>
      </c>
      <c r="K25" s="31"/>
    </row>
    <row r="26" spans="1:11" ht="12.75" customHeight="1">
      <c r="A26" s="50"/>
      <c r="B26" s="31" t="s">
        <v>35</v>
      </c>
      <c r="C26" s="31"/>
      <c r="D26" s="31"/>
      <c r="E26" s="31"/>
      <c r="F26" s="31"/>
      <c r="G26" s="30"/>
      <c r="H26" s="38">
        <v>179082</v>
      </c>
      <c r="I26" s="38"/>
      <c r="J26" s="38">
        <v>181619</v>
      </c>
      <c r="K26" s="31"/>
    </row>
    <row r="27" spans="1:11" ht="12.75" customHeight="1">
      <c r="A27" s="50"/>
      <c r="B27" s="31" t="s">
        <v>166</v>
      </c>
      <c r="C27" s="31"/>
      <c r="D27" s="31"/>
      <c r="E27" s="31"/>
      <c r="F27" s="31"/>
      <c r="G27" s="99"/>
      <c r="H27" s="38">
        <v>457</v>
      </c>
      <c r="I27" s="38"/>
      <c r="J27" s="38">
        <v>457</v>
      </c>
      <c r="K27" s="31"/>
    </row>
    <row r="28" spans="1:11" ht="12.75" customHeight="1">
      <c r="A28" s="50"/>
      <c r="B28" s="31" t="s">
        <v>239</v>
      </c>
      <c r="C28" s="31"/>
      <c r="D28" s="31"/>
      <c r="E28" s="31"/>
      <c r="F28" s="31"/>
      <c r="G28" s="99"/>
      <c r="H28" s="38">
        <f>89898+102</f>
        <v>90000</v>
      </c>
      <c r="I28" s="38"/>
      <c r="J28" s="38">
        <v>70000</v>
      </c>
      <c r="K28" s="31"/>
    </row>
    <row r="29" spans="1:11" ht="12.75" customHeight="1">
      <c r="A29" s="31"/>
      <c r="B29" s="31"/>
      <c r="C29" s="31"/>
      <c r="D29" s="31"/>
      <c r="E29" s="31"/>
      <c r="F29" s="31"/>
      <c r="G29" s="30"/>
      <c r="H29" s="38"/>
      <c r="I29" s="38"/>
      <c r="J29" s="38"/>
      <c r="K29" s="31"/>
    </row>
    <row r="30" spans="1:11" ht="12.75" customHeight="1">
      <c r="A30" s="50"/>
      <c r="B30" s="31" t="s">
        <v>28</v>
      </c>
      <c r="C30" s="31"/>
      <c r="D30" s="31"/>
      <c r="E30" s="31"/>
      <c r="F30" s="31"/>
      <c r="G30" s="30"/>
      <c r="H30" s="38"/>
      <c r="I30" s="38"/>
      <c r="J30" s="38"/>
      <c r="K30" s="31"/>
    </row>
    <row r="31" spans="1:11" ht="12.75" customHeight="1">
      <c r="A31" s="31"/>
      <c r="B31" s="30" t="s">
        <v>22</v>
      </c>
      <c r="C31" s="31" t="s">
        <v>26</v>
      </c>
      <c r="D31" s="31"/>
      <c r="E31" s="31"/>
      <c r="F31" s="31"/>
      <c r="G31" s="30"/>
      <c r="H31" s="38">
        <v>83903</v>
      </c>
      <c r="I31" s="38"/>
      <c r="J31" s="38">
        <v>107332</v>
      </c>
      <c r="K31" s="31"/>
    </row>
    <row r="32" spans="1:11" ht="12.75" customHeight="1">
      <c r="A32" s="31"/>
      <c r="B32" s="30" t="s">
        <v>22</v>
      </c>
      <c r="C32" s="31" t="s">
        <v>56</v>
      </c>
      <c r="D32" s="31"/>
      <c r="E32" s="31"/>
      <c r="F32" s="31"/>
      <c r="G32" s="30"/>
      <c r="H32" s="38">
        <v>78488</v>
      </c>
      <c r="I32" s="38"/>
      <c r="J32" s="38">
        <v>69649</v>
      </c>
      <c r="K32" s="31"/>
    </row>
    <row r="33" spans="1:11" ht="12.75" customHeight="1">
      <c r="A33" s="31"/>
      <c r="B33" s="30" t="s">
        <v>22</v>
      </c>
      <c r="C33" s="31" t="s">
        <v>133</v>
      </c>
      <c r="D33" s="31"/>
      <c r="E33" s="31"/>
      <c r="F33" s="31"/>
      <c r="G33" s="30"/>
      <c r="H33" s="38">
        <f>12972+100965+23212</f>
        <v>137149</v>
      </c>
      <c r="I33" s="38"/>
      <c r="J33" s="38">
        <f>21897+10102+101575</f>
        <v>133574</v>
      </c>
      <c r="K33" s="31"/>
    </row>
    <row r="34" spans="1:11" ht="12.75" customHeight="1">
      <c r="A34" s="31"/>
      <c r="B34" s="30" t="s">
        <v>22</v>
      </c>
      <c r="C34" s="31" t="s">
        <v>134</v>
      </c>
      <c r="D34" s="31"/>
      <c r="E34" s="31"/>
      <c r="F34" s="31"/>
      <c r="G34" s="30"/>
      <c r="H34" s="38">
        <v>90254</v>
      </c>
      <c r="I34" s="38"/>
      <c r="J34" s="38">
        <f>61300+34822</f>
        <v>96122</v>
      </c>
      <c r="K34" s="31"/>
    </row>
    <row r="35" spans="1:11" ht="3.75" customHeight="1">
      <c r="A35" s="31"/>
      <c r="B35" s="31"/>
      <c r="C35" s="31"/>
      <c r="D35" s="31"/>
      <c r="E35" s="31"/>
      <c r="F35" s="31"/>
      <c r="G35" s="30"/>
      <c r="I35" s="38"/>
      <c r="K35" s="31"/>
    </row>
    <row r="36" spans="1:11" ht="14.25" customHeight="1">
      <c r="A36" s="31"/>
      <c r="B36" s="31"/>
      <c r="C36" s="31"/>
      <c r="D36" s="31"/>
      <c r="E36" s="31"/>
      <c r="F36" s="31"/>
      <c r="G36" s="30"/>
      <c r="H36" s="51">
        <f>SUM(H31:H34)</f>
        <v>389794</v>
      </c>
      <c r="I36" s="38"/>
      <c r="J36" s="51">
        <f>SUM(J31:J34)</f>
        <v>406677</v>
      </c>
      <c r="K36" s="31"/>
    </row>
    <row r="37" spans="1:11" ht="12.75" customHeight="1">
      <c r="A37" s="31"/>
      <c r="B37" s="31"/>
      <c r="C37" s="31"/>
      <c r="D37" s="31"/>
      <c r="E37" s="31"/>
      <c r="F37" s="31"/>
      <c r="G37" s="30"/>
      <c r="H37" s="38"/>
      <c r="I37" s="38"/>
      <c r="J37" s="38"/>
      <c r="K37" s="31"/>
    </row>
    <row r="38" spans="1:11" ht="12.75" customHeight="1">
      <c r="A38" s="52"/>
      <c r="B38" s="31" t="s">
        <v>29</v>
      </c>
      <c r="C38" s="31"/>
      <c r="D38" s="31"/>
      <c r="E38" s="31"/>
      <c r="F38" s="31"/>
      <c r="G38" s="30"/>
      <c r="H38" s="38"/>
      <c r="I38" s="38"/>
      <c r="J38" s="38"/>
      <c r="K38" s="31"/>
    </row>
    <row r="39" spans="1:11" ht="12.75" customHeight="1">
      <c r="A39" s="31"/>
      <c r="B39" s="30" t="s">
        <v>22</v>
      </c>
      <c r="C39" s="31" t="s">
        <v>57</v>
      </c>
      <c r="D39" s="31"/>
      <c r="E39" s="31"/>
      <c r="F39" s="31"/>
      <c r="G39" s="30"/>
      <c r="H39" s="38">
        <v>41261</v>
      </c>
      <c r="I39" s="38"/>
      <c r="J39" s="38">
        <v>23001</v>
      </c>
      <c r="K39" s="31"/>
    </row>
    <row r="40" spans="1:11" ht="12.75" customHeight="1">
      <c r="A40" s="31"/>
      <c r="B40" s="30" t="s">
        <v>22</v>
      </c>
      <c r="C40" s="31" t="s">
        <v>58</v>
      </c>
      <c r="D40" s="31"/>
      <c r="E40" s="31"/>
      <c r="F40" s="31"/>
      <c r="G40" s="30"/>
      <c r="H40" s="38">
        <f>31741+179</f>
        <v>31920</v>
      </c>
      <c r="I40" s="38"/>
      <c r="J40" s="38">
        <f>43956+934</f>
        <v>44890</v>
      </c>
      <c r="K40" s="31"/>
    </row>
    <row r="41" spans="1:11" ht="12.75" customHeight="1">
      <c r="A41" s="31"/>
      <c r="B41" s="30" t="s">
        <v>22</v>
      </c>
      <c r="C41" s="31" t="s">
        <v>27</v>
      </c>
      <c r="D41" s="31"/>
      <c r="E41" s="31"/>
      <c r="F41" s="31"/>
      <c r="G41" s="30">
        <v>21</v>
      </c>
      <c r="H41" s="38">
        <v>24460</v>
      </c>
      <c r="I41" s="38"/>
      <c r="J41" s="38">
        <v>15885</v>
      </c>
      <c r="K41" s="31"/>
    </row>
    <row r="42" spans="1:11" ht="12.75" customHeight="1">
      <c r="A42" s="31"/>
      <c r="B42" s="30" t="s">
        <v>22</v>
      </c>
      <c r="C42" s="31" t="s">
        <v>125</v>
      </c>
      <c r="D42" s="31"/>
      <c r="E42" s="31"/>
      <c r="F42" s="31"/>
      <c r="G42" s="30"/>
      <c r="H42" s="38">
        <v>5257</v>
      </c>
      <c r="I42" s="38"/>
      <c r="J42" s="38">
        <v>5755</v>
      </c>
      <c r="K42" s="31"/>
    </row>
    <row r="43" spans="1:11" ht="12.75" customHeight="1">
      <c r="A43" s="31"/>
      <c r="B43" s="30" t="s">
        <v>22</v>
      </c>
      <c r="C43" s="31" t="s">
        <v>223</v>
      </c>
      <c r="D43" s="31"/>
      <c r="E43" s="31"/>
      <c r="F43" s="31"/>
      <c r="G43" s="30"/>
      <c r="H43" s="128">
        <v>0</v>
      </c>
      <c r="I43" s="38"/>
      <c r="J43" s="38">
        <v>15241</v>
      </c>
      <c r="K43" s="31"/>
    </row>
    <row r="44" spans="1:11" ht="3.75" customHeight="1">
      <c r="A44" s="31"/>
      <c r="B44" s="31"/>
      <c r="C44" s="31"/>
      <c r="D44" s="31"/>
      <c r="E44" s="31"/>
      <c r="F44" s="31"/>
      <c r="G44" s="30"/>
      <c r="H44" s="38"/>
      <c r="I44" s="38"/>
      <c r="J44" s="38"/>
      <c r="K44" s="31"/>
    </row>
    <row r="45" spans="1:11" ht="15.75" customHeight="1">
      <c r="A45" s="31"/>
      <c r="B45" s="31"/>
      <c r="C45" s="31"/>
      <c r="D45" s="31"/>
      <c r="E45" s="31"/>
      <c r="F45" s="31"/>
      <c r="G45" s="30"/>
      <c r="H45" s="51">
        <f>SUM(H39:H44)</f>
        <v>102898</v>
      </c>
      <c r="I45" s="38"/>
      <c r="J45" s="51">
        <f>SUM(J39:J44)</f>
        <v>104772</v>
      </c>
      <c r="K45" s="31"/>
    </row>
    <row r="46" spans="1:11" ht="8.25" customHeight="1">
      <c r="A46" s="31"/>
      <c r="B46" s="31"/>
      <c r="C46" s="31"/>
      <c r="D46" s="31"/>
      <c r="E46" s="31"/>
      <c r="F46" s="31"/>
      <c r="G46" s="30"/>
      <c r="H46" s="38"/>
      <c r="I46" s="38"/>
      <c r="J46" s="38"/>
      <c r="K46" s="31"/>
    </row>
    <row r="47" spans="1:11" ht="12.75" customHeight="1">
      <c r="A47" s="52"/>
      <c r="B47" s="31" t="s">
        <v>151</v>
      </c>
      <c r="C47" s="31"/>
      <c r="D47" s="31"/>
      <c r="E47" s="31"/>
      <c r="F47" s="31"/>
      <c r="G47" s="30"/>
      <c r="H47" s="38">
        <f>H36-H45</f>
        <v>286896</v>
      </c>
      <c r="I47" s="38"/>
      <c r="J47" s="38">
        <f>J36-J45</f>
        <v>301905</v>
      </c>
      <c r="K47" s="31"/>
    </row>
    <row r="48" spans="1:11" ht="8.25" customHeight="1">
      <c r="A48" s="31"/>
      <c r="B48" s="31"/>
      <c r="C48" s="31"/>
      <c r="D48" s="31"/>
      <c r="E48" s="31"/>
      <c r="F48" s="31"/>
      <c r="G48" s="30"/>
      <c r="H48" s="38"/>
      <c r="I48" s="38"/>
      <c r="J48" s="38"/>
      <c r="K48" s="31"/>
    </row>
    <row r="49" spans="1:11" ht="16.5" customHeight="1" thickBot="1">
      <c r="A49" s="31"/>
      <c r="B49" s="31"/>
      <c r="C49" s="31"/>
      <c r="D49" s="31"/>
      <c r="E49" s="31"/>
      <c r="F49" s="31"/>
      <c r="G49" s="30"/>
      <c r="H49" s="41">
        <f>SUM(H21:H28)+H47</f>
        <v>1729153</v>
      </c>
      <c r="I49" s="38"/>
      <c r="J49" s="41">
        <f>SUM(J21:J28)+J47</f>
        <v>1714100</v>
      </c>
      <c r="K49" s="31"/>
    </row>
    <row r="50" spans="1:11" ht="12.75" customHeight="1" thickTop="1">
      <c r="A50" s="31"/>
      <c r="B50" s="31"/>
      <c r="C50" s="31"/>
      <c r="D50" s="31"/>
      <c r="E50" s="31"/>
      <c r="F50" s="31"/>
      <c r="G50" s="30"/>
      <c r="H50" s="38"/>
      <c r="I50" s="38"/>
      <c r="J50" s="38"/>
      <c r="K50" s="31"/>
    </row>
    <row r="51" spans="1:11" ht="12.75" customHeight="1">
      <c r="A51" s="52"/>
      <c r="B51" s="31"/>
      <c r="C51" s="31"/>
      <c r="D51" s="31"/>
      <c r="E51" s="31"/>
      <c r="F51" s="31"/>
      <c r="G51" s="30"/>
      <c r="H51" s="38"/>
      <c r="I51" s="38"/>
      <c r="J51" s="38"/>
      <c r="K51" s="31"/>
    </row>
    <row r="52" spans="1:11" ht="12.75" customHeight="1">
      <c r="A52" s="31"/>
      <c r="B52" s="31" t="s">
        <v>31</v>
      </c>
      <c r="C52" s="31"/>
      <c r="D52" s="31"/>
      <c r="E52" s="31"/>
      <c r="F52" s="31"/>
      <c r="G52" s="30"/>
      <c r="H52" s="38">
        <v>203341</v>
      </c>
      <c r="I52" s="38"/>
      <c r="J52" s="38">
        <v>203219</v>
      </c>
      <c r="K52" s="31"/>
    </row>
    <row r="53" spans="1:11" ht="12.75" customHeight="1">
      <c r="A53" s="31"/>
      <c r="B53" s="31" t="s">
        <v>19</v>
      </c>
      <c r="C53" s="31"/>
      <c r="D53" s="31"/>
      <c r="E53" s="31"/>
      <c r="F53" s="31"/>
      <c r="G53" s="30"/>
      <c r="H53" s="38">
        <f>SUM(SCE!F29:H29)</f>
        <v>1350934</v>
      </c>
      <c r="I53" s="38"/>
      <c r="J53" s="38">
        <v>1336387</v>
      </c>
      <c r="K53" s="31"/>
    </row>
    <row r="54" spans="1:11" ht="5.25" customHeight="1">
      <c r="A54" s="31"/>
      <c r="B54" s="30"/>
      <c r="C54" s="31"/>
      <c r="D54" s="31"/>
      <c r="E54" s="31"/>
      <c r="F54" s="31"/>
      <c r="G54" s="30"/>
      <c r="H54" s="85"/>
      <c r="I54" s="38"/>
      <c r="J54" s="85"/>
      <c r="K54" s="31"/>
    </row>
    <row r="55" spans="1:11" ht="15" customHeight="1">
      <c r="A55" s="31"/>
      <c r="B55" s="23" t="s">
        <v>30</v>
      </c>
      <c r="C55" s="31"/>
      <c r="D55" s="31"/>
      <c r="E55" s="31"/>
      <c r="F55" s="31"/>
      <c r="G55" s="30"/>
      <c r="H55" s="38">
        <f>SUM(H52:H54)</f>
        <v>1554275</v>
      </c>
      <c r="I55" s="38"/>
      <c r="J55" s="38">
        <f>SUM(J52:J54)</f>
        <v>1539606</v>
      </c>
      <c r="K55" s="31"/>
    </row>
    <row r="56" spans="1:11" ht="12.75" customHeight="1">
      <c r="A56" s="31"/>
      <c r="B56" s="23" t="s">
        <v>32</v>
      </c>
      <c r="C56" s="31"/>
      <c r="D56" s="31"/>
      <c r="E56" s="31"/>
      <c r="F56" s="31"/>
      <c r="G56" s="30"/>
      <c r="H56" s="38">
        <v>174311</v>
      </c>
      <c r="I56" s="38"/>
      <c r="J56" s="38">
        <v>173987</v>
      </c>
      <c r="K56" s="31"/>
    </row>
    <row r="57" spans="1:11" ht="12.75" customHeight="1">
      <c r="A57" s="31"/>
      <c r="B57" s="23" t="s">
        <v>37</v>
      </c>
      <c r="C57" s="31"/>
      <c r="D57" s="31"/>
      <c r="E57" s="31"/>
      <c r="F57" s="31"/>
      <c r="G57" s="30"/>
      <c r="H57" s="38">
        <v>265</v>
      </c>
      <c r="I57" s="38"/>
      <c r="J57" s="38">
        <v>265</v>
      </c>
      <c r="K57" s="31"/>
    </row>
    <row r="58" spans="1:11" ht="12.75" customHeight="1">
      <c r="A58" s="31"/>
      <c r="B58" s="23" t="s">
        <v>38</v>
      </c>
      <c r="C58" s="31"/>
      <c r="D58" s="31"/>
      <c r="E58" s="31"/>
      <c r="F58" s="31"/>
      <c r="G58" s="30"/>
      <c r="H58" s="38">
        <v>302</v>
      </c>
      <c r="I58" s="38"/>
      <c r="J58" s="38">
        <v>242</v>
      </c>
      <c r="K58" s="31"/>
    </row>
    <row r="59" spans="1:11" ht="3.75" customHeight="1">
      <c r="A59" s="31"/>
      <c r="B59" s="31"/>
      <c r="C59" s="31"/>
      <c r="D59" s="31"/>
      <c r="E59" s="31"/>
      <c r="F59" s="31"/>
      <c r="G59" s="30"/>
      <c r="H59" s="38"/>
      <c r="I59" s="38"/>
      <c r="J59" s="38"/>
      <c r="K59" s="31"/>
    </row>
    <row r="60" spans="1:11" ht="15" customHeight="1" thickBot="1">
      <c r="A60" s="31"/>
      <c r="B60" s="31"/>
      <c r="C60" s="31"/>
      <c r="D60" s="31"/>
      <c r="E60" s="31"/>
      <c r="F60" s="31"/>
      <c r="G60" s="30"/>
      <c r="H60" s="41">
        <f>SUM(H55:H59)</f>
        <v>1729153</v>
      </c>
      <c r="I60" s="38"/>
      <c r="J60" s="41">
        <f>SUM(J55:J59)</f>
        <v>1714100</v>
      </c>
      <c r="K60" s="31"/>
    </row>
    <row r="61" spans="1:11" ht="12.75" customHeight="1" thickTop="1">
      <c r="A61" s="31"/>
      <c r="B61" s="31"/>
      <c r="C61" s="31"/>
      <c r="D61" s="31"/>
      <c r="E61" s="31"/>
      <c r="F61" s="31"/>
      <c r="G61" s="30"/>
      <c r="H61" s="38"/>
      <c r="I61" s="38"/>
      <c r="J61" s="38"/>
      <c r="K61" s="31"/>
    </row>
    <row r="62" spans="1:11" ht="12.75" customHeight="1" thickBot="1">
      <c r="A62" s="52"/>
      <c r="B62" s="31" t="s">
        <v>33</v>
      </c>
      <c r="C62" s="31"/>
      <c r="D62" s="31"/>
      <c r="E62" s="31"/>
      <c r="F62" s="31"/>
      <c r="G62" s="30"/>
      <c r="H62" s="53">
        <f>(H55-H26)/H52</f>
        <v>6.762989264339214</v>
      </c>
      <c r="I62" s="38"/>
      <c r="J62" s="53">
        <f>(J55-J26)/J52</f>
        <v>6.68238206073251</v>
      </c>
      <c r="K62" s="31"/>
    </row>
    <row r="63" spans="1:14" ht="12.75" customHeight="1" thickTop="1">
      <c r="A63" s="31"/>
      <c r="B63" s="31"/>
      <c r="C63" s="31"/>
      <c r="D63" s="31"/>
      <c r="E63" s="31"/>
      <c r="F63" s="31"/>
      <c r="G63" s="30"/>
      <c r="H63" s="31"/>
      <c r="I63" s="31"/>
      <c r="J63" s="31"/>
      <c r="K63" s="31"/>
      <c r="L63" s="9"/>
      <c r="M63" s="1"/>
      <c r="N63" s="9"/>
    </row>
    <row r="64" spans="1:11" ht="12.75" customHeight="1">
      <c r="A64" s="32"/>
      <c r="B64" s="32"/>
      <c r="C64" s="32"/>
      <c r="D64" s="32"/>
      <c r="E64" s="32"/>
      <c r="F64" s="32"/>
      <c r="G64" s="32"/>
      <c r="I64" s="32"/>
      <c r="J64" s="32"/>
      <c r="K64" s="32"/>
    </row>
    <row r="65" spans="1:11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2:10" ht="12.75" customHeight="1">
      <c r="B66" s="183" t="s">
        <v>95</v>
      </c>
      <c r="C66" s="183"/>
      <c r="D66" s="183"/>
      <c r="E66" s="183"/>
      <c r="F66" s="183"/>
      <c r="G66" s="183"/>
      <c r="H66" s="183"/>
      <c r="I66" s="183"/>
      <c r="J66" s="183"/>
    </row>
    <row r="67" spans="1:11" ht="12.75" customHeight="1">
      <c r="A67" s="2"/>
      <c r="B67" s="184" t="s">
        <v>235</v>
      </c>
      <c r="C67" s="184"/>
      <c r="D67" s="184"/>
      <c r="E67" s="184"/>
      <c r="F67" s="184"/>
      <c r="G67" s="184"/>
      <c r="H67" s="184"/>
      <c r="I67" s="184"/>
      <c r="J67" s="184"/>
      <c r="K67" s="13"/>
    </row>
    <row r="71" spans="8:10" ht="12.75" customHeight="1">
      <c r="H71" s="131">
        <f>H49-H60</f>
        <v>0</v>
      </c>
      <c r="J71" s="131">
        <f>J49-J60</f>
        <v>0</v>
      </c>
    </row>
  </sheetData>
  <mergeCells count="2">
    <mergeCell ref="B66:J66"/>
    <mergeCell ref="B67:J67"/>
  </mergeCells>
  <printOptions/>
  <pageMargins left="0.75" right="0.5" top="0.5" bottom="0.5" header="0.5" footer="0.5"/>
  <pageSetup firstPageNumber="2" useFirstPageNumber="1" horizontalDpi="300" verticalDpi="300" orientation="portrait" paperSize="9" scale="85" r:id="rId1"/>
  <headerFooter alignWithMargins="0">
    <oddFooter>&amp;C2</oddFooter>
  </headerFooter>
  <rowBreaks count="1" manualBreakCount="1">
    <brk id="68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M47"/>
  <sheetViews>
    <sheetView zoomScale="90" zoomScaleNormal="90" workbookViewId="0" topLeftCell="A16">
      <selection activeCell="D21" sqref="D21"/>
    </sheetView>
  </sheetViews>
  <sheetFormatPr defaultColWidth="8.88671875" defaultRowHeight="15"/>
  <cols>
    <col min="1" max="1" width="2.10546875" style="0" customWidth="1"/>
    <col min="2" max="2" width="2.5546875" style="0" customWidth="1"/>
    <col min="3" max="3" width="22.77734375" style="0" customWidth="1"/>
    <col min="4" max="4" width="4.21484375" style="0" customWidth="1"/>
    <col min="5" max="6" width="10.77734375" style="0" customWidth="1"/>
    <col min="7" max="7" width="9.77734375" style="0" customWidth="1"/>
    <col min="8" max="8" width="11.77734375" style="0" customWidth="1"/>
    <col min="9" max="9" width="10.77734375" style="0" customWidth="1"/>
    <col min="10" max="10" width="2.99609375" style="0" customWidth="1"/>
  </cols>
  <sheetData>
    <row r="2" ht="15.75" customHeight="1">
      <c r="M2" s="152" t="s">
        <v>156</v>
      </c>
    </row>
    <row r="3" spans="2:13" ht="18">
      <c r="B3" s="120" t="s">
        <v>227</v>
      </c>
      <c r="D3" s="105"/>
      <c r="E3" s="105"/>
      <c r="F3" s="105"/>
      <c r="G3" s="105"/>
      <c r="H3" s="105"/>
      <c r="I3" s="105"/>
      <c r="M3" s="138" t="s">
        <v>155</v>
      </c>
    </row>
    <row r="4" spans="2:13" ht="1.5" customHeight="1">
      <c r="B4" s="138"/>
      <c r="D4" s="105"/>
      <c r="E4" s="105"/>
      <c r="F4" s="105"/>
      <c r="G4" s="105"/>
      <c r="H4" s="105"/>
      <c r="I4" s="105"/>
      <c r="M4" s="138"/>
    </row>
    <row r="5" spans="2:9" ht="12.75" customHeight="1">
      <c r="B5" s="170" t="s">
        <v>157</v>
      </c>
      <c r="D5" s="105"/>
      <c r="E5" s="105"/>
      <c r="F5" s="105"/>
      <c r="G5" s="105"/>
      <c r="H5" s="105"/>
      <c r="I5" s="105"/>
    </row>
    <row r="6" spans="2:9" ht="15">
      <c r="B6" s="3"/>
      <c r="C6" s="3"/>
      <c r="D6" s="3"/>
      <c r="E6" s="3"/>
      <c r="F6" s="3"/>
      <c r="G6" s="3"/>
      <c r="H6" s="3"/>
      <c r="I6" s="3"/>
    </row>
    <row r="7" spans="2:9" ht="21" customHeight="1">
      <c r="B7" s="118" t="str">
        <f>+'BS'!B7</f>
        <v>Interim  report  for  the  first  quarter  ended  30  September  2004  (Cont'd)</v>
      </c>
      <c r="C7" s="3"/>
      <c r="D7" s="3"/>
      <c r="E7" s="3"/>
      <c r="F7" s="3"/>
      <c r="G7" s="3"/>
      <c r="H7" s="3"/>
      <c r="I7" s="3"/>
    </row>
    <row r="8" spans="2:9" ht="15">
      <c r="B8" s="23" t="s">
        <v>1</v>
      </c>
      <c r="C8" s="105"/>
      <c r="D8" s="105"/>
      <c r="E8" s="105"/>
      <c r="F8" s="105"/>
      <c r="G8" s="105"/>
      <c r="H8" s="105"/>
      <c r="I8" s="105"/>
    </row>
    <row r="9" spans="2:9" ht="15">
      <c r="B9" s="3"/>
      <c r="C9" s="3"/>
      <c r="D9" s="3"/>
      <c r="E9" s="3"/>
      <c r="F9" s="3"/>
      <c r="G9" s="3"/>
      <c r="H9" s="3"/>
      <c r="I9" s="3"/>
    </row>
    <row r="10" spans="2:9" ht="15">
      <c r="B10" s="3"/>
      <c r="C10" s="3"/>
      <c r="D10" s="3"/>
      <c r="E10" s="3"/>
      <c r="F10" s="3"/>
      <c r="G10" s="3"/>
      <c r="H10" s="3"/>
      <c r="I10" s="3"/>
    </row>
    <row r="11" spans="2:9" ht="18">
      <c r="B11" s="104" t="s">
        <v>161</v>
      </c>
      <c r="C11" s="102"/>
      <c r="D11" s="102"/>
      <c r="E11" s="102"/>
      <c r="F11" s="102"/>
      <c r="G11" s="102"/>
      <c r="H11" s="102"/>
      <c r="I11" s="102"/>
    </row>
    <row r="13" spans="2:9" ht="15">
      <c r="B13" s="32"/>
      <c r="C13" s="32"/>
      <c r="D13" s="32"/>
      <c r="E13" s="83"/>
      <c r="F13" s="83"/>
      <c r="G13" s="83"/>
      <c r="H13" s="32"/>
      <c r="I13" s="32"/>
    </row>
    <row r="14" spans="2:9" ht="15">
      <c r="B14" s="32"/>
      <c r="C14" s="32"/>
      <c r="D14" s="32"/>
      <c r="E14" s="83" t="s">
        <v>46</v>
      </c>
      <c r="F14" s="83" t="s">
        <v>46</v>
      </c>
      <c r="G14" s="83" t="s">
        <v>59</v>
      </c>
      <c r="H14" s="83" t="s">
        <v>123</v>
      </c>
      <c r="I14" s="32"/>
    </row>
    <row r="15" spans="2:9" ht="15">
      <c r="B15" s="162" t="s">
        <v>234</v>
      </c>
      <c r="C15" s="32"/>
      <c r="D15" s="101" t="s">
        <v>54</v>
      </c>
      <c r="E15" s="83" t="s">
        <v>47</v>
      </c>
      <c r="F15" s="83" t="s">
        <v>48</v>
      </c>
      <c r="G15" s="83" t="s">
        <v>19</v>
      </c>
      <c r="H15" s="83" t="s">
        <v>124</v>
      </c>
      <c r="I15" s="83" t="s">
        <v>23</v>
      </c>
    </row>
    <row r="16" spans="3:9" ht="15">
      <c r="C16" s="32"/>
      <c r="D16" s="101"/>
      <c r="E16" s="149" t="s">
        <v>11</v>
      </c>
      <c r="F16" s="149" t="s">
        <v>11</v>
      </c>
      <c r="G16" s="149" t="s">
        <v>11</v>
      </c>
      <c r="H16" s="149" t="s">
        <v>11</v>
      </c>
      <c r="I16" s="149" t="s">
        <v>11</v>
      </c>
    </row>
    <row r="17" spans="2:9" ht="15">
      <c r="B17" s="32"/>
      <c r="C17" s="32"/>
      <c r="D17" s="32"/>
      <c r="E17" s="32"/>
      <c r="F17" s="32"/>
      <c r="G17" s="32"/>
      <c r="H17" s="32"/>
      <c r="I17" s="32"/>
    </row>
    <row r="18" spans="2:9" ht="15">
      <c r="B18" s="32" t="s">
        <v>242</v>
      </c>
      <c r="C18" s="32"/>
      <c r="D18" s="32"/>
      <c r="E18" s="32">
        <v>203219</v>
      </c>
      <c r="F18" s="32">
        <v>1100200</v>
      </c>
      <c r="G18" s="32">
        <f>49189-46+9</f>
        <v>49152</v>
      </c>
      <c r="H18" s="32">
        <v>187035</v>
      </c>
      <c r="I18" s="32">
        <f>SUM(E18:H18)</f>
        <v>1539606</v>
      </c>
    </row>
    <row r="19" spans="2:9" ht="15">
      <c r="B19" s="32"/>
      <c r="C19" s="32"/>
      <c r="D19" s="32"/>
      <c r="E19" s="32"/>
      <c r="F19" s="32"/>
      <c r="G19" s="32"/>
      <c r="H19" s="32"/>
      <c r="I19" s="32"/>
    </row>
    <row r="20" spans="2:9" ht="15">
      <c r="B20" s="32" t="s">
        <v>255</v>
      </c>
      <c r="D20" s="32"/>
      <c r="E20" s="32"/>
      <c r="F20" s="32"/>
      <c r="G20" s="32"/>
      <c r="H20" s="32"/>
      <c r="I20" s="32"/>
    </row>
    <row r="21" spans="2:9" ht="15">
      <c r="B21" s="176"/>
      <c r="C21" s="176" t="s">
        <v>287</v>
      </c>
      <c r="D21" s="149">
        <v>6</v>
      </c>
      <c r="E21" s="131">
        <v>122</v>
      </c>
      <c r="F21" s="131">
        <v>138</v>
      </c>
      <c r="G21" s="131">
        <v>0</v>
      </c>
      <c r="H21" s="131">
        <v>0</v>
      </c>
      <c r="I21" s="177">
        <f>SUM(E21:H21)</f>
        <v>260</v>
      </c>
    </row>
    <row r="22" spans="2:9" ht="15">
      <c r="B22" s="32"/>
      <c r="C22" s="32"/>
      <c r="D22" s="32"/>
      <c r="E22" s="32"/>
      <c r="F22" s="32"/>
      <c r="G22" s="32"/>
      <c r="H22" s="32"/>
      <c r="I22" s="32"/>
    </row>
    <row r="23" spans="2:9" ht="15">
      <c r="B23" s="32" t="s">
        <v>49</v>
      </c>
      <c r="C23" s="32"/>
      <c r="D23" s="32"/>
      <c r="E23" s="134">
        <v>0</v>
      </c>
      <c r="F23" s="134">
        <v>0</v>
      </c>
      <c r="G23" s="177">
        <v>0</v>
      </c>
      <c r="H23" s="126">
        <v>0</v>
      </c>
      <c r="I23" s="177">
        <f>SUM(E23:H23)</f>
        <v>0</v>
      </c>
    </row>
    <row r="24" spans="2:9" ht="15">
      <c r="B24" s="32"/>
      <c r="C24" s="32"/>
      <c r="D24" s="32"/>
      <c r="E24" s="32"/>
      <c r="F24" s="32"/>
      <c r="G24" s="32"/>
      <c r="H24" s="32"/>
      <c r="I24" s="32"/>
    </row>
    <row r="25" spans="2:9" ht="15">
      <c r="B25" s="32" t="s">
        <v>0</v>
      </c>
      <c r="C25" s="32"/>
      <c r="D25" s="32"/>
      <c r="E25" s="134">
        <v>0</v>
      </c>
      <c r="F25" s="134">
        <v>0</v>
      </c>
      <c r="G25" s="126">
        <v>0</v>
      </c>
      <c r="H25" s="32">
        <f>PL!K47</f>
        <v>14409</v>
      </c>
      <c r="I25" s="32">
        <f>SUM(E25:H25)</f>
        <v>14409</v>
      </c>
    </row>
    <row r="26" spans="2:9" ht="15">
      <c r="B26" s="32"/>
      <c r="C26" s="32"/>
      <c r="D26" s="32"/>
      <c r="E26" s="134"/>
      <c r="F26" s="134"/>
      <c r="G26" s="126"/>
      <c r="H26" s="32"/>
      <c r="I26" s="32"/>
    </row>
    <row r="27" spans="2:9" ht="15">
      <c r="B27" s="32" t="s">
        <v>245</v>
      </c>
      <c r="C27" s="32"/>
      <c r="D27" s="149">
        <v>7</v>
      </c>
      <c r="E27" s="134">
        <v>0</v>
      </c>
      <c r="F27" s="134">
        <v>0</v>
      </c>
      <c r="G27" s="126">
        <v>0</v>
      </c>
      <c r="H27" s="131">
        <v>0</v>
      </c>
      <c r="I27" s="131">
        <f>SUM(E27:H27)</f>
        <v>0</v>
      </c>
    </row>
    <row r="28" spans="2:9" ht="15">
      <c r="B28" s="32"/>
      <c r="C28" s="32"/>
      <c r="D28" s="32"/>
      <c r="E28" s="134"/>
      <c r="F28" s="134"/>
      <c r="G28" s="126"/>
      <c r="H28" s="32"/>
      <c r="I28" s="32"/>
    </row>
    <row r="29" spans="2:11" ht="20.25" customHeight="1" thickBot="1">
      <c r="B29" s="32" t="s">
        <v>243</v>
      </c>
      <c r="C29" s="32"/>
      <c r="D29" s="32"/>
      <c r="E29" s="119">
        <f>SUM(E18:E28)</f>
        <v>203341</v>
      </c>
      <c r="F29" s="119">
        <f>SUM(F18:F28)</f>
        <v>1100338</v>
      </c>
      <c r="G29" s="119">
        <f>SUM(G18:G28)</f>
        <v>49152</v>
      </c>
      <c r="H29" s="119">
        <f>SUM(H18:H28)</f>
        <v>201444</v>
      </c>
      <c r="I29" s="119">
        <f>SUM(I18:I28)</f>
        <v>1554275</v>
      </c>
      <c r="K29" s="129">
        <f>+I29-'BS'!H55</f>
        <v>0</v>
      </c>
    </row>
    <row r="30" ht="15.75" thickTop="1">
      <c r="D30" s="32"/>
    </row>
    <row r="31" ht="15">
      <c r="D31" s="32"/>
    </row>
    <row r="32" spans="2:9" ht="15">
      <c r="B32" s="32"/>
      <c r="C32" s="32"/>
      <c r="D32" s="32"/>
      <c r="E32" s="83" t="s">
        <v>46</v>
      </c>
      <c r="F32" s="83" t="s">
        <v>46</v>
      </c>
      <c r="G32" s="83" t="s">
        <v>59</v>
      </c>
      <c r="H32" s="83" t="s">
        <v>123</v>
      </c>
      <c r="I32" s="32"/>
    </row>
    <row r="33" spans="2:9" ht="15">
      <c r="B33" s="162" t="s">
        <v>241</v>
      </c>
      <c r="C33" s="32"/>
      <c r="D33" s="32"/>
      <c r="E33" s="83" t="s">
        <v>47</v>
      </c>
      <c r="F33" s="83" t="s">
        <v>48</v>
      </c>
      <c r="G33" s="83" t="s">
        <v>19</v>
      </c>
      <c r="H33" s="83" t="s">
        <v>124</v>
      </c>
      <c r="I33" s="83" t="s">
        <v>23</v>
      </c>
    </row>
    <row r="34" spans="3:9" ht="15">
      <c r="C34" s="32"/>
      <c r="D34" s="101"/>
      <c r="E34" s="149" t="s">
        <v>11</v>
      </c>
      <c r="F34" s="149" t="s">
        <v>11</v>
      </c>
      <c r="G34" s="149" t="s">
        <v>11</v>
      </c>
      <c r="H34" s="149" t="s">
        <v>11</v>
      </c>
      <c r="I34" s="149" t="s">
        <v>11</v>
      </c>
    </row>
    <row r="35" ht="15">
      <c r="D35" s="32"/>
    </row>
    <row r="36" spans="2:9" ht="15">
      <c r="B36" s="32" t="s">
        <v>167</v>
      </c>
      <c r="C36" s="32"/>
      <c r="D36" s="32"/>
      <c r="E36" s="32">
        <v>203219</v>
      </c>
      <c r="F36" s="32">
        <v>1100200</v>
      </c>
      <c r="G36" s="32">
        <v>49162</v>
      </c>
      <c r="H36" s="32">
        <v>179012</v>
      </c>
      <c r="I36" s="129">
        <f>SUM(E36:H36)</f>
        <v>1531593</v>
      </c>
    </row>
    <row r="37" spans="2:9" ht="15">
      <c r="B37" s="32"/>
      <c r="C37" s="32"/>
      <c r="D37" s="32"/>
      <c r="E37" s="32"/>
      <c r="F37" s="32"/>
      <c r="G37" s="32"/>
      <c r="H37" s="32"/>
      <c r="I37" s="32"/>
    </row>
    <row r="38" spans="2:9" ht="15">
      <c r="B38" s="32" t="s">
        <v>49</v>
      </c>
      <c r="C38" s="32"/>
      <c r="D38" s="32"/>
      <c r="E38" s="129">
        <v>0</v>
      </c>
      <c r="F38" s="129">
        <v>0</v>
      </c>
      <c r="G38" s="32">
        <v>-3</v>
      </c>
      <c r="H38" s="129">
        <v>0</v>
      </c>
      <c r="I38" s="129">
        <f>SUM(E38:H38)</f>
        <v>-3</v>
      </c>
    </row>
    <row r="39" spans="2:9" ht="15">
      <c r="B39" s="32"/>
      <c r="C39" s="32"/>
      <c r="D39" s="32"/>
      <c r="E39" s="32"/>
      <c r="F39" s="32"/>
      <c r="G39" s="32"/>
      <c r="H39" s="32"/>
      <c r="I39" s="32"/>
    </row>
    <row r="40" spans="2:9" ht="15">
      <c r="B40" s="32" t="s">
        <v>0</v>
      </c>
      <c r="C40" s="32"/>
      <c r="D40" s="32"/>
      <c r="E40" s="129">
        <v>0</v>
      </c>
      <c r="F40" s="129">
        <v>0</v>
      </c>
      <c r="G40" s="129">
        <v>0</v>
      </c>
      <c r="H40" s="32">
        <f>+PL!M47</f>
        <v>7556</v>
      </c>
      <c r="I40" s="129">
        <f>SUM(E40:H40)</f>
        <v>7556</v>
      </c>
    </row>
    <row r="41" spans="2:9" ht="15">
      <c r="B41" s="32"/>
      <c r="C41" s="32"/>
      <c r="D41" s="32"/>
      <c r="E41" s="32"/>
      <c r="F41" s="32"/>
      <c r="G41" s="32"/>
      <c r="H41" s="32"/>
      <c r="I41" s="32"/>
    </row>
    <row r="42" spans="2:9" ht="15.75" thickBot="1">
      <c r="B42" s="32" t="s">
        <v>244</v>
      </c>
      <c r="C42" s="32"/>
      <c r="D42" s="32"/>
      <c r="E42" s="119">
        <f>SUM(E36:E41)</f>
        <v>203219</v>
      </c>
      <c r="F42" s="119">
        <f>SUM(F36:F41)</f>
        <v>1100200</v>
      </c>
      <c r="G42" s="119">
        <f>SUM(G36:G41)</f>
        <v>49159</v>
      </c>
      <c r="H42" s="119">
        <f>SUM(H36:H41)</f>
        <v>186568</v>
      </c>
      <c r="I42" s="119">
        <f>SUM(I36:I41)</f>
        <v>1539146</v>
      </c>
    </row>
    <row r="43" spans="4:9" ht="15.75" thickTop="1">
      <c r="D43" s="32"/>
      <c r="E43" s="32"/>
      <c r="F43" s="32"/>
      <c r="G43" s="32"/>
      <c r="H43" s="32"/>
      <c r="I43" s="32"/>
    </row>
    <row r="44" spans="4:9" ht="15">
      <c r="D44" s="32"/>
      <c r="E44" s="32"/>
      <c r="F44" s="32"/>
      <c r="G44" s="32"/>
      <c r="H44" s="32"/>
      <c r="I44" s="32"/>
    </row>
    <row r="45" spans="4:9" ht="15">
      <c r="D45" s="32"/>
      <c r="E45" s="32"/>
      <c r="F45" s="32"/>
      <c r="G45" s="32"/>
      <c r="H45" s="32"/>
      <c r="I45" s="32"/>
    </row>
    <row r="46" spans="2:9" ht="15">
      <c r="B46" s="185" t="s">
        <v>162</v>
      </c>
      <c r="C46" s="185"/>
      <c r="D46" s="185"/>
      <c r="E46" s="185"/>
      <c r="F46" s="185"/>
      <c r="G46" s="185"/>
      <c r="H46" s="185"/>
      <c r="I46" s="185"/>
    </row>
    <row r="47" spans="2:9" ht="15">
      <c r="B47" s="184" t="s">
        <v>235</v>
      </c>
      <c r="C47" s="184"/>
      <c r="D47" s="184"/>
      <c r="E47" s="184"/>
      <c r="F47" s="184"/>
      <c r="G47" s="184"/>
      <c r="H47" s="184"/>
      <c r="I47" s="184"/>
    </row>
  </sheetData>
  <mergeCells count="2">
    <mergeCell ref="B46:I46"/>
    <mergeCell ref="B47:I47"/>
  </mergeCells>
  <printOptions/>
  <pageMargins left="0.75" right="0.5" top="0.5" bottom="0.5" header="0.5" footer="0.5"/>
  <pageSetup firstPageNumber="3" useFirstPageNumber="1" horizontalDpi="300" verticalDpi="300" orientation="portrait" paperSize="9" scale="82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4"/>
  <sheetViews>
    <sheetView zoomScale="90" zoomScaleNormal="90" workbookViewId="0" topLeftCell="A30">
      <selection activeCell="C30" sqref="C30"/>
    </sheetView>
  </sheetViews>
  <sheetFormatPr defaultColWidth="8.88671875" defaultRowHeight="15"/>
  <cols>
    <col min="1" max="1" width="2.4453125" style="0" customWidth="1"/>
    <col min="2" max="2" width="2.21484375" style="0" customWidth="1"/>
    <col min="5" max="5" width="20.4453125" style="0" customWidth="1"/>
    <col min="6" max="6" width="6.5546875" style="0" customWidth="1"/>
    <col min="7" max="7" width="12.77734375" style="0" customWidth="1"/>
    <col min="8" max="8" width="2.4453125" style="0" customWidth="1"/>
    <col min="9" max="9" width="12.77734375" style="0" customWidth="1"/>
    <col min="10" max="10" width="7.3359375" style="0" customWidth="1"/>
    <col min="11" max="11" width="4.10546875" style="0" customWidth="1"/>
  </cols>
  <sheetData>
    <row r="2" ht="15.75" customHeight="1">
      <c r="M2" s="152"/>
    </row>
    <row r="3" spans="1:13" ht="18">
      <c r="A3" s="3"/>
      <c r="B3" s="120" t="s">
        <v>227</v>
      </c>
      <c r="C3" s="3"/>
      <c r="D3" s="3"/>
      <c r="E3" s="3"/>
      <c r="F3" s="3"/>
      <c r="G3" s="3"/>
      <c r="H3" s="3"/>
      <c r="I3" s="3"/>
      <c r="J3" s="3"/>
      <c r="K3" s="3"/>
      <c r="M3" s="138"/>
    </row>
    <row r="4" spans="1:13" ht="1.5" customHeight="1">
      <c r="A4" s="3"/>
      <c r="B4" s="138"/>
      <c r="C4" s="3"/>
      <c r="D4" s="3"/>
      <c r="E4" s="3"/>
      <c r="F4" s="3"/>
      <c r="G4" s="3"/>
      <c r="H4" s="3"/>
      <c r="I4" s="3"/>
      <c r="J4" s="3"/>
      <c r="K4" s="3"/>
      <c r="M4" s="138"/>
    </row>
    <row r="5" spans="1:11" ht="12.75" customHeight="1">
      <c r="A5" s="3"/>
      <c r="B5" s="170" t="s">
        <v>157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3"/>
      <c r="B6" s="111"/>
      <c r="C6" s="3"/>
      <c r="D6" s="3"/>
      <c r="E6" s="3"/>
      <c r="F6" s="3"/>
      <c r="G6" s="3"/>
      <c r="H6" s="3"/>
      <c r="I6" s="3"/>
      <c r="J6" s="3"/>
      <c r="K6" s="3"/>
    </row>
    <row r="7" spans="1:11" ht="19.5" customHeight="1">
      <c r="A7" s="3"/>
      <c r="B7" s="118" t="str">
        <f>+SCE!B7</f>
        <v>Interim  report  for  the  first  quarter  ended  30  September  2004  (Cont'd)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23" t="s">
        <v>1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">
      <c r="A11" s="102"/>
      <c r="B11" s="104" t="s">
        <v>163</v>
      </c>
      <c r="C11" s="102"/>
      <c r="D11" s="102"/>
      <c r="E11" s="102"/>
      <c r="F11" s="102"/>
      <c r="G11" s="102"/>
      <c r="H11" s="102"/>
      <c r="I11" s="102"/>
      <c r="J11" s="102"/>
      <c r="K11" s="102"/>
    </row>
    <row r="13" ht="15">
      <c r="I13" s="19" t="s">
        <v>6</v>
      </c>
    </row>
    <row r="14" spans="7:9" ht="15">
      <c r="G14" s="83" t="s">
        <v>21</v>
      </c>
      <c r="H14" s="83"/>
      <c r="I14" s="19" t="s">
        <v>20</v>
      </c>
    </row>
    <row r="15" spans="7:9" ht="15">
      <c r="G15" s="106" t="s">
        <v>60</v>
      </c>
      <c r="H15" s="106"/>
      <c r="I15" s="19" t="s">
        <v>10</v>
      </c>
    </row>
    <row r="16" spans="7:10" ht="15">
      <c r="G16" s="29" t="str">
        <f>+'BS'!H18</f>
        <v>30/9/2004</v>
      </c>
      <c r="H16" s="29"/>
      <c r="I16" s="19" t="str">
        <f>+PL!M19</f>
        <v>30/9/2003</v>
      </c>
      <c r="J16" s="87"/>
    </row>
    <row r="17" spans="6:10" ht="15">
      <c r="F17" s="101" t="s">
        <v>54</v>
      </c>
      <c r="G17" s="149" t="s">
        <v>11</v>
      </c>
      <c r="H17" s="83"/>
      <c r="I17" s="30" t="s">
        <v>11</v>
      </c>
      <c r="J17" s="83"/>
    </row>
    <row r="19" ht="15">
      <c r="B19" s="107" t="s">
        <v>61</v>
      </c>
    </row>
    <row r="20" spans="2:11" ht="15">
      <c r="B20" s="32" t="s">
        <v>105</v>
      </c>
      <c r="E20" s="32"/>
      <c r="F20" s="32"/>
      <c r="G20" s="32">
        <f>+PL!K37</f>
        <v>16708</v>
      </c>
      <c r="H20" s="32"/>
      <c r="I20" s="32">
        <f>+PL!M37</f>
        <v>8749</v>
      </c>
      <c r="J20" s="32"/>
      <c r="K20" s="32"/>
    </row>
    <row r="21" spans="2:11" ht="15">
      <c r="B21" s="32" t="s">
        <v>135</v>
      </c>
      <c r="E21" s="32"/>
      <c r="F21" s="32"/>
      <c r="G21" s="32"/>
      <c r="H21" s="32"/>
      <c r="I21" s="32"/>
      <c r="J21" s="32"/>
      <c r="K21" s="32"/>
    </row>
    <row r="22" spans="2:11" ht="15">
      <c r="B22" s="32"/>
      <c r="C22" s="32" t="s">
        <v>39</v>
      </c>
      <c r="D22" s="32"/>
      <c r="E22" s="32"/>
      <c r="F22" s="32"/>
      <c r="G22" s="32">
        <v>16217</v>
      </c>
      <c r="H22" s="32"/>
      <c r="I22" s="32">
        <v>16613</v>
      </c>
      <c r="J22" s="32"/>
      <c r="K22" s="32"/>
    </row>
    <row r="23" spans="2:11" ht="15">
      <c r="B23" s="32"/>
      <c r="C23" s="32" t="s">
        <v>40</v>
      </c>
      <c r="D23" s="32"/>
      <c r="E23" s="32"/>
      <c r="F23" s="32"/>
      <c r="G23" s="32">
        <v>-4521</v>
      </c>
      <c r="H23" s="32"/>
      <c r="I23" s="32">
        <v>-1506</v>
      </c>
      <c r="J23" s="32"/>
      <c r="K23" s="32"/>
    </row>
    <row r="24" spans="1:11" ht="7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">
      <c r="A25" s="32"/>
      <c r="B25" s="32" t="s">
        <v>41</v>
      </c>
      <c r="C25" s="32"/>
      <c r="D25" s="32"/>
      <c r="E25" s="32"/>
      <c r="F25" s="32"/>
      <c r="G25" s="88">
        <f>SUM(G20:G24)</f>
        <v>28404</v>
      </c>
      <c r="H25" s="86"/>
      <c r="I25" s="88">
        <f>SUM(I20:I24)</f>
        <v>23856</v>
      </c>
      <c r="J25" s="32"/>
      <c r="K25" s="32"/>
    </row>
    <row r="26" spans="1:11" ht="15">
      <c r="A26" s="32"/>
      <c r="B26" s="32" t="s">
        <v>136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32"/>
      <c r="B27" s="32"/>
      <c r="C27" s="32" t="s">
        <v>137</v>
      </c>
      <c r="D27" s="32"/>
      <c r="E27" s="32"/>
      <c r="F27" s="32"/>
      <c r="G27" s="32">
        <v>13009</v>
      </c>
      <c r="H27" s="32"/>
      <c r="I27" s="32">
        <v>-18238</v>
      </c>
      <c r="J27" s="32"/>
      <c r="K27" s="32"/>
    </row>
    <row r="28" spans="1:11" ht="15">
      <c r="A28" s="32"/>
      <c r="B28" s="32"/>
      <c r="C28" s="32" t="s">
        <v>138</v>
      </c>
      <c r="D28" s="32"/>
      <c r="E28" s="32"/>
      <c r="F28" s="32"/>
      <c r="G28" s="32">
        <v>6026</v>
      </c>
      <c r="H28" s="32"/>
      <c r="I28" s="32">
        <v>8255</v>
      </c>
      <c r="J28" s="32"/>
      <c r="K28" s="32"/>
    </row>
    <row r="29" spans="1:11" ht="15">
      <c r="A29" s="32"/>
      <c r="B29" s="32"/>
      <c r="C29" s="32" t="s">
        <v>44</v>
      </c>
      <c r="D29" s="32"/>
      <c r="E29" s="32"/>
      <c r="F29" s="32"/>
      <c r="G29" s="32">
        <v>-1994</v>
      </c>
      <c r="H29" s="32"/>
      <c r="I29" s="32">
        <v>93</v>
      </c>
      <c r="J29" s="32"/>
      <c r="K29" s="32"/>
    </row>
    <row r="30" spans="1:11" ht="8.25" customHeight="1">
      <c r="A30" s="32"/>
      <c r="B30" s="32"/>
      <c r="C30" s="32"/>
      <c r="D30" s="32"/>
      <c r="E30" s="32"/>
      <c r="F30" s="32"/>
      <c r="G30" s="89"/>
      <c r="H30" s="86"/>
      <c r="I30" s="89"/>
      <c r="J30" s="32"/>
      <c r="K30" s="32"/>
    </row>
    <row r="31" spans="1:11" ht="15">
      <c r="A31" s="32"/>
      <c r="B31" s="32"/>
      <c r="C31" s="32"/>
      <c r="D31" s="32"/>
      <c r="E31" s="32"/>
      <c r="F31" s="32"/>
      <c r="G31" s="32">
        <f>SUM(G25:G29)</f>
        <v>45445</v>
      </c>
      <c r="H31" s="32"/>
      <c r="I31" s="32">
        <f>SUM(I25:I29)</f>
        <v>13966</v>
      </c>
      <c r="J31" s="32"/>
      <c r="K31" s="32"/>
    </row>
    <row r="32" spans="1:11" ht="7.5" customHeight="1">
      <c r="A32" s="32"/>
      <c r="B32" s="32"/>
      <c r="C32" s="32"/>
      <c r="D32" s="32"/>
      <c r="E32" s="32"/>
      <c r="F32" s="32"/>
      <c r="G32" s="89"/>
      <c r="H32" s="86"/>
      <c r="I32" s="89"/>
      <c r="J32" s="32"/>
      <c r="K32" s="32"/>
    </row>
    <row r="33" spans="1:11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5">
      <c r="A34" s="32"/>
      <c r="B34" s="107" t="s">
        <v>62</v>
      </c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">
      <c r="A35" s="32"/>
      <c r="B35" s="32"/>
      <c r="C35" s="32" t="s">
        <v>42</v>
      </c>
      <c r="D35" s="32"/>
      <c r="E35" s="32"/>
      <c r="F35" s="32"/>
      <c r="G35" s="135">
        <v>0</v>
      </c>
      <c r="H35" s="135"/>
      <c r="I35" s="135">
        <v>20</v>
      </c>
      <c r="J35" s="32"/>
      <c r="K35" s="32"/>
    </row>
    <row r="36" spans="1:11" ht="15">
      <c r="A36" s="32"/>
      <c r="B36" s="32"/>
      <c r="C36" s="32" t="s">
        <v>44</v>
      </c>
      <c r="D36" s="32"/>
      <c r="E36" s="32"/>
      <c r="F36" s="32"/>
      <c r="G36" s="32">
        <v>-43943</v>
      </c>
      <c r="H36" s="32"/>
      <c r="I36" s="32">
        <v>-8221</v>
      </c>
      <c r="J36" s="32"/>
      <c r="K36" s="32"/>
    </row>
    <row r="37" spans="1:11" ht="7.5" customHeight="1">
      <c r="A37" s="32"/>
      <c r="B37" s="32"/>
      <c r="C37" s="32"/>
      <c r="D37" s="32"/>
      <c r="E37" s="32"/>
      <c r="F37" s="32"/>
      <c r="G37" s="89"/>
      <c r="H37" s="86"/>
      <c r="I37" s="89"/>
      <c r="J37" s="32"/>
      <c r="K37" s="32"/>
    </row>
    <row r="38" spans="1:11" ht="15">
      <c r="A38" s="32"/>
      <c r="B38" s="32"/>
      <c r="C38" s="32"/>
      <c r="D38" s="32"/>
      <c r="E38" s="32"/>
      <c r="F38" s="32"/>
      <c r="G38" s="32">
        <f>SUM(G35:G37)</f>
        <v>-43943</v>
      </c>
      <c r="H38" s="32"/>
      <c r="I38" s="32">
        <f>SUM(I35:I37)</f>
        <v>-8201</v>
      </c>
      <c r="J38" s="32"/>
      <c r="K38" s="32"/>
    </row>
    <row r="39" spans="1:11" ht="8.25" customHeight="1">
      <c r="A39" s="32"/>
      <c r="B39" s="32"/>
      <c r="C39" s="32"/>
      <c r="D39" s="32"/>
      <c r="E39" s="32"/>
      <c r="F39" s="32"/>
      <c r="G39" s="89"/>
      <c r="H39" s="86"/>
      <c r="I39" s="89"/>
      <c r="J39" s="32"/>
      <c r="K39" s="32"/>
    </row>
    <row r="40" spans="1:11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5">
      <c r="A41" s="32"/>
      <c r="B41" s="107" t="s">
        <v>63</v>
      </c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5">
      <c r="A42" s="32"/>
      <c r="B42" s="32"/>
      <c r="C42" s="32" t="s">
        <v>64</v>
      </c>
      <c r="D42" s="32"/>
      <c r="E42" s="32"/>
      <c r="F42" s="149">
        <v>6</v>
      </c>
      <c r="G42" s="135">
        <v>260</v>
      </c>
      <c r="H42" s="134"/>
      <c r="I42" s="134">
        <v>0</v>
      </c>
      <c r="J42" s="32"/>
      <c r="K42" s="32"/>
    </row>
    <row r="43" spans="1:11" ht="15">
      <c r="A43" s="32"/>
      <c r="B43" s="32"/>
      <c r="C43" s="32" t="s">
        <v>294</v>
      </c>
      <c r="D43" s="32"/>
      <c r="E43" s="32"/>
      <c r="F43" s="149">
        <v>7</v>
      </c>
      <c r="G43" s="135">
        <v>-15241</v>
      </c>
      <c r="H43" s="135"/>
      <c r="I43" s="135">
        <v>0</v>
      </c>
      <c r="J43" s="32"/>
      <c r="K43" s="32"/>
    </row>
    <row r="44" spans="1:11" ht="15">
      <c r="A44" s="32"/>
      <c r="B44" s="32"/>
      <c r="C44" s="32" t="s">
        <v>43</v>
      </c>
      <c r="D44" s="32"/>
      <c r="E44" s="32"/>
      <c r="F44" s="32"/>
      <c r="G44" s="32">
        <v>-1339</v>
      </c>
      <c r="H44" s="32"/>
      <c r="I44" s="32">
        <v>1799</v>
      </c>
      <c r="J44" s="32"/>
      <c r="K44" s="32"/>
    </row>
    <row r="45" spans="1:11" ht="15">
      <c r="A45" s="32"/>
      <c r="B45" s="32"/>
      <c r="C45" s="32" t="s">
        <v>44</v>
      </c>
      <c r="D45" s="32"/>
      <c r="E45" s="32"/>
      <c r="F45" s="32"/>
      <c r="G45" s="131">
        <v>-981</v>
      </c>
      <c r="H45" s="131"/>
      <c r="I45" s="131">
        <v>-1008</v>
      </c>
      <c r="J45" s="32"/>
      <c r="K45" s="32"/>
    </row>
    <row r="46" spans="1:11" ht="8.25" customHeight="1">
      <c r="A46" s="32"/>
      <c r="B46" s="32"/>
      <c r="C46" s="32"/>
      <c r="D46" s="32"/>
      <c r="E46" s="32"/>
      <c r="F46" s="32"/>
      <c r="G46" s="89"/>
      <c r="H46" s="86"/>
      <c r="I46" s="89"/>
      <c r="J46" s="32"/>
      <c r="K46" s="32"/>
    </row>
    <row r="47" spans="1:11" ht="15">
      <c r="A47" s="32"/>
      <c r="B47" s="32"/>
      <c r="C47" s="32"/>
      <c r="D47" s="32"/>
      <c r="E47" s="32"/>
      <c r="F47" s="32"/>
      <c r="G47" s="32">
        <f>SUM(G42:G46)</f>
        <v>-17301</v>
      </c>
      <c r="H47" s="32"/>
      <c r="I47" s="32">
        <f>SUM(I42:I46)</f>
        <v>791</v>
      </c>
      <c r="J47" s="32"/>
      <c r="K47" s="32"/>
    </row>
    <row r="48" spans="1:11" ht="7.5" customHeight="1">
      <c r="A48" s="32"/>
      <c r="B48" s="32"/>
      <c r="C48" s="32"/>
      <c r="D48" s="32"/>
      <c r="E48" s="32"/>
      <c r="F48" s="32"/>
      <c r="G48" s="89"/>
      <c r="H48" s="86"/>
      <c r="I48" s="89"/>
      <c r="J48" s="32"/>
      <c r="K48" s="32"/>
    </row>
    <row r="49" spans="1:11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">
      <c r="A50" s="32"/>
      <c r="B50" s="32" t="s">
        <v>139</v>
      </c>
      <c r="C50" s="32"/>
      <c r="D50" s="32"/>
      <c r="E50" s="32"/>
      <c r="F50" s="32"/>
      <c r="G50" s="32">
        <f>+G31+G38+G47</f>
        <v>-15799</v>
      </c>
      <c r="H50" s="32"/>
      <c r="I50" s="32">
        <f>+I31+I38+I47</f>
        <v>6556</v>
      </c>
      <c r="J50" s="32"/>
      <c r="K50" s="32"/>
    </row>
    <row r="51" spans="1:11" ht="6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">
      <c r="A52" s="32"/>
      <c r="B52" s="32" t="s">
        <v>45</v>
      </c>
      <c r="C52" s="32"/>
      <c r="D52" s="32"/>
      <c r="E52" s="32"/>
      <c r="F52" s="32"/>
      <c r="G52" s="32">
        <v>93647</v>
      </c>
      <c r="H52" s="32"/>
      <c r="I52" s="32">
        <v>127496</v>
      </c>
      <c r="J52" s="32"/>
      <c r="K52" s="32"/>
    </row>
    <row r="53" spans="1:11" ht="8.25" customHeight="1">
      <c r="A53" s="32"/>
      <c r="B53" s="32"/>
      <c r="C53" s="32"/>
      <c r="D53" s="32"/>
      <c r="E53" s="32"/>
      <c r="F53" s="32"/>
      <c r="G53" s="89"/>
      <c r="H53" s="86"/>
      <c r="I53" s="89"/>
      <c r="J53" s="32"/>
      <c r="K53" s="32"/>
    </row>
    <row r="54" spans="1:11" ht="17.25" customHeight="1">
      <c r="A54" s="32"/>
      <c r="B54" s="32" t="s">
        <v>102</v>
      </c>
      <c r="C54" s="32"/>
      <c r="D54" s="32"/>
      <c r="E54" s="32"/>
      <c r="F54" s="32"/>
      <c r="G54" s="32">
        <f>SUM(G49:G53)</f>
        <v>77848</v>
      </c>
      <c r="H54" s="32"/>
      <c r="I54" s="32">
        <f>SUM(I49:I53)</f>
        <v>134052</v>
      </c>
      <c r="J54" s="32"/>
      <c r="K54" s="32"/>
    </row>
    <row r="55" spans="1:11" ht="7.5" customHeight="1" thickBot="1">
      <c r="A55" s="32"/>
      <c r="B55" s="32"/>
      <c r="C55" s="32"/>
      <c r="D55" s="32"/>
      <c r="E55" s="32"/>
      <c r="F55" s="32"/>
      <c r="G55" s="108"/>
      <c r="H55" s="157"/>
      <c r="I55" s="108"/>
      <c r="J55" s="32"/>
      <c r="K55" s="32"/>
    </row>
    <row r="56" spans="1:11" ht="15.75" thickTop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5">
      <c r="A59" s="32"/>
      <c r="B59" s="185" t="s">
        <v>164</v>
      </c>
      <c r="C59" s="185"/>
      <c r="D59" s="185"/>
      <c r="E59" s="185"/>
      <c r="F59" s="185"/>
      <c r="G59" s="185"/>
      <c r="H59" s="185"/>
      <c r="I59" s="185"/>
      <c r="J59" s="185"/>
      <c r="K59" s="32"/>
    </row>
    <row r="60" spans="1:11" ht="15">
      <c r="A60" s="32"/>
      <c r="B60" s="184" t="s">
        <v>235</v>
      </c>
      <c r="C60" s="184"/>
      <c r="D60" s="184"/>
      <c r="E60" s="184"/>
      <c r="F60" s="184"/>
      <c r="G60" s="184"/>
      <c r="H60" s="184"/>
      <c r="I60" s="184"/>
      <c r="J60" s="184"/>
      <c r="K60" s="32"/>
    </row>
    <row r="61" spans="1:1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5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2:11" ht="15"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2:11" ht="15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15"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15"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2:11" ht="15"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2:11" ht="15"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2:6" ht="15">
      <c r="B91" s="32"/>
      <c r="C91" s="32"/>
      <c r="D91" s="32"/>
      <c r="E91" s="32"/>
      <c r="F91" s="32"/>
    </row>
    <row r="92" spans="2:6" ht="15">
      <c r="B92" s="32"/>
      <c r="C92" s="32"/>
      <c r="D92" s="32"/>
      <c r="E92" s="32"/>
      <c r="F92" s="32"/>
    </row>
    <row r="93" spans="2:6" ht="15">
      <c r="B93" s="32"/>
      <c r="C93" s="32"/>
      <c r="D93" s="32"/>
      <c r="E93" s="32"/>
      <c r="F93" s="32"/>
    </row>
    <row r="94" spans="2:6" ht="15">
      <c r="B94" s="32"/>
      <c r="C94" s="32"/>
      <c r="D94" s="32"/>
      <c r="E94" s="32"/>
      <c r="F94" s="32"/>
    </row>
    <row r="95" spans="2:6" ht="15">
      <c r="B95" s="32"/>
      <c r="C95" s="32"/>
      <c r="D95" s="32"/>
      <c r="E95" s="32"/>
      <c r="F95" s="32"/>
    </row>
    <row r="96" spans="2:6" ht="15">
      <c r="B96" s="32"/>
      <c r="C96" s="32"/>
      <c r="D96" s="32"/>
      <c r="E96" s="32"/>
      <c r="F96" s="32"/>
    </row>
    <row r="97" spans="2:6" ht="15">
      <c r="B97" s="32"/>
      <c r="C97" s="32"/>
      <c r="D97" s="32"/>
      <c r="E97" s="32"/>
      <c r="F97" s="32"/>
    </row>
    <row r="98" spans="2:6" ht="15">
      <c r="B98" s="32"/>
      <c r="C98" s="32"/>
      <c r="D98" s="32"/>
      <c r="E98" s="32"/>
      <c r="F98" s="32"/>
    </row>
    <row r="99" spans="2:6" ht="15">
      <c r="B99" s="32"/>
      <c r="C99" s="32"/>
      <c r="D99" s="32"/>
      <c r="E99" s="32"/>
      <c r="F99" s="32"/>
    </row>
    <row r="100" spans="2:6" ht="15">
      <c r="B100" s="32"/>
      <c r="C100" s="32"/>
      <c r="D100" s="32"/>
      <c r="E100" s="32"/>
      <c r="F100" s="32"/>
    </row>
    <row r="101" spans="2:6" ht="15">
      <c r="B101" s="32"/>
      <c r="C101" s="32"/>
      <c r="D101" s="32"/>
      <c r="E101" s="32"/>
      <c r="F101" s="32"/>
    </row>
    <row r="102" spans="2:6" ht="15">
      <c r="B102" s="32"/>
      <c r="C102" s="32"/>
      <c r="D102" s="32"/>
      <c r="E102" s="32"/>
      <c r="F102" s="32"/>
    </row>
    <row r="103" spans="2:6" ht="15">
      <c r="B103" s="32"/>
      <c r="C103" s="32"/>
      <c r="D103" s="32"/>
      <c r="E103" s="32"/>
      <c r="F103" s="32"/>
    </row>
    <row r="104" spans="2:6" ht="15">
      <c r="B104" s="32"/>
      <c r="C104" s="32"/>
      <c r="D104" s="32"/>
      <c r="E104" s="32"/>
      <c r="F104" s="32"/>
    </row>
    <row r="105" spans="2:6" ht="15">
      <c r="B105" s="32"/>
      <c r="C105" s="32"/>
      <c r="D105" s="32"/>
      <c r="E105" s="32"/>
      <c r="F105" s="32"/>
    </row>
    <row r="106" spans="2:6" ht="15">
      <c r="B106" s="32"/>
      <c r="C106" s="32"/>
      <c r="D106" s="32"/>
      <c r="E106" s="32"/>
      <c r="F106" s="32"/>
    </row>
    <row r="107" spans="2:6" ht="15">
      <c r="B107" s="32"/>
      <c r="C107" s="32"/>
      <c r="D107" s="32"/>
      <c r="E107" s="32"/>
      <c r="F107" s="32"/>
    </row>
    <row r="108" spans="2:6" ht="15">
      <c r="B108" s="32"/>
      <c r="C108" s="32"/>
      <c r="D108" s="32"/>
      <c r="E108" s="32"/>
      <c r="F108" s="32"/>
    </row>
    <row r="109" spans="2:6" ht="15">
      <c r="B109" s="32"/>
      <c r="C109" s="32"/>
      <c r="D109" s="32"/>
      <c r="E109" s="32"/>
      <c r="F109" s="32"/>
    </row>
    <row r="110" spans="2:6" ht="15">
      <c r="B110" s="32"/>
      <c r="C110" s="32"/>
      <c r="D110" s="32"/>
      <c r="E110" s="32"/>
      <c r="F110" s="32"/>
    </row>
    <row r="111" spans="2:6" ht="15">
      <c r="B111" s="32"/>
      <c r="C111" s="32"/>
      <c r="D111" s="32"/>
      <c r="E111" s="32"/>
      <c r="F111" s="32"/>
    </row>
    <row r="112" spans="2:6" ht="15">
      <c r="B112" s="32"/>
      <c r="C112" s="32"/>
      <c r="D112" s="32"/>
      <c r="E112" s="32"/>
      <c r="F112" s="32"/>
    </row>
    <row r="113" spans="2:6" ht="15">
      <c r="B113" s="32"/>
      <c r="C113" s="32"/>
      <c r="D113" s="32"/>
      <c r="E113" s="32"/>
      <c r="F113" s="32"/>
    </row>
    <row r="114" spans="2:6" ht="15">
      <c r="B114" s="32"/>
      <c r="C114" s="32"/>
      <c r="D114" s="32"/>
      <c r="E114" s="32"/>
      <c r="F114" s="32"/>
    </row>
    <row r="115" spans="2:6" ht="15">
      <c r="B115" s="32"/>
      <c r="C115" s="32"/>
      <c r="D115" s="32"/>
      <c r="E115" s="32"/>
      <c r="F115" s="32"/>
    </row>
    <row r="116" spans="2:6" ht="15">
      <c r="B116" s="32"/>
      <c r="C116" s="32"/>
      <c r="D116" s="32"/>
      <c r="E116" s="32"/>
      <c r="F116" s="32"/>
    </row>
    <row r="117" spans="2:6" ht="15">
      <c r="B117" s="32"/>
      <c r="C117" s="32"/>
      <c r="D117" s="32"/>
      <c r="E117" s="32"/>
      <c r="F117" s="32"/>
    </row>
    <row r="118" spans="2:6" ht="15">
      <c r="B118" s="32"/>
      <c r="C118" s="32"/>
      <c r="D118" s="32"/>
      <c r="E118" s="32"/>
      <c r="F118" s="32"/>
    </row>
    <row r="119" spans="2:6" ht="15">
      <c r="B119" s="32"/>
      <c r="C119" s="32"/>
      <c r="D119" s="32"/>
      <c r="E119" s="32"/>
      <c r="F119" s="32"/>
    </row>
    <row r="120" spans="2:6" ht="15">
      <c r="B120" s="32"/>
      <c r="C120" s="32"/>
      <c r="D120" s="32"/>
      <c r="E120" s="32"/>
      <c r="F120" s="32"/>
    </row>
    <row r="121" spans="2:6" ht="15">
      <c r="B121" s="32"/>
      <c r="C121" s="32"/>
      <c r="D121" s="32"/>
      <c r="E121" s="32"/>
      <c r="F121" s="32"/>
    </row>
    <row r="122" spans="2:6" ht="15">
      <c r="B122" s="32"/>
      <c r="C122" s="32"/>
      <c r="D122" s="32"/>
      <c r="E122" s="32"/>
      <c r="F122" s="32"/>
    </row>
    <row r="123" spans="2:6" ht="15">
      <c r="B123" s="32"/>
      <c r="C123" s="32"/>
      <c r="D123" s="32"/>
      <c r="E123" s="32"/>
      <c r="F123" s="32"/>
    </row>
    <row r="124" spans="2:6" ht="15">
      <c r="B124" s="32"/>
      <c r="C124" s="32"/>
      <c r="D124" s="32"/>
      <c r="E124" s="32"/>
      <c r="F124" s="32"/>
    </row>
    <row r="125" spans="2:6" ht="15">
      <c r="B125" s="32"/>
      <c r="C125" s="32"/>
      <c r="D125" s="32"/>
      <c r="E125" s="32"/>
      <c r="F125" s="32"/>
    </row>
    <row r="126" spans="2:6" ht="15">
      <c r="B126" s="32"/>
      <c r="C126" s="32"/>
      <c r="D126" s="32"/>
      <c r="E126" s="32"/>
      <c r="F126" s="32"/>
    </row>
    <row r="127" spans="2:6" ht="15">
      <c r="B127" s="32"/>
      <c r="C127" s="32"/>
      <c r="D127" s="32"/>
      <c r="E127" s="32"/>
      <c r="F127" s="32"/>
    </row>
    <row r="128" spans="2:6" ht="15">
      <c r="B128" s="32"/>
      <c r="C128" s="32"/>
      <c r="D128" s="32"/>
      <c r="E128" s="32"/>
      <c r="F128" s="32"/>
    </row>
    <row r="129" spans="2:6" ht="15">
      <c r="B129" s="32"/>
      <c r="C129" s="32"/>
      <c r="D129" s="32"/>
      <c r="E129" s="32"/>
      <c r="F129" s="32"/>
    </row>
    <row r="130" spans="2:6" ht="15">
      <c r="B130" s="32"/>
      <c r="C130" s="32"/>
      <c r="D130" s="32"/>
      <c r="E130" s="32"/>
      <c r="F130" s="32"/>
    </row>
    <row r="131" spans="2:6" ht="15">
      <c r="B131" s="32"/>
      <c r="C131" s="32"/>
      <c r="D131" s="32"/>
      <c r="E131" s="32"/>
      <c r="F131" s="32"/>
    </row>
    <row r="132" spans="2:6" ht="15">
      <c r="B132" s="32"/>
      <c r="C132" s="32"/>
      <c r="D132" s="32"/>
      <c r="E132" s="32"/>
      <c r="F132" s="32"/>
    </row>
    <row r="133" spans="2:6" ht="15">
      <c r="B133" s="32"/>
      <c r="C133" s="32"/>
      <c r="D133" s="32"/>
      <c r="E133" s="32"/>
      <c r="F133" s="32"/>
    </row>
    <row r="134" spans="2:6" ht="15">
      <c r="B134" s="32"/>
      <c r="C134" s="32"/>
      <c r="D134" s="32"/>
      <c r="E134" s="32"/>
      <c r="F134" s="32"/>
    </row>
  </sheetData>
  <mergeCells count="2">
    <mergeCell ref="B59:J59"/>
    <mergeCell ref="B60:J60"/>
  </mergeCells>
  <printOptions/>
  <pageMargins left="0.75" right="0.75" top="1" bottom="1" header="0.5" footer="0.5"/>
  <pageSetup firstPageNumber="4" useFirstPageNumber="1" fitToHeight="1" fitToWidth="1" horizontalDpi="300" verticalDpi="300" orientation="portrait" paperSize="9" scale="81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R351"/>
  <sheetViews>
    <sheetView tabSelected="1" zoomScale="90" zoomScaleNormal="90" zoomScaleSheetLayoutView="75" workbookViewId="0" topLeftCell="A36">
      <selection activeCell="C42" sqref="C42"/>
    </sheetView>
  </sheetViews>
  <sheetFormatPr defaultColWidth="8.88671875" defaultRowHeight="15"/>
  <cols>
    <col min="1" max="1" width="2.5546875" style="0" customWidth="1"/>
    <col min="2" max="2" width="3.3359375" style="0" customWidth="1"/>
    <col min="3" max="3" width="2.99609375" style="0" customWidth="1"/>
    <col min="4" max="4" width="2.77734375" style="0" customWidth="1"/>
    <col min="5" max="5" width="5.77734375" style="0" customWidth="1"/>
    <col min="6" max="6" width="6.88671875" style="0" customWidth="1"/>
    <col min="7" max="7" width="10.88671875" style="0" customWidth="1"/>
    <col min="8" max="8" width="1.33203125" style="0" customWidth="1"/>
    <col min="9" max="9" width="10.88671875" style="0" customWidth="1"/>
    <col min="10" max="10" width="1.33203125" style="0" customWidth="1"/>
    <col min="11" max="11" width="11.77734375" style="0" customWidth="1"/>
    <col min="12" max="12" width="1.33203125" style="0" customWidth="1"/>
    <col min="13" max="13" width="10.88671875" style="0" customWidth="1"/>
    <col min="14" max="14" width="1.33203125" style="0" customWidth="1"/>
    <col min="15" max="15" width="10.88671875" style="0" customWidth="1"/>
    <col min="16" max="16" width="5.21484375" style="0" customWidth="1"/>
  </cols>
  <sheetData>
    <row r="2" ht="15.75" customHeight="1">
      <c r="B2" s="120" t="s">
        <v>227</v>
      </c>
    </row>
    <row r="3" ht="1.5" customHeight="1">
      <c r="B3" s="138"/>
    </row>
    <row r="4" ht="15">
      <c r="B4" s="170" t="s">
        <v>157</v>
      </c>
    </row>
    <row r="5" ht="15">
      <c r="B5" s="50"/>
    </row>
    <row r="6" ht="18">
      <c r="B6" s="118" t="str">
        <f>+'CF'!B7</f>
        <v>Interim  report  for  the  first  quarter  ended  30  September  2004  (Cont'd)</v>
      </c>
    </row>
    <row r="7" ht="15">
      <c r="B7" s="23" t="s">
        <v>1</v>
      </c>
    </row>
    <row r="10" ht="18">
      <c r="B10" s="120" t="s">
        <v>128</v>
      </c>
    </row>
    <row r="13" spans="2:15" ht="15.75">
      <c r="B13" s="121" t="s">
        <v>68</v>
      </c>
      <c r="C13" s="123" t="s">
        <v>180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ht="8.25" customHeight="1">
      <c r="B14" s="67"/>
      <c r="C14" s="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">
      <c r="B15" s="67"/>
      <c r="C15" s="31" t="s">
        <v>129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">
      <c r="B16" s="67"/>
      <c r="C16" s="31" t="s">
        <v>203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15">
      <c r="B17" s="67"/>
      <c r="C17" s="31" t="s">
        <v>204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ht="15">
      <c r="B18" s="67"/>
      <c r="C18" s="31" t="s">
        <v>246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ht="15">
      <c r="B19" s="67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5">
      <c r="B20" s="67"/>
      <c r="C20" s="31" t="s">
        <v>114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5">
      <c r="B21" s="67"/>
      <c r="C21" s="31" t="s">
        <v>247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5">
      <c r="B22" s="67"/>
      <c r="C22" s="31" t="s">
        <v>271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5">
      <c r="B23" s="67"/>
      <c r="C23" s="2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ht="15">
      <c r="B24" s="67"/>
      <c r="C24" s="26" t="s">
        <v>205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ht="15">
      <c r="B25" s="67"/>
      <c r="C25" s="26" t="s">
        <v>206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5">
      <c r="B26" s="67"/>
      <c r="C26" s="2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">
      <c r="B27" s="6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15.75">
      <c r="B28" s="121" t="s">
        <v>69</v>
      </c>
      <c r="C28" s="124" t="s">
        <v>181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ht="8.25" customHeight="1">
      <c r="B29" s="6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ht="15">
      <c r="B30" s="67"/>
      <c r="C30" s="32" t="s">
        <v>141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5">
      <c r="B31" s="6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5">
      <c r="B32" s="6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5.75">
      <c r="B33" s="121" t="s">
        <v>70</v>
      </c>
      <c r="C33" s="124" t="s">
        <v>182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ht="8.25" customHeight="1">
      <c r="B34" s="12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15">
      <c r="B35" s="122"/>
      <c r="C35" s="32" t="s">
        <v>208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t="15">
      <c r="B36" s="122"/>
      <c r="C36" s="32" t="s">
        <v>207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5">
      <c r="B37" s="12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5">
      <c r="B38" s="12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5.75">
      <c r="B39" s="121" t="s">
        <v>71</v>
      </c>
      <c r="C39" s="124" t="s">
        <v>183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8.25" customHeight="1">
      <c r="B40" s="12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5">
      <c r="B41" s="122"/>
      <c r="C41" s="32" t="s">
        <v>210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15">
      <c r="B42" s="122"/>
      <c r="C42" s="32" t="s">
        <v>209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ht="15">
      <c r="B43" s="12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5">
      <c r="B44" s="12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5.75">
      <c r="B45" s="121" t="s">
        <v>72</v>
      </c>
      <c r="C45" s="124" t="s">
        <v>184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8.25" customHeight="1">
      <c r="B46" s="12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15">
      <c r="B47" s="122"/>
      <c r="C47" s="32" t="s">
        <v>115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5">
      <c r="B48" s="12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15">
      <c r="B49" s="12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15.75">
      <c r="B50" s="121" t="s">
        <v>73</v>
      </c>
      <c r="C50" s="124" t="s">
        <v>185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8.25" customHeight="1">
      <c r="B51" s="12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ht="15" customHeight="1">
      <c r="B52" s="122"/>
      <c r="C52" s="32" t="s">
        <v>250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ht="15" customHeight="1">
      <c r="B53" s="122"/>
      <c r="C53" s="32" t="s">
        <v>251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ht="15" customHeight="1">
      <c r="B54" s="122"/>
      <c r="C54" s="32" t="s">
        <v>269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15" customHeight="1">
      <c r="B55" s="122"/>
      <c r="C55" s="32" t="s">
        <v>270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ht="15" customHeight="1">
      <c r="B56" s="122"/>
      <c r="C56" s="17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15" customHeight="1">
      <c r="B57" s="122"/>
      <c r="C57" s="32" t="s">
        <v>253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15" customHeight="1">
      <c r="B58" s="122"/>
      <c r="C58" s="32" t="s">
        <v>252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5" customHeight="1">
      <c r="B59" s="12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5">
      <c r="B60" s="12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5.75">
      <c r="B61" s="121" t="s">
        <v>74</v>
      </c>
      <c r="C61" s="124" t="s">
        <v>245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ht="8.25" customHeight="1">
      <c r="B62" s="12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ht="15" customHeight="1">
      <c r="B63" s="122"/>
      <c r="C63" s="32" t="s">
        <v>254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2:15" ht="15" customHeight="1">
      <c r="B64" s="122"/>
      <c r="C64" s="32" t="s">
        <v>258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2:15" ht="15" customHeight="1">
      <c r="B65" s="12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2:15" ht="15" customHeight="1">
      <c r="B66" s="12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2:15" ht="15.75">
      <c r="B67" s="121" t="s">
        <v>75</v>
      </c>
      <c r="C67" s="124" t="s">
        <v>186</v>
      </c>
      <c r="D67" s="125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2:15" ht="8.25" customHeight="1">
      <c r="B68" s="122"/>
      <c r="C68" s="24"/>
      <c r="D68" s="27"/>
      <c r="E68" s="27"/>
      <c r="F68" s="27"/>
      <c r="G68" s="27"/>
      <c r="H68" s="27"/>
      <c r="I68" s="66"/>
      <c r="J68" s="66"/>
      <c r="K68" s="65"/>
      <c r="L68" s="62"/>
      <c r="M68" s="71"/>
      <c r="N68" s="48"/>
      <c r="O68" s="25"/>
    </row>
    <row r="69" spans="2:15" ht="15">
      <c r="B69" s="122"/>
      <c r="C69" s="31" t="s">
        <v>178</v>
      </c>
      <c r="D69" s="27"/>
      <c r="E69" s="27"/>
      <c r="F69" s="27"/>
      <c r="G69" s="27"/>
      <c r="H69" s="27"/>
      <c r="I69" s="66"/>
      <c r="J69" s="66"/>
      <c r="K69" s="65"/>
      <c r="L69" s="62"/>
      <c r="M69" s="71"/>
      <c r="N69" s="48"/>
      <c r="O69" s="25"/>
    </row>
    <row r="70" spans="2:15" ht="8.25" customHeight="1">
      <c r="B70" s="122"/>
      <c r="C70" s="24"/>
      <c r="D70" s="27"/>
      <c r="E70" s="27"/>
      <c r="F70" s="27"/>
      <c r="G70" s="27"/>
      <c r="H70" s="27"/>
      <c r="I70" s="66"/>
      <c r="J70" s="66"/>
      <c r="K70" s="65"/>
      <c r="L70" s="62"/>
      <c r="M70" s="71"/>
      <c r="N70" s="48"/>
      <c r="O70" s="25"/>
    </row>
    <row r="71" spans="2:15" ht="15" customHeight="1">
      <c r="B71" s="122"/>
      <c r="C71" s="24"/>
      <c r="D71" s="27"/>
      <c r="E71" s="27"/>
      <c r="F71" s="27"/>
      <c r="G71" s="27"/>
      <c r="H71" s="27"/>
      <c r="I71" s="66"/>
      <c r="J71" s="66"/>
      <c r="K71" s="94" t="s">
        <v>170</v>
      </c>
      <c r="L71" s="62"/>
      <c r="M71" s="71"/>
      <c r="N71" s="48"/>
      <c r="O71" s="25"/>
    </row>
    <row r="72" spans="2:15" ht="15">
      <c r="B72" s="122"/>
      <c r="C72" s="24"/>
      <c r="D72" s="27"/>
      <c r="E72" s="27"/>
      <c r="F72" s="27"/>
      <c r="G72" s="27"/>
      <c r="H72" s="27"/>
      <c r="I72" s="62" t="s">
        <v>106</v>
      </c>
      <c r="J72" s="66"/>
      <c r="K72" s="94" t="s">
        <v>224</v>
      </c>
      <c r="L72" s="62"/>
      <c r="M72" s="71"/>
      <c r="N72" s="48"/>
      <c r="O72" s="25"/>
    </row>
    <row r="73" spans="2:15" ht="15">
      <c r="B73" s="122"/>
      <c r="C73" s="27"/>
      <c r="D73" s="27"/>
      <c r="E73" s="27"/>
      <c r="F73" s="27"/>
      <c r="G73" s="132"/>
      <c r="H73" s="19"/>
      <c r="I73" s="94" t="s">
        <v>107</v>
      </c>
      <c r="J73" s="93"/>
      <c r="K73" s="94" t="s">
        <v>225</v>
      </c>
      <c r="L73" s="95"/>
      <c r="M73" s="83"/>
      <c r="N73" s="43"/>
      <c r="O73" s="45"/>
    </row>
    <row r="74" spans="2:15" ht="15">
      <c r="B74" s="122"/>
      <c r="C74" s="27"/>
      <c r="D74" s="27"/>
      <c r="E74" s="27"/>
      <c r="F74" s="27"/>
      <c r="G74" s="132"/>
      <c r="H74" s="19"/>
      <c r="I74" s="147" t="s">
        <v>108</v>
      </c>
      <c r="J74" s="62"/>
      <c r="K74" s="147" t="s">
        <v>226</v>
      </c>
      <c r="L74" s="72"/>
      <c r="M74" s="146" t="s">
        <v>44</v>
      </c>
      <c r="N74" s="43"/>
      <c r="O74" s="148" t="s">
        <v>51</v>
      </c>
    </row>
    <row r="75" spans="2:15" ht="15">
      <c r="B75" s="122"/>
      <c r="C75" s="47"/>
      <c r="D75" s="47"/>
      <c r="E75" s="27"/>
      <c r="F75" s="27"/>
      <c r="G75" s="133"/>
      <c r="H75" s="27"/>
      <c r="I75" s="64" t="s">
        <v>11</v>
      </c>
      <c r="J75" s="30"/>
      <c r="K75" s="64" t="s">
        <v>11</v>
      </c>
      <c r="L75" s="39"/>
      <c r="M75" s="64" t="s">
        <v>11</v>
      </c>
      <c r="N75" s="39"/>
      <c r="O75" s="64" t="s">
        <v>11</v>
      </c>
    </row>
    <row r="76" spans="2:15" ht="7.5" customHeight="1">
      <c r="B76" s="122"/>
      <c r="C76" s="79"/>
      <c r="D76" s="79"/>
      <c r="E76" s="79"/>
      <c r="F76" s="79"/>
      <c r="G76" s="79"/>
      <c r="H76" s="79"/>
      <c r="I76" s="49"/>
      <c r="J76" s="80"/>
      <c r="K76" s="49"/>
      <c r="L76" s="78"/>
      <c r="M76" s="37"/>
      <c r="N76" s="78"/>
      <c r="O76" s="78"/>
    </row>
    <row r="77" spans="2:15" ht="15" customHeight="1">
      <c r="B77" s="122"/>
      <c r="C77" s="79" t="s">
        <v>118</v>
      </c>
      <c r="D77" s="79"/>
      <c r="E77" s="79"/>
      <c r="F77" s="79"/>
      <c r="G77" s="79"/>
      <c r="H77" s="79"/>
      <c r="I77" s="49">
        <v>106254</v>
      </c>
      <c r="J77" s="80"/>
      <c r="K77" s="49">
        <f>56366+22719-21181</f>
        <v>57904</v>
      </c>
      <c r="L77" s="78"/>
      <c r="M77" s="37">
        <f>178613-K77-I77-M78</f>
        <v>14461</v>
      </c>
      <c r="N77" s="78"/>
      <c r="O77" s="78">
        <f>SUM(G77:M77)</f>
        <v>178619</v>
      </c>
    </row>
    <row r="78" spans="2:15" ht="15" customHeight="1">
      <c r="B78" s="122"/>
      <c r="C78" s="37" t="s">
        <v>177</v>
      </c>
      <c r="D78" s="79"/>
      <c r="E78" s="79"/>
      <c r="F78" s="79"/>
      <c r="G78" s="79"/>
      <c r="H78" s="79"/>
      <c r="I78" s="134">
        <v>0</v>
      </c>
      <c r="J78" s="80"/>
      <c r="K78" s="134">
        <v>0</v>
      </c>
      <c r="L78" s="78"/>
      <c r="M78" s="135">
        <f>-2-4</f>
        <v>-6</v>
      </c>
      <c r="N78" s="78"/>
      <c r="O78" s="78">
        <f>SUM(G78:M78)</f>
        <v>-6</v>
      </c>
    </row>
    <row r="79" spans="2:15" ht="6.75" customHeight="1">
      <c r="B79" s="122"/>
      <c r="C79" s="37"/>
      <c r="D79" s="79"/>
      <c r="E79" s="79"/>
      <c r="F79" s="79"/>
      <c r="G79" s="79"/>
      <c r="H79" s="79"/>
      <c r="I79" s="49"/>
      <c r="J79" s="80"/>
      <c r="K79" s="79"/>
      <c r="L79" s="78"/>
      <c r="M79" s="37"/>
      <c r="N79" s="78"/>
      <c r="O79" s="78"/>
    </row>
    <row r="80" spans="2:17" ht="15" customHeight="1" thickBot="1">
      <c r="B80" s="122"/>
      <c r="C80" s="79" t="s">
        <v>119</v>
      </c>
      <c r="D80" s="79"/>
      <c r="E80" s="79"/>
      <c r="F80" s="79"/>
      <c r="G80" s="79"/>
      <c r="H80" s="79"/>
      <c r="I80" s="113">
        <f>SUM(I77:I78)</f>
        <v>106254</v>
      </c>
      <c r="J80" s="114"/>
      <c r="K80" s="113">
        <f>SUM(K77:K78)</f>
        <v>57904</v>
      </c>
      <c r="L80" s="115"/>
      <c r="M80" s="113">
        <f>SUM(M77:M78)</f>
        <v>14455</v>
      </c>
      <c r="N80" s="115"/>
      <c r="O80" s="113">
        <f>SUM(O77:O78)</f>
        <v>178613</v>
      </c>
      <c r="Q80" s="163">
        <f>+PL!K22-O80</f>
        <v>0</v>
      </c>
    </row>
    <row r="81" spans="2:15" ht="7.5" customHeight="1" thickTop="1">
      <c r="B81" s="122"/>
      <c r="C81" s="79"/>
      <c r="D81" s="79"/>
      <c r="E81" s="79"/>
      <c r="F81" s="79"/>
      <c r="G81" s="79"/>
      <c r="H81" s="79"/>
      <c r="I81" s="49"/>
      <c r="J81" s="80"/>
      <c r="K81" s="96"/>
      <c r="L81" s="78"/>
      <c r="M81" s="37"/>
      <c r="N81" s="78"/>
      <c r="O81" s="78"/>
    </row>
    <row r="82" spans="2:15" ht="15">
      <c r="B82" s="122"/>
      <c r="C82" s="81" t="s">
        <v>169</v>
      </c>
      <c r="D82" s="79"/>
      <c r="E82" s="79"/>
      <c r="F82" s="79"/>
      <c r="G82" s="79"/>
      <c r="H82" s="79"/>
      <c r="I82" s="49">
        <f>13416+(128)</f>
        <v>13544</v>
      </c>
      <c r="J82" s="80"/>
      <c r="K82" s="96">
        <f>1265+284+(150)</f>
        <v>1699</v>
      </c>
      <c r="L82" s="78"/>
      <c r="M82" s="37">
        <f>1430-79+522-39+(8+1+14)+10</f>
        <v>1867</v>
      </c>
      <c r="N82" s="78"/>
      <c r="O82" s="78">
        <f>SUM(G82:M82)</f>
        <v>17110</v>
      </c>
    </row>
    <row r="83" spans="2:15" ht="7.5" customHeight="1">
      <c r="B83" s="122"/>
      <c r="C83" s="79" t="s">
        <v>13</v>
      </c>
      <c r="D83" s="79"/>
      <c r="E83" s="79"/>
      <c r="F83" s="79"/>
      <c r="G83" s="79"/>
      <c r="H83" s="79"/>
      <c r="I83" s="165"/>
      <c r="J83" s="80"/>
      <c r="K83" s="165"/>
      <c r="L83" s="78"/>
      <c r="M83" s="165"/>
      <c r="N83" s="78"/>
      <c r="O83" s="98" t="s">
        <v>13</v>
      </c>
    </row>
    <row r="84" spans="2:15" ht="15" customHeight="1">
      <c r="B84" s="122"/>
      <c r="C84" s="81" t="s">
        <v>117</v>
      </c>
      <c r="D84" s="97"/>
      <c r="E84" s="79"/>
      <c r="F84" s="79"/>
      <c r="G84" s="79"/>
      <c r="H84" s="79"/>
      <c r="I84" s="78"/>
      <c r="J84" s="80"/>
      <c r="K84" s="49"/>
      <c r="L84" s="78"/>
      <c r="M84" s="79"/>
      <c r="N84" s="78"/>
      <c r="O84" s="37">
        <f>+PL!K31</f>
        <v>-310</v>
      </c>
    </row>
    <row r="85" spans="2:15" ht="7.5" customHeight="1">
      <c r="B85" s="122"/>
      <c r="C85" s="81"/>
      <c r="D85" s="97"/>
      <c r="E85" s="79"/>
      <c r="F85" s="79"/>
      <c r="G85" s="79"/>
      <c r="H85" s="79"/>
      <c r="I85" s="78"/>
      <c r="J85" s="80"/>
      <c r="K85" s="49"/>
      <c r="L85" s="78"/>
      <c r="M85" s="79"/>
      <c r="N85" s="78"/>
      <c r="O85" s="37"/>
    </row>
    <row r="86" spans="2:15" ht="15">
      <c r="B86" s="122"/>
      <c r="C86" s="81" t="s">
        <v>140</v>
      </c>
      <c r="D86" s="97"/>
      <c r="E86" s="79"/>
      <c r="F86" s="79"/>
      <c r="G86" s="79"/>
      <c r="H86" s="79"/>
      <c r="I86" s="78"/>
      <c r="J86" s="80"/>
      <c r="K86" s="49"/>
      <c r="L86" s="78"/>
      <c r="M86" s="79"/>
      <c r="N86" s="78"/>
      <c r="O86" s="37">
        <v>-92</v>
      </c>
    </row>
    <row r="87" spans="2:15" ht="6.75" customHeight="1">
      <c r="B87" s="122"/>
      <c r="C87" s="81"/>
      <c r="D87" s="97"/>
      <c r="E87" s="79"/>
      <c r="F87" s="79"/>
      <c r="G87" s="79"/>
      <c r="H87" s="79"/>
      <c r="I87" s="78"/>
      <c r="J87" s="80"/>
      <c r="K87" s="49"/>
      <c r="L87" s="78"/>
      <c r="M87" s="79"/>
      <c r="N87" s="78"/>
      <c r="O87" s="37"/>
    </row>
    <row r="88" spans="2:17" ht="15.75" thickBot="1">
      <c r="B88" s="122"/>
      <c r="C88" s="81" t="s">
        <v>116</v>
      </c>
      <c r="D88" s="97"/>
      <c r="E88" s="79"/>
      <c r="F88" s="79"/>
      <c r="G88" s="79"/>
      <c r="H88" s="79"/>
      <c r="I88" s="78"/>
      <c r="J88" s="80"/>
      <c r="K88" s="49"/>
      <c r="L88" s="78"/>
      <c r="M88" s="79"/>
      <c r="N88" s="78"/>
      <c r="O88" s="127">
        <f>SUM(O82:O87)</f>
        <v>16708</v>
      </c>
      <c r="Q88" s="164">
        <f>+O88-PL!K37</f>
        <v>0</v>
      </c>
    </row>
    <row r="89" spans="2:15" ht="15.75" thickTop="1">
      <c r="B89" s="122"/>
      <c r="C89" s="97"/>
      <c r="D89" s="97"/>
      <c r="E89" s="79"/>
      <c r="F89" s="79"/>
      <c r="G89" s="79"/>
      <c r="H89" s="79"/>
      <c r="I89" s="78"/>
      <c r="J89" s="80"/>
      <c r="K89" s="49"/>
      <c r="L89" s="78"/>
      <c r="M89" s="79"/>
      <c r="N89" s="78"/>
      <c r="O89" s="37"/>
    </row>
    <row r="90" spans="2:15" ht="15">
      <c r="B90" s="122"/>
      <c r="C90" s="37"/>
      <c r="D90" s="97"/>
      <c r="E90" s="79"/>
      <c r="F90" s="79"/>
      <c r="G90" s="79"/>
      <c r="H90" s="79"/>
      <c r="I90" s="78"/>
      <c r="J90" s="80"/>
      <c r="K90" s="49"/>
      <c r="L90" s="78"/>
      <c r="M90" s="79"/>
      <c r="N90" s="78"/>
      <c r="O90" s="37"/>
    </row>
    <row r="91" spans="2:15" ht="15.75">
      <c r="B91" s="121" t="s">
        <v>76</v>
      </c>
      <c r="C91" s="124" t="s">
        <v>187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ht="8.25" customHeight="1">
      <c r="B92" s="12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ht="15">
      <c r="B93" s="122"/>
      <c r="C93" s="32" t="s">
        <v>147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2:15" ht="15">
      <c r="B94" s="122"/>
      <c r="C94" s="32" t="s">
        <v>148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2:15" ht="15">
      <c r="B95" s="12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ht="15">
      <c r="B96" s="12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ht="15.75">
      <c r="B97" s="121" t="s">
        <v>77</v>
      </c>
      <c r="C97" s="124" t="s">
        <v>188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8.25" customHeight="1">
      <c r="B98" s="12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ht="15">
      <c r="B99" s="122"/>
      <c r="C99" s="32" t="s">
        <v>152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ht="15">
      <c r="B100" s="122"/>
      <c r="C100" s="32" t="s">
        <v>153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2:15" ht="15">
      <c r="B101" s="12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ht="15">
      <c r="B102" s="12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ht="15.75">
      <c r="B103" s="121" t="s">
        <v>78</v>
      </c>
      <c r="C103" s="124" t="s">
        <v>189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2:15" ht="8.25" customHeight="1">
      <c r="B104" s="12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2:15" ht="15">
      <c r="B105" s="122"/>
      <c r="C105" s="32" t="s">
        <v>291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15">
      <c r="B106" s="122"/>
      <c r="C106" s="32" t="s">
        <v>292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ht="15">
      <c r="B107" s="122"/>
      <c r="C107" s="32" t="s">
        <v>293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2:15" ht="15">
      <c r="B108" s="12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2:15" ht="15">
      <c r="B109" s="12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ht="15.75">
      <c r="B110" s="121" t="s">
        <v>79</v>
      </c>
      <c r="C110" s="124" t="s">
        <v>190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ht="8.25" customHeight="1">
      <c r="B111" s="12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2:15" ht="15">
      <c r="B112" s="122"/>
      <c r="C112" s="32" t="s">
        <v>217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ht="15">
      <c r="B113" s="122"/>
      <c r="C113" s="32" t="s">
        <v>211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ht="8.25" customHeight="1">
      <c r="B114" s="12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ht="15">
      <c r="B115" s="122"/>
      <c r="C115" s="32" t="s">
        <v>171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ht="15">
      <c r="B116" s="122"/>
      <c r="C116" s="32" t="s">
        <v>179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ht="15">
      <c r="B117" s="122"/>
      <c r="C117" s="32" t="s">
        <v>212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ht="15">
      <c r="B118" s="122"/>
      <c r="C118" s="32" t="s">
        <v>213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ht="15">
      <c r="B119" s="122"/>
      <c r="C119" s="32" t="s">
        <v>214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ht="15">
      <c r="B120" s="122"/>
      <c r="C120" s="32" t="s">
        <v>215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ht="15">
      <c r="B121" s="122"/>
      <c r="C121" s="32" t="s">
        <v>216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ht="15">
      <c r="B122" s="12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ht="15">
      <c r="B123" s="12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2:15" ht="15.75">
      <c r="B124" s="121" t="s">
        <v>80</v>
      </c>
      <c r="C124" s="124" t="s">
        <v>191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2:15" ht="8.25" customHeight="1">
      <c r="B125" s="12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2:15" ht="15.75" customHeight="1">
      <c r="B126" s="122"/>
      <c r="C126" s="159" t="s">
        <v>272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2:15" ht="15.75" customHeight="1">
      <c r="B127" s="122"/>
      <c r="C127" s="159" t="s">
        <v>288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2:15" ht="15.75" customHeight="1">
      <c r="B128" s="122"/>
      <c r="C128" s="159" t="s">
        <v>298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2:15" ht="15.75" customHeight="1">
      <c r="B129" s="122"/>
      <c r="C129" s="159" t="s">
        <v>299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2:15" ht="15" customHeight="1">
      <c r="B130" s="122"/>
      <c r="C130" s="159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2:15" ht="15" customHeight="1">
      <c r="B131" s="122"/>
      <c r="C131" s="158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2:15" ht="15.75">
      <c r="B132" s="121" t="s">
        <v>81</v>
      </c>
      <c r="C132" s="124" t="s">
        <v>192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2:15" ht="8.25" customHeight="1">
      <c r="B133" s="12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2:15" ht="15">
      <c r="B134" s="122"/>
      <c r="C134" s="32"/>
      <c r="D134" s="32"/>
      <c r="E134" s="32"/>
      <c r="F134" s="32"/>
      <c r="G134" s="32"/>
      <c r="H134" s="32"/>
      <c r="I134" s="32"/>
      <c r="J134" s="32"/>
      <c r="M134" s="139"/>
      <c r="N134" s="140"/>
      <c r="O134" s="45" t="s">
        <v>124</v>
      </c>
    </row>
    <row r="135" spans="2:15" ht="15">
      <c r="B135" s="122"/>
      <c r="C135" s="32"/>
      <c r="D135" s="32"/>
      <c r="E135" s="32"/>
      <c r="F135" s="32"/>
      <c r="G135" s="32"/>
      <c r="H135" s="32"/>
      <c r="I135" s="32"/>
      <c r="J135" s="32"/>
      <c r="M135" s="143" t="s">
        <v>24</v>
      </c>
      <c r="N135" s="140"/>
      <c r="O135" s="143" t="s">
        <v>111</v>
      </c>
    </row>
    <row r="136" spans="2:15" ht="15">
      <c r="B136" s="122"/>
      <c r="C136" s="32"/>
      <c r="D136" s="32"/>
      <c r="E136" s="32"/>
      <c r="F136" s="32"/>
      <c r="G136" s="32"/>
      <c r="H136" s="32"/>
      <c r="I136" s="32"/>
      <c r="J136" s="32"/>
      <c r="M136" s="64" t="s">
        <v>11</v>
      </c>
      <c r="N136" s="31"/>
      <c r="O136" s="64" t="s">
        <v>11</v>
      </c>
    </row>
    <row r="137" spans="2:15" ht="15">
      <c r="B137" s="122"/>
      <c r="C137" s="32"/>
      <c r="D137" s="32"/>
      <c r="E137" s="32"/>
      <c r="F137" s="32"/>
      <c r="G137" s="32"/>
      <c r="H137" s="32"/>
      <c r="I137" s="32"/>
      <c r="J137" s="32"/>
      <c r="M137" s="32"/>
      <c r="N137" s="32"/>
      <c r="O137" s="32"/>
    </row>
    <row r="138" spans="2:15" ht="15.75" thickBot="1">
      <c r="B138" s="122"/>
      <c r="C138" s="32"/>
      <c r="D138" s="32" t="s">
        <v>249</v>
      </c>
      <c r="F138" s="32"/>
      <c r="G138" s="32"/>
      <c r="H138" s="32"/>
      <c r="I138" s="32"/>
      <c r="J138" s="32"/>
      <c r="M138" s="145">
        <f>PL!G22</f>
        <v>178613</v>
      </c>
      <c r="N138" s="32"/>
      <c r="O138" s="145">
        <f>PL!G37</f>
        <v>16708</v>
      </c>
    </row>
    <row r="139" spans="2:15" ht="15.75" thickTop="1">
      <c r="B139" s="122"/>
      <c r="C139" s="32"/>
      <c r="D139" s="32"/>
      <c r="F139" s="32"/>
      <c r="G139" s="32"/>
      <c r="H139" s="32"/>
      <c r="I139" s="32"/>
      <c r="J139" s="32"/>
      <c r="M139" s="32"/>
      <c r="N139" s="32"/>
      <c r="O139" s="32"/>
    </row>
    <row r="140" spans="2:15" ht="15.75" thickBot="1">
      <c r="B140" s="122"/>
      <c r="C140" s="32"/>
      <c r="D140" s="32" t="s">
        <v>248</v>
      </c>
      <c r="F140" s="32"/>
      <c r="G140" s="32"/>
      <c r="H140" s="32"/>
      <c r="I140" s="32"/>
      <c r="J140" s="32"/>
      <c r="M140" s="160">
        <v>247202</v>
      </c>
      <c r="N140" s="159"/>
      <c r="O140" s="160">
        <v>14227</v>
      </c>
    </row>
    <row r="141" spans="2:15" ht="15.75" customHeight="1" thickTop="1">
      <c r="B141" s="12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2:15" ht="15">
      <c r="B142" s="122"/>
      <c r="C142" s="161" t="s">
        <v>273</v>
      </c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</row>
    <row r="143" spans="2:15" ht="15">
      <c r="B143" s="122"/>
      <c r="C143" s="161" t="s">
        <v>274</v>
      </c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</row>
    <row r="144" spans="2:15" ht="15">
      <c r="B144" s="122"/>
      <c r="C144" s="161" t="s">
        <v>301</v>
      </c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</row>
    <row r="145" spans="2:15" ht="15">
      <c r="B145" s="122"/>
      <c r="C145" s="159" t="s">
        <v>300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2:15" ht="15">
      <c r="B146" s="122"/>
      <c r="C146" s="15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2:15" ht="15">
      <c r="B147" s="122"/>
      <c r="C147" s="159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2:15" ht="15.75">
      <c r="B148" s="121" t="s">
        <v>82</v>
      </c>
      <c r="C148" s="124" t="s">
        <v>193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2:15" ht="8.25" customHeight="1">
      <c r="B149" s="12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2:17" ht="15">
      <c r="B150" s="122"/>
      <c r="C150" s="32" t="s">
        <v>302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Q150" s="32"/>
    </row>
    <row r="151" spans="2:17" ht="15">
      <c r="B151" s="122"/>
      <c r="C151" s="32" t="s">
        <v>304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Q151" s="32"/>
    </row>
    <row r="152" spans="2:15" ht="15">
      <c r="B152" s="122"/>
      <c r="C152" s="32" t="s">
        <v>303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2:15" ht="15">
      <c r="B153" s="12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2:15" ht="15">
      <c r="B154" s="12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2:15" ht="15.75">
      <c r="B155" s="121" t="s">
        <v>83</v>
      </c>
      <c r="C155" s="124" t="s">
        <v>194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2:15" ht="8.25" customHeight="1">
      <c r="B156" s="12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2:15" ht="15">
      <c r="B157" s="122"/>
      <c r="C157" s="32" t="s">
        <v>168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2:15" ht="15">
      <c r="B158" s="12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2:15" ht="15">
      <c r="B159" s="12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2:15" ht="15.75">
      <c r="B160" s="121" t="s">
        <v>84</v>
      </c>
      <c r="C160" s="124" t="s">
        <v>195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2:15" ht="8.25" customHeight="1">
      <c r="B161" s="12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2:15" ht="15">
      <c r="B162" s="122"/>
      <c r="C162" s="24"/>
      <c r="D162" s="24"/>
      <c r="E162" s="27"/>
      <c r="F162" s="27"/>
      <c r="G162" s="27"/>
      <c r="H162" s="27"/>
      <c r="I162" s="186" t="s">
        <v>98</v>
      </c>
      <c r="J162" s="186"/>
      <c r="K162" s="186"/>
      <c r="L162" s="37"/>
      <c r="M162" s="186" t="s">
        <v>99</v>
      </c>
      <c r="N162" s="186"/>
      <c r="O162" s="186"/>
    </row>
    <row r="163" spans="2:15" ht="15">
      <c r="B163" s="122"/>
      <c r="C163" s="24"/>
      <c r="D163" s="24"/>
      <c r="E163" s="27"/>
      <c r="F163" s="27"/>
      <c r="G163" s="27"/>
      <c r="H163" s="27"/>
      <c r="I163" s="62" t="s">
        <v>5</v>
      </c>
      <c r="J163" s="64"/>
      <c r="K163" s="73" t="s">
        <v>6</v>
      </c>
      <c r="L163" s="66"/>
      <c r="M163" s="69" t="s">
        <v>21</v>
      </c>
      <c r="N163" s="66"/>
      <c r="O163" s="76" t="s">
        <v>6</v>
      </c>
    </row>
    <row r="164" spans="2:15" ht="15">
      <c r="B164" s="122"/>
      <c r="C164" s="24"/>
      <c r="D164" s="24"/>
      <c r="E164" s="27"/>
      <c r="F164" s="27"/>
      <c r="G164" s="27"/>
      <c r="H164" s="27"/>
      <c r="I164" s="62" t="s">
        <v>7</v>
      </c>
      <c r="J164" s="64"/>
      <c r="K164" s="73" t="s">
        <v>8</v>
      </c>
      <c r="L164" s="66"/>
      <c r="M164" s="69" t="s">
        <v>7</v>
      </c>
      <c r="N164" s="66"/>
      <c r="O164" s="76" t="s">
        <v>8</v>
      </c>
    </row>
    <row r="165" spans="2:15" ht="15">
      <c r="B165" s="67"/>
      <c r="C165" s="24"/>
      <c r="D165" s="24"/>
      <c r="E165" s="27"/>
      <c r="F165" s="27"/>
      <c r="G165" s="27"/>
      <c r="H165" s="27"/>
      <c r="I165" s="62" t="s">
        <v>4</v>
      </c>
      <c r="J165" s="64"/>
      <c r="K165" s="73" t="s">
        <v>4</v>
      </c>
      <c r="L165" s="66"/>
      <c r="M165" s="69" t="s">
        <v>9</v>
      </c>
      <c r="N165" s="66"/>
      <c r="O165" s="76" t="s">
        <v>10</v>
      </c>
    </row>
    <row r="166" spans="2:15" ht="15">
      <c r="B166" s="67"/>
      <c r="C166" s="24"/>
      <c r="D166" s="24"/>
      <c r="E166" s="27"/>
      <c r="F166" s="27"/>
      <c r="G166" s="27"/>
      <c r="H166" s="27"/>
      <c r="I166" s="63" t="str">
        <f>+PL!G19</f>
        <v>30/9/2004</v>
      </c>
      <c r="J166" s="64"/>
      <c r="K166" s="63" t="str">
        <f>+PL!I19</f>
        <v>30/9/2003</v>
      </c>
      <c r="L166" s="66"/>
      <c r="M166" s="70" t="str">
        <f>+I166</f>
        <v>30/9/2004</v>
      </c>
      <c r="N166" s="66"/>
      <c r="O166" s="70" t="str">
        <f>+K166</f>
        <v>30/9/2003</v>
      </c>
    </row>
    <row r="167" spans="2:15" ht="15">
      <c r="B167" s="67"/>
      <c r="C167" s="27"/>
      <c r="D167" s="24"/>
      <c r="E167" s="27"/>
      <c r="F167" s="27"/>
      <c r="G167" s="27"/>
      <c r="H167" s="27"/>
      <c r="I167" s="64" t="s">
        <v>11</v>
      </c>
      <c r="J167" s="64"/>
      <c r="K167" s="64" t="s">
        <v>11</v>
      </c>
      <c r="L167" s="66"/>
      <c r="M167" s="64" t="s">
        <v>11</v>
      </c>
      <c r="N167" s="66"/>
      <c r="O167" s="64" t="s">
        <v>11</v>
      </c>
    </row>
    <row r="168" spans="2:15" ht="15">
      <c r="B168" s="67"/>
      <c r="C168" s="27" t="s">
        <v>52</v>
      </c>
      <c r="D168" s="27"/>
      <c r="E168" s="27"/>
      <c r="F168" s="27"/>
      <c r="G168" s="27"/>
      <c r="H168" s="27"/>
      <c r="I168" s="31"/>
      <c r="J168" s="30"/>
      <c r="K168" s="32"/>
      <c r="L168" s="31"/>
      <c r="M168" s="30"/>
      <c r="N168" s="31"/>
      <c r="O168" s="32"/>
    </row>
    <row r="169" spans="2:15" ht="15.75" thickBot="1">
      <c r="B169" s="67"/>
      <c r="C169" s="28" t="s">
        <v>22</v>
      </c>
      <c r="D169" s="27" t="s">
        <v>53</v>
      </c>
      <c r="F169" s="27"/>
      <c r="G169" s="27"/>
      <c r="H169" s="31"/>
      <c r="I169" s="145">
        <f>-PL!G39</f>
        <v>1980</v>
      </c>
      <c r="J169" s="136"/>
      <c r="K169" s="145">
        <f>-PL!I39</f>
        <v>1002</v>
      </c>
      <c r="L169" s="86"/>
      <c r="M169" s="145">
        <f>-PL!K39</f>
        <v>1980</v>
      </c>
      <c r="N169" s="86"/>
      <c r="O169" s="145">
        <f>-PL!M39</f>
        <v>1002</v>
      </c>
    </row>
    <row r="170" spans="2:15" ht="17.25" customHeight="1" thickTop="1">
      <c r="B170" s="67"/>
      <c r="E170" s="27"/>
      <c r="F170" s="27"/>
      <c r="G170" s="27"/>
      <c r="H170" s="27"/>
      <c r="I170" s="58"/>
      <c r="J170" s="136"/>
      <c r="K170" s="58"/>
      <c r="L170" s="137"/>
      <c r="M170" s="58"/>
      <c r="N170" s="137"/>
      <c r="O170" s="58"/>
    </row>
    <row r="171" spans="2:18" ht="15">
      <c r="B171" s="67"/>
      <c r="C171" s="67" t="s">
        <v>275</v>
      </c>
      <c r="D171" s="27"/>
      <c r="E171" s="27"/>
      <c r="F171" s="27"/>
      <c r="G171" s="27"/>
      <c r="H171" s="27"/>
      <c r="I171" s="42"/>
      <c r="J171" s="30"/>
      <c r="K171" s="42"/>
      <c r="L171" s="39"/>
      <c r="M171" s="42"/>
      <c r="N171" s="39"/>
      <c r="O171" s="42"/>
      <c r="R171" s="67"/>
    </row>
    <row r="172" spans="2:18" ht="15">
      <c r="B172" s="67"/>
      <c r="C172" s="67" t="s">
        <v>276</v>
      </c>
      <c r="D172" s="27"/>
      <c r="E172" s="27"/>
      <c r="F172" s="27"/>
      <c r="G172" s="27"/>
      <c r="H172" s="27"/>
      <c r="I172" s="42"/>
      <c r="J172" s="30"/>
      <c r="K172" s="42"/>
      <c r="L172" s="39"/>
      <c r="M172" s="42"/>
      <c r="N172" s="39"/>
      <c r="O172" s="42"/>
      <c r="R172" s="67"/>
    </row>
    <row r="173" spans="2:15" ht="15" customHeight="1">
      <c r="B173" s="67"/>
      <c r="C173" s="67" t="s">
        <v>277</v>
      </c>
      <c r="D173" s="27"/>
      <c r="E173" s="27"/>
      <c r="F173" s="27"/>
      <c r="G173" s="27"/>
      <c r="H173" s="27"/>
      <c r="I173" s="42"/>
      <c r="J173" s="30"/>
      <c r="K173" s="42"/>
      <c r="L173" s="39"/>
      <c r="M173" s="42"/>
      <c r="N173" s="39"/>
      <c r="O173" s="42"/>
    </row>
    <row r="174" spans="2:15" ht="15">
      <c r="B174" s="67"/>
      <c r="C174" s="67"/>
      <c r="D174" s="27"/>
      <c r="E174" s="27"/>
      <c r="F174" s="27"/>
      <c r="G174" s="27"/>
      <c r="H174" s="27"/>
      <c r="I174" s="42"/>
      <c r="J174" s="30"/>
      <c r="K174" s="42"/>
      <c r="L174" s="39"/>
      <c r="M174" s="42"/>
      <c r="N174" s="39"/>
      <c r="O174" s="42"/>
    </row>
    <row r="175" spans="2:15" ht="15">
      <c r="B175" s="67"/>
      <c r="C175" s="67"/>
      <c r="D175" s="27"/>
      <c r="E175" s="27"/>
      <c r="F175" s="27"/>
      <c r="G175" s="27"/>
      <c r="H175" s="27"/>
      <c r="I175" s="42"/>
      <c r="J175" s="30"/>
      <c r="K175" s="42"/>
      <c r="L175" s="39"/>
      <c r="M175" s="42"/>
      <c r="N175" s="39"/>
      <c r="O175" s="42"/>
    </row>
    <row r="176" spans="2:15" ht="15.75">
      <c r="B176" s="121" t="s">
        <v>85</v>
      </c>
      <c r="C176" s="124" t="s">
        <v>196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2:15" ht="8.25" customHeight="1">
      <c r="B177" s="67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2:15" ht="15">
      <c r="B178" s="67"/>
      <c r="C178" s="32" t="s">
        <v>158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2:15" ht="15">
      <c r="B179" s="67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2:15" ht="15">
      <c r="B180" s="67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2:15" ht="15.75">
      <c r="B181" s="121" t="s">
        <v>86</v>
      </c>
      <c r="C181" s="124" t="s">
        <v>197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2:15" ht="8.25" customHeight="1">
      <c r="B182" s="12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2:15" ht="15">
      <c r="B183" s="122"/>
      <c r="C183" s="32" t="s">
        <v>256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2:15" ht="8.25" customHeight="1">
      <c r="B184" s="122"/>
      <c r="C184" s="32"/>
      <c r="D184" s="32"/>
      <c r="E184" s="32"/>
      <c r="F184" s="32"/>
      <c r="G184" s="32"/>
      <c r="H184" s="32"/>
      <c r="I184" s="32"/>
      <c r="J184" s="32"/>
      <c r="L184" s="32"/>
      <c r="M184" s="32"/>
      <c r="N184" s="32"/>
      <c r="O184" s="32"/>
    </row>
    <row r="185" spans="2:15" ht="15">
      <c r="B185" s="122"/>
      <c r="C185" s="32" t="s">
        <v>143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2:15" ht="8.25" customHeight="1">
      <c r="B186" s="12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2:15" ht="15">
      <c r="B187" s="122"/>
      <c r="C187" s="32"/>
      <c r="D187" s="32"/>
      <c r="E187" s="32"/>
      <c r="F187" s="32"/>
      <c r="G187" s="32"/>
      <c r="H187" s="32"/>
      <c r="I187" s="32"/>
      <c r="J187" s="32"/>
      <c r="L187" s="32"/>
      <c r="M187" s="64" t="s">
        <v>11</v>
      </c>
      <c r="N187" s="32"/>
      <c r="O187" s="32"/>
    </row>
    <row r="188" spans="2:15" ht="8.25" customHeight="1">
      <c r="B188" s="122"/>
      <c r="C188" s="32"/>
      <c r="D188" s="32"/>
      <c r="E188" s="32"/>
      <c r="F188" s="32"/>
      <c r="G188" s="32"/>
      <c r="H188" s="32"/>
      <c r="I188" s="32"/>
      <c r="J188" s="32"/>
      <c r="L188" s="32"/>
      <c r="M188" s="32"/>
      <c r="N188" s="32"/>
      <c r="O188" s="32"/>
    </row>
    <row r="189" spans="2:15" ht="15.75" thickBot="1">
      <c r="B189" s="122"/>
      <c r="C189" s="32"/>
      <c r="D189" s="32" t="s">
        <v>144</v>
      </c>
      <c r="E189" s="32"/>
      <c r="F189" s="32"/>
      <c r="G189" s="32"/>
      <c r="H189" s="32"/>
      <c r="I189" s="32"/>
      <c r="J189" s="32"/>
      <c r="L189" s="32"/>
      <c r="M189" s="145">
        <f>218+33</f>
        <v>251</v>
      </c>
      <c r="N189" s="32"/>
      <c r="O189" s="32"/>
    </row>
    <row r="190" spans="2:15" ht="8.25" customHeight="1" thickTop="1">
      <c r="B190" s="122"/>
      <c r="C190" s="32"/>
      <c r="D190" s="32"/>
      <c r="E190" s="32"/>
      <c r="F190" s="32"/>
      <c r="G190" s="32"/>
      <c r="H190" s="32"/>
      <c r="I190" s="32"/>
      <c r="J190" s="32"/>
      <c r="L190" s="32"/>
      <c r="M190" s="32"/>
      <c r="N190" s="32"/>
      <c r="O190" s="32"/>
    </row>
    <row r="191" spans="2:15" ht="15.75" thickBot="1">
      <c r="B191" s="122"/>
      <c r="C191" s="32"/>
      <c r="D191" s="32" t="s">
        <v>145</v>
      </c>
      <c r="E191" s="32"/>
      <c r="F191" s="32"/>
      <c r="G191" s="32"/>
      <c r="H191" s="32"/>
      <c r="I191" s="32"/>
      <c r="J191" s="32"/>
      <c r="L191" s="32"/>
      <c r="M191" s="145">
        <f>M189</f>
        <v>251</v>
      </c>
      <c r="N191" s="32"/>
      <c r="O191" s="32"/>
    </row>
    <row r="192" spans="2:15" ht="8.25" customHeight="1" thickTop="1">
      <c r="B192" s="122"/>
      <c r="C192" s="32"/>
      <c r="D192" s="32"/>
      <c r="E192" s="32"/>
      <c r="F192" s="32"/>
      <c r="G192" s="32"/>
      <c r="H192" s="32"/>
      <c r="I192" s="32"/>
      <c r="J192" s="32"/>
      <c r="L192" s="32"/>
      <c r="M192" s="32"/>
      <c r="N192" s="32"/>
      <c r="O192" s="32"/>
    </row>
    <row r="193" spans="2:15" ht="15.75" thickBot="1">
      <c r="B193" s="122"/>
      <c r="C193" s="32"/>
      <c r="D193" s="32" t="s">
        <v>146</v>
      </c>
      <c r="E193" s="32"/>
      <c r="F193" s="32"/>
      <c r="G193" s="32"/>
      <c r="H193" s="32"/>
      <c r="I193" s="32"/>
      <c r="J193" s="32"/>
      <c r="L193" s="32"/>
      <c r="M193" s="145">
        <v>77</v>
      </c>
      <c r="N193" s="32"/>
      <c r="O193" s="32"/>
    </row>
    <row r="194" spans="2:15" ht="15.75" thickTop="1">
      <c r="B194" s="12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2:15" ht="15">
      <c r="B195" s="12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2:15" ht="15.75">
      <c r="B196" s="121" t="s">
        <v>87</v>
      </c>
      <c r="C196" s="124" t="s">
        <v>228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2:15" ht="8.25" customHeight="1">
      <c r="B197" s="12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2:3" ht="15">
      <c r="B198" s="122"/>
      <c r="C198" s="32" t="s">
        <v>278</v>
      </c>
    </row>
    <row r="199" ht="15">
      <c r="B199" s="122"/>
    </row>
    <row r="200" ht="15">
      <c r="B200" s="122"/>
    </row>
    <row r="201" spans="2:15" ht="15.75">
      <c r="B201" s="121" t="s">
        <v>88</v>
      </c>
      <c r="C201" s="124" t="s">
        <v>198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2:15" ht="8.25" customHeight="1">
      <c r="B202" s="12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2:13" ht="15">
      <c r="B203" s="67"/>
      <c r="C203" s="23" t="s">
        <v>257</v>
      </c>
      <c r="D203" s="46"/>
      <c r="E203" s="27"/>
      <c r="F203" s="27"/>
      <c r="G203" s="27"/>
      <c r="H203" s="27"/>
      <c r="I203" s="36"/>
      <c r="J203" s="25"/>
      <c r="K203" s="25"/>
      <c r="L203" s="32"/>
      <c r="M203" s="32"/>
    </row>
    <row r="204" spans="2:15" ht="15">
      <c r="B204" s="67"/>
      <c r="C204" s="67" t="s">
        <v>120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2:15" ht="15">
      <c r="B205" s="67"/>
      <c r="C205" s="67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2:15" ht="15">
      <c r="B206" s="67"/>
      <c r="C206" s="67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2:15" ht="15.75">
      <c r="B207" s="121" t="s">
        <v>89</v>
      </c>
      <c r="C207" s="124" t="s">
        <v>199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2:15" ht="8.25" customHeight="1">
      <c r="B208" s="67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2:15" ht="15">
      <c r="B209" s="67"/>
      <c r="C209" s="27" t="s">
        <v>121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2:15" ht="15">
      <c r="B210" s="67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2:15" ht="15">
      <c r="B211" s="67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2:15" ht="15.75">
      <c r="B212" s="121" t="s">
        <v>90</v>
      </c>
      <c r="C212" s="124" t="s">
        <v>200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2:15" ht="8.25" customHeight="1">
      <c r="B213" s="12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2:15" ht="15">
      <c r="B214" s="122"/>
      <c r="C214" s="25" t="s">
        <v>110</v>
      </c>
      <c r="D214" s="116"/>
      <c r="E214" s="116"/>
      <c r="F214" s="116"/>
      <c r="G214" s="116"/>
      <c r="H214" s="116"/>
      <c r="I214" s="116"/>
      <c r="J214" s="79"/>
      <c r="K214" s="79"/>
      <c r="L214" s="80"/>
      <c r="M214" s="49"/>
      <c r="N214" s="78"/>
      <c r="O214" s="32"/>
    </row>
    <row r="215" spans="2:15" ht="15">
      <c r="B215" s="122"/>
      <c r="C215" s="86" t="s">
        <v>109</v>
      </c>
      <c r="D215" s="86"/>
      <c r="E215" s="86"/>
      <c r="F215" s="86"/>
      <c r="G215" s="116"/>
      <c r="H215" s="116"/>
      <c r="I215" s="116"/>
      <c r="J215" s="79"/>
      <c r="K215" s="79"/>
      <c r="L215" s="80"/>
      <c r="M215" s="49"/>
      <c r="N215" s="78"/>
      <c r="O215" s="32"/>
    </row>
    <row r="216" spans="2:15" ht="8.25" customHeight="1">
      <c r="B216" s="122"/>
      <c r="C216" s="86"/>
      <c r="D216" s="86"/>
      <c r="E216" s="86"/>
      <c r="F216" s="86"/>
      <c r="G216" s="116"/>
      <c r="H216" s="116"/>
      <c r="I216" s="116"/>
      <c r="J216" s="79"/>
      <c r="K216" s="79"/>
      <c r="L216" s="80"/>
      <c r="M216" s="49"/>
      <c r="N216" s="78"/>
      <c r="O216" s="32"/>
    </row>
    <row r="217" spans="2:15" ht="15">
      <c r="B217" s="122"/>
      <c r="C217" s="86" t="s">
        <v>279</v>
      </c>
      <c r="D217" s="86" t="s">
        <v>112</v>
      </c>
      <c r="E217" s="86"/>
      <c r="F217" s="86"/>
      <c r="G217" s="116"/>
      <c r="H217" s="116"/>
      <c r="I217" s="116"/>
      <c r="J217" s="79"/>
      <c r="K217" s="79"/>
      <c r="L217" s="80"/>
      <c r="M217" s="49"/>
      <c r="N217" s="78"/>
      <c r="O217" s="32"/>
    </row>
    <row r="218" spans="2:15" ht="15">
      <c r="B218" s="122"/>
      <c r="C218" s="86"/>
      <c r="D218" s="86" t="s">
        <v>218</v>
      </c>
      <c r="E218" s="86"/>
      <c r="F218" s="86"/>
      <c r="G218" s="116"/>
      <c r="H218" s="116"/>
      <c r="I218" s="116"/>
      <c r="J218" s="79"/>
      <c r="K218" s="79"/>
      <c r="L218" s="80"/>
      <c r="M218" s="49"/>
      <c r="N218" s="78"/>
      <c r="O218" s="32"/>
    </row>
    <row r="219" spans="2:15" ht="15">
      <c r="B219" s="122"/>
      <c r="C219" s="86"/>
      <c r="D219" s="86" t="s">
        <v>172</v>
      </c>
      <c r="E219" s="86"/>
      <c r="F219" s="86"/>
      <c r="G219" s="116"/>
      <c r="H219" s="116"/>
      <c r="I219" s="116"/>
      <c r="J219" s="79"/>
      <c r="K219" s="79"/>
      <c r="L219" s="80"/>
      <c r="M219" s="49"/>
      <c r="N219" s="78"/>
      <c r="O219" s="32"/>
    </row>
    <row r="220" spans="2:15" ht="15">
      <c r="B220" s="122"/>
      <c r="C220" s="86"/>
      <c r="D220" s="86" t="s">
        <v>173</v>
      </c>
      <c r="E220" s="86"/>
      <c r="F220" s="86"/>
      <c r="G220" s="116"/>
      <c r="H220" s="116"/>
      <c r="I220" s="116"/>
      <c r="J220" s="79"/>
      <c r="K220" s="79"/>
      <c r="L220" s="80"/>
      <c r="M220" s="49"/>
      <c r="N220" s="78"/>
      <c r="O220" s="32"/>
    </row>
    <row r="221" spans="2:15" ht="8.25" customHeight="1">
      <c r="B221" s="122"/>
      <c r="C221" s="86"/>
      <c r="D221" s="86"/>
      <c r="E221" s="86"/>
      <c r="F221" s="86"/>
      <c r="G221" s="116"/>
      <c r="H221" s="116"/>
      <c r="I221" s="116"/>
      <c r="J221" s="79"/>
      <c r="K221" s="79"/>
      <c r="L221" s="80"/>
      <c r="M221" s="49"/>
      <c r="N221" s="78"/>
      <c r="O221" s="32"/>
    </row>
    <row r="222" spans="2:15" ht="15">
      <c r="B222" s="122"/>
      <c r="C222" s="86"/>
      <c r="D222" s="86" t="s">
        <v>280</v>
      </c>
      <c r="E222" s="86"/>
      <c r="F222" s="86"/>
      <c r="G222" s="116"/>
      <c r="H222" s="116"/>
      <c r="I222" s="116"/>
      <c r="J222" s="79"/>
      <c r="K222" s="79"/>
      <c r="L222" s="80"/>
      <c r="M222" s="49"/>
      <c r="N222" s="78"/>
      <c r="O222" s="32"/>
    </row>
    <row r="223" spans="2:15" ht="15">
      <c r="B223" s="122"/>
      <c r="C223" s="86"/>
      <c r="D223" s="86" t="s">
        <v>281</v>
      </c>
      <c r="E223" s="86"/>
      <c r="F223" s="86"/>
      <c r="G223" s="116"/>
      <c r="H223" s="116"/>
      <c r="I223" s="116"/>
      <c r="J223" s="79"/>
      <c r="K223" s="79"/>
      <c r="L223" s="80"/>
      <c r="M223" s="49"/>
      <c r="N223" s="78"/>
      <c r="O223" s="32"/>
    </row>
    <row r="224" spans="2:15" ht="15">
      <c r="B224" s="122"/>
      <c r="C224" s="86"/>
      <c r="D224" s="86" t="s">
        <v>289</v>
      </c>
      <c r="E224" s="86"/>
      <c r="F224" s="86"/>
      <c r="G224" s="116"/>
      <c r="H224" s="116"/>
      <c r="I224" s="116"/>
      <c r="J224" s="79"/>
      <c r="K224" s="79"/>
      <c r="L224" s="80"/>
      <c r="M224" s="49"/>
      <c r="N224" s="78"/>
      <c r="O224" s="32"/>
    </row>
    <row r="225" spans="2:15" ht="15">
      <c r="B225" s="122"/>
      <c r="C225" s="86"/>
      <c r="D225" s="86" t="s">
        <v>290</v>
      </c>
      <c r="E225" s="86"/>
      <c r="F225" s="86"/>
      <c r="G225" s="116"/>
      <c r="H225" s="116"/>
      <c r="I225" s="116"/>
      <c r="J225" s="79"/>
      <c r="K225" s="79"/>
      <c r="L225" s="80"/>
      <c r="M225" s="49"/>
      <c r="N225" s="78"/>
      <c r="O225" s="32"/>
    </row>
    <row r="226" spans="2:15" ht="8.25" customHeight="1">
      <c r="B226" s="122"/>
      <c r="C226" s="86"/>
      <c r="D226" s="141"/>
      <c r="E226" s="86"/>
      <c r="F226" s="86"/>
      <c r="G226" s="116"/>
      <c r="H226" s="116"/>
      <c r="I226" s="116"/>
      <c r="J226" s="79"/>
      <c r="K226" s="79"/>
      <c r="L226" s="80"/>
      <c r="M226" s="49"/>
      <c r="N226" s="78"/>
      <c r="O226" s="32"/>
    </row>
    <row r="227" spans="2:15" ht="15">
      <c r="B227" s="122"/>
      <c r="C227" s="86" t="s">
        <v>282</v>
      </c>
      <c r="D227" s="86" t="s">
        <v>113</v>
      </c>
      <c r="E227" s="86"/>
      <c r="F227" s="86"/>
      <c r="G227" s="116"/>
      <c r="H227" s="116"/>
      <c r="I227" s="116"/>
      <c r="J227" s="79"/>
      <c r="K227" s="79"/>
      <c r="L227" s="80"/>
      <c r="M227" s="49"/>
      <c r="N227" s="78"/>
      <c r="O227" s="32"/>
    </row>
    <row r="228" spans="2:15" ht="15">
      <c r="B228" s="122"/>
      <c r="C228" s="86"/>
      <c r="D228" s="86" t="s">
        <v>219</v>
      </c>
      <c r="E228" s="86"/>
      <c r="F228" s="86"/>
      <c r="G228" s="116"/>
      <c r="H228" s="116"/>
      <c r="I228" s="116"/>
      <c r="J228" s="79"/>
      <c r="K228" s="79"/>
      <c r="L228" s="80"/>
      <c r="M228" s="49"/>
      <c r="N228" s="78"/>
      <c r="O228" s="32"/>
    </row>
    <row r="229" spans="2:15" ht="15">
      <c r="B229" s="122"/>
      <c r="C229" s="86"/>
      <c r="D229" s="86" t="s">
        <v>175</v>
      </c>
      <c r="E229" s="86"/>
      <c r="F229" s="86"/>
      <c r="G229" s="116"/>
      <c r="H229" s="116"/>
      <c r="I229" s="116"/>
      <c r="J229" s="79"/>
      <c r="K229" s="79"/>
      <c r="L229" s="80"/>
      <c r="M229" s="49"/>
      <c r="N229" s="78"/>
      <c r="O229" s="32"/>
    </row>
    <row r="230" spans="2:15" ht="15">
      <c r="B230" s="122"/>
      <c r="C230" s="86"/>
      <c r="D230" s="86" t="s">
        <v>174</v>
      </c>
      <c r="E230" s="86"/>
      <c r="F230" s="86"/>
      <c r="G230" s="116"/>
      <c r="H230" s="116"/>
      <c r="I230" s="116"/>
      <c r="J230" s="79"/>
      <c r="K230" s="79"/>
      <c r="L230" s="80"/>
      <c r="M230" s="49"/>
      <c r="N230" s="78"/>
      <c r="O230" s="32"/>
    </row>
    <row r="231" spans="2:15" ht="15">
      <c r="B231" s="122"/>
      <c r="C231" s="86"/>
      <c r="D231" s="86" t="s">
        <v>149</v>
      </c>
      <c r="E231" s="86"/>
      <c r="F231" s="86"/>
      <c r="G231" s="116"/>
      <c r="H231" s="116"/>
      <c r="I231" s="116"/>
      <c r="J231" s="79"/>
      <c r="K231" s="79"/>
      <c r="L231" s="80"/>
      <c r="M231" s="49"/>
      <c r="N231" s="78"/>
      <c r="O231" s="32"/>
    </row>
    <row r="232" spans="2:15" ht="15">
      <c r="B232" s="122"/>
      <c r="C232" s="86"/>
      <c r="D232" s="86" t="s">
        <v>150</v>
      </c>
      <c r="E232" s="86"/>
      <c r="F232" s="86"/>
      <c r="G232" s="116"/>
      <c r="H232" s="116"/>
      <c r="I232" s="116"/>
      <c r="J232" s="79"/>
      <c r="K232" s="79"/>
      <c r="L232" s="80"/>
      <c r="M232" s="49"/>
      <c r="N232" s="78"/>
      <c r="O232" s="32"/>
    </row>
    <row r="233" spans="2:15" ht="15">
      <c r="B233" s="122"/>
      <c r="C233" s="86"/>
      <c r="D233" s="86" t="s">
        <v>284</v>
      </c>
      <c r="E233" s="86"/>
      <c r="F233" s="86"/>
      <c r="G233" s="116"/>
      <c r="H233" s="116"/>
      <c r="I233" s="116"/>
      <c r="J233" s="79"/>
      <c r="K233" s="79"/>
      <c r="L233" s="80"/>
      <c r="M233" s="49"/>
      <c r="N233" s="78"/>
      <c r="O233" s="32"/>
    </row>
    <row r="234" spans="2:15" ht="15">
      <c r="B234" s="122"/>
      <c r="C234" s="86"/>
      <c r="D234" s="86" t="s">
        <v>283</v>
      </c>
      <c r="E234" s="86"/>
      <c r="F234" s="86"/>
      <c r="G234" s="116"/>
      <c r="H234" s="116"/>
      <c r="I234" s="116"/>
      <c r="J234" s="79"/>
      <c r="K234" s="79"/>
      <c r="L234" s="80"/>
      <c r="M234" s="49"/>
      <c r="N234" s="78"/>
      <c r="O234" s="32"/>
    </row>
    <row r="235" spans="2:15" ht="15" customHeight="1">
      <c r="B235" s="122"/>
      <c r="C235" s="86"/>
      <c r="D235" s="86" t="s">
        <v>220</v>
      </c>
      <c r="E235" s="86"/>
      <c r="F235" s="86"/>
      <c r="G235" s="116"/>
      <c r="H235" s="116"/>
      <c r="I235" s="116"/>
      <c r="J235" s="79"/>
      <c r="K235" s="79"/>
      <c r="L235" s="80"/>
      <c r="M235" s="49"/>
      <c r="N235" s="78"/>
      <c r="O235" s="32"/>
    </row>
    <row r="236" spans="2:15" ht="15" customHeight="1">
      <c r="B236" s="122"/>
      <c r="C236" s="86"/>
      <c r="D236" s="86" t="s">
        <v>221</v>
      </c>
      <c r="E236" s="86"/>
      <c r="F236" s="86"/>
      <c r="G236" s="116"/>
      <c r="H236" s="116"/>
      <c r="I236" s="116"/>
      <c r="J236" s="79"/>
      <c r="K236" s="79"/>
      <c r="L236" s="80"/>
      <c r="M236" s="49"/>
      <c r="N236" s="78"/>
      <c r="O236" s="32"/>
    </row>
    <row r="237" spans="2:15" ht="8.25" customHeight="1">
      <c r="B237" s="122"/>
      <c r="C237" s="86"/>
      <c r="D237" s="86" t="s">
        <v>13</v>
      </c>
      <c r="E237" s="86"/>
      <c r="F237" s="86"/>
      <c r="G237" s="116"/>
      <c r="H237" s="116"/>
      <c r="I237" s="116"/>
      <c r="J237" s="79"/>
      <c r="K237" s="79"/>
      <c r="L237" s="80"/>
      <c r="M237" s="117"/>
      <c r="N237" s="78"/>
      <c r="O237" s="32"/>
    </row>
    <row r="238" spans="2:15" ht="15">
      <c r="B238" s="122"/>
      <c r="C238" s="86" t="s">
        <v>201</v>
      </c>
      <c r="D238" s="86"/>
      <c r="E238" s="86"/>
      <c r="F238" s="86"/>
      <c r="G238" s="116"/>
      <c r="H238" s="116"/>
      <c r="I238" s="116"/>
      <c r="J238" s="79"/>
      <c r="K238" s="79"/>
      <c r="L238" s="80"/>
      <c r="M238" s="49"/>
      <c r="N238" s="78"/>
      <c r="O238" s="32"/>
    </row>
    <row r="239" spans="2:15" ht="15">
      <c r="B239" s="122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32"/>
    </row>
    <row r="240" spans="2:15" ht="15">
      <c r="B240" s="12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2:15" ht="15.75">
      <c r="B241" s="121" t="s">
        <v>91</v>
      </c>
      <c r="C241" s="124" t="s">
        <v>202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2:15" ht="8.25" customHeight="1">
      <c r="B242" s="12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2:15" ht="15">
      <c r="B243" s="122"/>
      <c r="C243" s="32" t="s">
        <v>285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2:15" ht="15">
      <c r="B244" s="12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2:15" ht="15" customHeight="1">
      <c r="B245" s="122"/>
      <c r="L245" s="32"/>
      <c r="M245" s="32"/>
      <c r="N245" s="32"/>
      <c r="O245" s="32"/>
    </row>
    <row r="246" spans="2:15" ht="15.75">
      <c r="B246" s="121" t="s">
        <v>92</v>
      </c>
      <c r="C246" s="124" t="s">
        <v>261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2:15" ht="8.25" customHeight="1">
      <c r="B247" s="12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2:15" ht="15">
      <c r="B248" s="122"/>
      <c r="C248" s="77" t="s">
        <v>93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3:15" ht="8.25" customHeight="1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3:15" ht="15">
      <c r="C250" s="32" t="s">
        <v>262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2:15" ht="15">
      <c r="B251" s="122"/>
      <c r="C251" s="32" t="s">
        <v>263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2:15" ht="15">
      <c r="B252" s="12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2:15" ht="15">
      <c r="B253" s="122"/>
      <c r="C253" s="77" t="s">
        <v>127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2:15" ht="8.25" customHeight="1">
      <c r="B254" s="67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2:15" ht="15">
      <c r="B255" s="67"/>
      <c r="C255" s="32" t="s">
        <v>264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2:15" ht="15">
      <c r="B256" s="67"/>
      <c r="C256" s="32" t="s">
        <v>229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2:15" ht="15">
      <c r="B257" s="67"/>
      <c r="C257" s="32" t="s">
        <v>286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2:15" ht="15">
      <c r="B258" s="67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2:15" ht="15">
      <c r="B259" s="67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62" t="s">
        <v>5</v>
      </c>
      <c r="N259" s="32"/>
      <c r="O259" s="62" t="s">
        <v>5</v>
      </c>
    </row>
    <row r="260" spans="2:15" ht="15">
      <c r="B260" s="67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62" t="s">
        <v>7</v>
      </c>
      <c r="N260" s="32"/>
      <c r="O260" s="62" t="s">
        <v>7</v>
      </c>
    </row>
    <row r="261" spans="2:15" ht="15">
      <c r="B261" s="67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62" t="s">
        <v>4</v>
      </c>
      <c r="N261" s="32"/>
      <c r="O261" s="62" t="s">
        <v>9</v>
      </c>
    </row>
    <row r="262" spans="2:15" ht="15">
      <c r="B262" s="67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63" t="s">
        <v>237</v>
      </c>
      <c r="N262" s="32"/>
      <c r="O262" s="63" t="s">
        <v>237</v>
      </c>
    </row>
    <row r="263" spans="2:15" ht="15">
      <c r="B263" s="67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2:15" ht="15.75" thickBot="1">
      <c r="B264" s="32"/>
      <c r="D264" s="32" t="s">
        <v>265</v>
      </c>
      <c r="G264" s="32"/>
      <c r="H264" s="32"/>
      <c r="J264" s="32"/>
      <c r="K264" s="86"/>
      <c r="L264" s="86"/>
      <c r="M264" s="145">
        <f>+PL!G47</f>
        <v>14409</v>
      </c>
      <c r="N264" s="86"/>
      <c r="O264" s="145">
        <f>+PL!K47</f>
        <v>14409</v>
      </c>
    </row>
    <row r="265" spans="2:15" ht="15.75" thickTop="1">
      <c r="B265" s="32"/>
      <c r="D265" s="32"/>
      <c r="G265" s="32"/>
      <c r="H265" s="32"/>
      <c r="J265" s="32"/>
      <c r="K265" s="86"/>
      <c r="L265" s="86"/>
      <c r="M265" s="32"/>
      <c r="N265" s="86"/>
      <c r="O265" s="32"/>
    </row>
    <row r="266" spans="2:15" ht="15">
      <c r="B266" s="32"/>
      <c r="D266" s="32" t="s">
        <v>231</v>
      </c>
      <c r="G266" s="32"/>
      <c r="H266" s="32"/>
      <c r="J266" s="32"/>
      <c r="K266" s="86"/>
      <c r="L266" s="86"/>
      <c r="M266" s="32">
        <v>203246</v>
      </c>
      <c r="N266" s="86"/>
      <c r="O266" s="32">
        <v>203246</v>
      </c>
    </row>
    <row r="267" spans="2:15" ht="15" customHeight="1">
      <c r="B267" s="32"/>
      <c r="D267" s="32" t="s">
        <v>233</v>
      </c>
      <c r="G267" s="32"/>
      <c r="H267" s="32"/>
      <c r="J267" s="32"/>
      <c r="K267" s="173"/>
      <c r="L267" s="86"/>
      <c r="M267" s="172">
        <f>10549-1765-7643</f>
        <v>1141</v>
      </c>
      <c r="N267" s="86"/>
      <c r="O267" s="172">
        <f>10549-1765-7643</f>
        <v>1141</v>
      </c>
    </row>
    <row r="268" spans="2:15" ht="7.5" customHeight="1">
      <c r="B268" s="32"/>
      <c r="D268" s="32"/>
      <c r="F268" s="32"/>
      <c r="G268" s="32"/>
      <c r="H268" s="32"/>
      <c r="J268" s="32"/>
      <c r="K268" s="86"/>
      <c r="L268" s="86"/>
      <c r="M268" s="89"/>
      <c r="N268" s="86"/>
      <c r="O268" s="89"/>
    </row>
    <row r="269" spans="2:15" ht="15.75" thickBot="1">
      <c r="B269" s="32"/>
      <c r="D269" s="32" t="s">
        <v>232</v>
      </c>
      <c r="F269" s="32"/>
      <c r="G269" s="32"/>
      <c r="H269" s="32"/>
      <c r="J269" s="32"/>
      <c r="K269" s="86"/>
      <c r="L269" s="86"/>
      <c r="M269" s="145">
        <f>SUM(M266:M268)</f>
        <v>204387</v>
      </c>
      <c r="N269" s="86"/>
      <c r="O269" s="145">
        <f>SUM(O266:O268)</f>
        <v>204387</v>
      </c>
    </row>
    <row r="270" spans="2:15" ht="15.75" thickTop="1">
      <c r="B270" s="32"/>
      <c r="D270" s="32"/>
      <c r="F270" s="32"/>
      <c r="G270" s="32"/>
      <c r="H270" s="32"/>
      <c r="J270" s="32"/>
      <c r="K270" s="86"/>
      <c r="L270" s="86"/>
      <c r="M270" s="32"/>
      <c r="N270" s="86"/>
      <c r="O270" s="32"/>
    </row>
    <row r="271" spans="2:15" ht="15.75" thickBot="1">
      <c r="B271" s="32"/>
      <c r="D271" s="32" t="s">
        <v>230</v>
      </c>
      <c r="G271" s="32"/>
      <c r="H271" s="32"/>
      <c r="J271" s="32"/>
      <c r="K271" s="174"/>
      <c r="L271" s="86"/>
      <c r="M271" s="171">
        <f>+M264/M269*100</f>
        <v>7.049861292547961</v>
      </c>
      <c r="N271" s="86"/>
      <c r="O271" s="171">
        <f>+O264/O269*100</f>
        <v>7.049861292547961</v>
      </c>
    </row>
    <row r="272" spans="2:14" ht="8.25" customHeight="1" thickTop="1">
      <c r="B272" s="32"/>
      <c r="C272" s="32"/>
      <c r="D272" s="32"/>
      <c r="E272" s="32"/>
      <c r="F272" s="32"/>
      <c r="G272" s="32"/>
      <c r="H272" s="32"/>
      <c r="J272" s="32"/>
      <c r="K272" s="86"/>
      <c r="L272" s="86"/>
      <c r="M272" s="32"/>
      <c r="N272" s="86"/>
    </row>
    <row r="273" spans="2:15" ht="15">
      <c r="B273" s="32"/>
      <c r="C273" s="32" t="s">
        <v>295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2:15" ht="15">
      <c r="B274" s="32"/>
      <c r="C274" s="32" t="s">
        <v>297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2:15" ht="15">
      <c r="B275" s="32"/>
      <c r="C275" s="32" t="s">
        <v>296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ht="15">
      <c r="B276" s="32"/>
    </row>
    <row r="277" ht="15">
      <c r="B277" s="32"/>
    </row>
    <row r="278" spans="2:15" ht="1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2:15" ht="1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2:15" ht="1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2:15" ht="1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2:15" ht="15">
      <c r="B282" s="32"/>
      <c r="C282" s="77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2:15" ht="1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2:15" ht="1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2:15" ht="1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2:15" ht="1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2:15" ht="1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2:15" ht="1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2:15" ht="1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2:15" ht="1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2:15" ht="1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2:15" ht="15">
      <c r="B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2:15" ht="15">
      <c r="B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2:15" ht="15">
      <c r="B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2:15" ht="1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2:15" ht="1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2:15" ht="1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2:15" ht="1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2:15" ht="1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2:15" ht="1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2:15" ht="1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2:15" ht="1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2:15" ht="1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2:15" ht="1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2:15" ht="1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2:15" ht="1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2:15" ht="1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2:15" ht="1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2:15" ht="1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2:15" ht="1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2:15" ht="1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2:15" ht="1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2:15" ht="1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2:15" ht="1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2:15" ht="1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2:15" ht="1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2:15" ht="1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2:15" ht="1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2:15" ht="1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2:15" ht="1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2:15" ht="1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2:15" ht="1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2:15" ht="1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2:15" ht="1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2:15" ht="1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2:15" ht="1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2:15" ht="1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2:15" ht="1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ht="1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2:15" ht="1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2:15" ht="1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2:15" ht="1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2:15" ht="1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2:15" ht="1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2:15" ht="1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2:15" ht="1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2:15" ht="1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2:15" ht="1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2:15" ht="1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2:15" ht="1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2:15" ht="1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2:15" ht="1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2:15" ht="1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2:15" ht="1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2:15" ht="1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2:15" ht="1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2:15" ht="1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2:15" ht="1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2:15" ht="15">
      <c r="B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2:15" ht="15">
      <c r="B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2:15" ht="15">
      <c r="B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</sheetData>
  <mergeCells count="2">
    <mergeCell ref="I162:K162"/>
    <mergeCell ref="M162:O162"/>
  </mergeCells>
  <printOptions/>
  <pageMargins left="0.7480314960629921" right="0.6692913385826772" top="0.7480314960629921" bottom="0.7480314960629921" header="0.5118110236220472" footer="0.5118110236220472"/>
  <pageSetup firstPageNumber="5" useFirstPageNumber="1" horizontalDpi="300" verticalDpi="300" orientation="portrait" paperSize="9" scale="81" r:id="rId1"/>
  <headerFooter alignWithMargins="0">
    <oddFooter>&amp;C&amp;P</oddFooter>
  </headerFooter>
  <rowBreaks count="4" manualBreakCount="4">
    <brk id="59" min="1" max="15" man="1"/>
    <brk id="122" min="1" max="15" man="1"/>
    <brk id="174" min="1" max="15" man="1"/>
    <brk id="23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shafie</cp:lastModifiedBy>
  <cp:lastPrinted>2004-11-24T03:37:16Z</cp:lastPrinted>
  <dcterms:created xsi:type="dcterms:W3CDTF">2000-02-18T03:23:51Z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