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0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'BS'!$B$66</definedName>
    <definedName name="\C">#REF!</definedName>
    <definedName name="_PCRSPL_SS1_QP">'PL'!$B$55</definedName>
    <definedName name="_PRCRSBS_SS2_QP">'BS'!$C$66</definedName>
    <definedName name="_PRCRSNOTES_SS3">#REF!</definedName>
    <definedName name="BS">'BS'!$A$1:$K$62</definedName>
    <definedName name="NOTES">#REF!</definedName>
    <definedName name="PL">'PL'!$B$3:$P$53</definedName>
    <definedName name="_xlnm.Print_Area" localSheetId="2">'BS'!$A$1:$K$67</definedName>
    <definedName name="_xlnm.Print_Area" localSheetId="4">'CF'!$A$1:$K$63</definedName>
    <definedName name="_xlnm.Print_Area" localSheetId="0">'Cover'!$A$1:$H$39</definedName>
    <definedName name="_xlnm.Print_Area" localSheetId="5">'Notes'!$B$1:$P$275</definedName>
    <definedName name="_xlnm.Print_Area" localSheetId="1">'PL'!$A$1:$P$64</definedName>
    <definedName name="_xlnm.Print_Area" localSheetId="3">'SCE'!$A$1:$J$44</definedName>
  </definedNames>
  <calcPr fullCalcOnLoad="1"/>
</workbook>
</file>

<file path=xl/sharedStrings.xml><?xml version="1.0" encoding="utf-8"?>
<sst xmlns="http://schemas.openxmlformats.org/spreadsheetml/2006/main" count="436" uniqueCount="308">
  <si>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</si>
  <si>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</si>
  <si>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</si>
  <si>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</si>
  <si>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</si>
  <si>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</si>
  <si>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</si>
  <si>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</si>
  <si>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</si>
  <si>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</si>
  <si>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</si>
  <si>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</si>
  <si>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</si>
  <si>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</si>
  <si>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</si>
  <si>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</si>
  <si>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</si>
  <si>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</si>
  <si>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</si>
  <si>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</si>
  <si>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</si>
  <si>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</si>
  <si>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</si>
  <si>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</si>
  <si>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</si>
  <si>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</si>
  <si>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</si>
  <si>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</si>
  <si>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</si>
  <si>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</si>
  <si>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</si>
  <si>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</si>
  <si>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</si>
  <si>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</si>
  <si>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Other operating income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</si>
  <si>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</si>
  <si>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</si>
  <si>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</si>
  <si>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</si>
  <si>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</si>
  <si>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</si>
  <si>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</si>
  <si>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</si>
  <si>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</si>
  <si>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</si>
  <si>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</si>
  <si>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</si>
  <si>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</si>
  <si>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</si>
  <si>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</si>
  <si>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</si>
  <si>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</si>
  <si>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</si>
  <si>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</si>
  <si>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</si>
  <si>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</si>
  <si>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</si>
  <si>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</si>
  <si>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</si>
  <si>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</si>
  <si>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</si>
  <si>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</si>
  <si>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</si>
  <si>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</si>
  <si>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</si>
  <si>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</si>
  <si>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</si>
  <si>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</si>
  <si>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</si>
  <si>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</si>
  <si>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</si>
  <si>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</si>
  <si>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</si>
  <si>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</si>
  <si>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</si>
  <si>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</si>
  <si>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</si>
  <si>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</si>
  <si>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</si>
  <si>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</si>
  <si>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</si>
  <si>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</si>
  <si>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</si>
  <si>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</si>
  <si>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</si>
  <si>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</si>
  <si>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</si>
  <si>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</si>
  <si>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</si>
  <si>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</si>
  <si>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</si>
  <si>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</si>
  <si>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</si>
  <si>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</si>
  <si>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</si>
  <si>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 xml:space="preserve">Basic 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</si>
  <si>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</si>
  <si>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</si>
  <si>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</si>
  <si>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</si>
  <si>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INDIVIDUAL  QUARTER</t>
  </si>
  <si>
    <t>CUMULATIVE  QUARTER</t>
  </si>
  <si>
    <t>Changes  in  material  litigation</t>
  </si>
  <si>
    <t>Off  balance  sheet  risk  financial  instruments</t>
  </si>
  <si>
    <t>Status  of  corporate  proposals</t>
  </si>
  <si>
    <t>Quoted  securities</t>
  </si>
  <si>
    <t>Review  of  performance</t>
  </si>
  <si>
    <t>Changes  in  the  composition  of  the  Group</t>
  </si>
  <si>
    <t>Valuation  of  property,  plant  and  equipment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</si>
  <si>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</si>
  <si>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</si>
  <si>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</si>
  <si>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</si>
  <si>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</si>
  <si>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Basic</t>
  </si>
  <si>
    <t>Finance costs</t>
  </si>
  <si>
    <t>Cash &amp; cash equivalents at end of period</t>
  </si>
  <si>
    <t>Material changes  in  estimates</t>
  </si>
  <si>
    <t>Changes in contingent  liabilities  or  contingent  assets</t>
  </si>
  <si>
    <t>Comparison with the preceding quarter's results</t>
  </si>
  <si>
    <t>Profit  forecast / profit  guarantee</t>
  </si>
  <si>
    <t>Unquoted  investments  and/or  properties</t>
  </si>
  <si>
    <t>Forest concessions</t>
  </si>
  <si>
    <t>Plantation development expenditure</t>
  </si>
  <si>
    <t>Profit before tax</t>
  </si>
  <si>
    <t>Building</t>
  </si>
  <si>
    <t>Materials and</t>
  </si>
  <si>
    <t>Consumables</t>
  </si>
  <si>
    <t>Timber</t>
  </si>
  <si>
    <t>Extraction and</t>
  </si>
  <si>
    <t>Pulp and Paper</t>
  </si>
  <si>
    <t xml:space="preserve">i).  </t>
  </si>
  <si>
    <t xml:space="preserve">ii).  </t>
  </si>
  <si>
    <t>No  new  hearing  date  has  been  fixed  by  the  Court.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</si>
  <si>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</si>
  <si>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</si>
  <si>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</si>
  <si>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</si>
  <si>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</si>
  <si>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</si>
  <si>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</si>
  <si>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</si>
  <si>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</si>
  <si>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Apart  from  the  timber  extraction  and  pulp  and  paper  operations,  the  operations  of  the  Group  are  not  subject</t>
  </si>
  <si>
    <t>to  material  seasonal  or  cyclical  effect.</t>
  </si>
  <si>
    <t xml:space="preserve">There  were  no  items  affecting  assets,  liabilities,  equity,  net  income  or  cash  flows  that  are  unusual  because </t>
  </si>
  <si>
    <t>of  their  nature,  size  or  incidence.</t>
  </si>
  <si>
    <t>There  were  no  changes  in  estimates  of  amounts  reported  in  prior  financial  years.</t>
  </si>
  <si>
    <t>The  Group's  segmental  report  for  the  financial  year-to-date  are  as  follows:-</t>
  </si>
  <si>
    <t>Profit  before  taxation</t>
  </si>
  <si>
    <t>Finance  costs</t>
  </si>
  <si>
    <t>Total  sales</t>
  </si>
  <si>
    <t>Intersegment  sales</t>
  </si>
  <si>
    <t>External  sales</t>
  </si>
  <si>
    <t>There  were  no  changes  in  the  composition  of  the  Group  for  the  current  quarter  and  financial  year-to-date.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</si>
  <si>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</si>
  <si>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</si>
  <si>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</si>
  <si>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</si>
  <si>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</si>
  <si>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</si>
  <si>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</si>
  <si>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</si>
  <si>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NOTES  TO  THE  CONDENSED  FINANCIAL  STATEMENTS</t>
  </si>
  <si>
    <t>The  interim  financial  report  has  been  prepared  in  accordance  with  the  Malaysian  Accounting  Standards  Board</t>
  </si>
  <si>
    <t>("MASB")  Standard  26,  "Interim  Financial  Reporting"  and  Part  A  of  Appendix  9B  of  the  Listing  Requirements</t>
  </si>
  <si>
    <t>Material  events  subsequent  to  the  balance  sheet  date</t>
  </si>
  <si>
    <t>an associated company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</si>
  <si>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</si>
  <si>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</si>
  <si>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</si>
  <si>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</si>
  <si>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</si>
  <si>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</si>
  <si>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</si>
  <si>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</si>
  <si>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</si>
  <si>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Segmental  reporting</t>
  </si>
  <si>
    <t>Share in results of an associated company</t>
  </si>
  <si>
    <t>Group's  borrowings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</si>
  <si>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</si>
  <si>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</si>
  <si>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</si>
  <si>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</si>
  <si>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</si>
  <si>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</si>
  <si>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Dividend paid to shareholders of the Company</t>
  </si>
  <si>
    <t>Dividend  paid</t>
  </si>
  <si>
    <t>The  contingent  liabilities  as  at  the  date  of  this  announcement  remained  at  RM 313  million  which  relates  to  legal</t>
  </si>
  <si>
    <t>claims  in  respect  of  the  termination  of  contracts  for  the  extraction  and  sales  of  timber.</t>
  </si>
  <si>
    <t>The  valuation  of  property,  plant  and  equipment  have  been  brought  forward  without  any  amendments  from  the</t>
  </si>
  <si>
    <t>previous  audited  financial  statements.</t>
  </si>
  <si>
    <t>There  were  no  issuance,  cancellations,  repurchases,  resale  and  repayments  of  debt  and  equity  securities  for</t>
  </si>
  <si>
    <t>the  current  quarter  and  financial  year-to-date.</t>
  </si>
  <si>
    <t>SFI  for  RM 184,456,769  for  alleged  wrongful  termination  of  the  Agreement  under  a  Timber  Sale  Agreement</t>
  </si>
  <si>
    <t>dated  9  November  1992.  SFI  has  applied  to  strike  out  the  suit  on  the  grounds  that  the  Agreement  is  illegal</t>
  </si>
  <si>
    <t xml:space="preserve">under  the  provision  of  the  Sabah  Forest  Enactment  1968  ("SFE").  </t>
  </si>
  <si>
    <t>sued  SFI  for  RM 128,874,435  for  alleged  wrongful  termination  of  the  Extraction  and  Purchasing  Agreements</t>
  </si>
  <si>
    <t>dated  28  June  1993  and  13  August  1993  respectively  which  were  entered  into  between  SFI  and  UNP. SFI</t>
  </si>
  <si>
    <t>through  its  solicitors,  Messrs  Jayasuriya  Kah &amp; Co.,  terminated  the  Agreements  on  grounds  that  the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</si>
  <si>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</si>
  <si>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</si>
  <si>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relates  to  extraction.</t>
  </si>
  <si>
    <t>pursuant  to  the  Company's  Executive  Share  Option  Scheme  have  no  dilutive  effect  since  the  exercise  price</t>
  </si>
  <si>
    <t>is  above  the  average  market  value  of  the  Company's  shares.</t>
  </si>
  <si>
    <t>of  the  Kuala  Lumpur  Stock  Exchange  and  should  be  read  in  conjunction  with  the  audited  financial  statements</t>
  </si>
  <si>
    <t>Net current assets</t>
  </si>
  <si>
    <t>number  of  ordinary  shares  in  issue  of  203.2  million.</t>
  </si>
  <si>
    <t>There  were  no  material  events  subsequent  to  the  end  of  the  interim  period  that  have  not  been  reflected  in</t>
  </si>
  <si>
    <t>the  financial  statements  for  the  interim  period.</t>
  </si>
  <si>
    <t>LION  FOREST  INDUSTRIES  BERHAD</t>
  </si>
  <si>
    <t>(Formerly  known  as  POSIM  BERHAD)</t>
  </si>
  <si>
    <t>(82056-X)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</si>
  <si>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</si>
  <si>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illegal.  At  the  hearing on 22 September 2000, UNP has conceded that  the  Agreements  are  illegal  insofar  as  it</t>
  </si>
  <si>
    <t>Indemnity  contracts  have  been  signed  between  the  Company  and  Avenel  Sdn  Bhd  ("Avenel"),  whereby  Avenel</t>
  </si>
  <si>
    <t>agrees  to  indemnify  the  Company  in  full  against  all  losses,  damages,  liabilities,  claims,  costs  and  expenses</t>
  </si>
  <si>
    <t>whatsoever  which  the  Company  may  incur  or  sustain  as  a  result  of  or  arising  from  the  legal  actions  and  any</t>
  </si>
  <si>
    <t>other  claims  brought  by  third  parties  against  Sabah  Forest  Industries  Sdn  Bhd  ("SFI")  wherein  the  cause  of</t>
  </si>
  <si>
    <t>action  had  arisen  prior  to  the  completion  of  the  sale  of  80%  equity  interest  in  SFI  by  Avenel.</t>
  </si>
  <si>
    <t>Dividends</t>
  </si>
  <si>
    <t>30/6/2003</t>
  </si>
  <si>
    <t>(Incorporated  in  Malaysia)</t>
  </si>
  <si>
    <t>2003</t>
  </si>
  <si>
    <t>Date of</t>
  </si>
  <si>
    <t>No</t>
  </si>
  <si>
    <t>Announcement</t>
  </si>
  <si>
    <t>Subject</t>
  </si>
  <si>
    <t>Status</t>
  </si>
  <si>
    <t xml:space="preserve">1. </t>
  </si>
  <si>
    <t>9.6.2003</t>
  </si>
  <si>
    <t xml:space="preserve">  Amsteel  Mills  Sdn  Bhd  ("AMSB"),  the  immediate</t>
  </si>
  <si>
    <t xml:space="preserve">  holding  company  of  the  Company  and  a  99%</t>
  </si>
  <si>
    <t xml:space="preserve">  Approvals  obtained  from:</t>
  </si>
  <si>
    <t xml:space="preserve">  Pending:</t>
  </si>
  <si>
    <t>2002</t>
  </si>
  <si>
    <t xml:space="preserve">There  were  no  sale  of  unquoted  investments  and/or  properties  for  the  current  quarter  under  review. </t>
  </si>
  <si>
    <t>The  Directors  of  SFI  have  been  advised  by  their  solicitors  that  SFI  has  a  good  defense  to  the  above  said  suits.</t>
  </si>
  <si>
    <t>Condensed  Consolidated  Statements  of  Changes  in  Equity</t>
  </si>
  <si>
    <t>Condensed  Consolidated  Cash  Flow  Statements</t>
  </si>
  <si>
    <t>CONDENSED  CONSOLIDATED  STATEMENTS  OF  CHANGES  IN  EQUITY</t>
  </si>
  <si>
    <t>(The Condensed Consolidated Statements of Changes In Equity should be read in conjunction with the</t>
  </si>
  <si>
    <t>CONDENSED  CONSOLIDATED  CASH  FLOW  STATEMENTS</t>
  </si>
  <si>
    <t>(The Condensed Consolidated Cash Flow Statements should be read in conjunction with the</t>
  </si>
  <si>
    <t xml:space="preserve">  Proposed  financing  by  SFI,  a  97.78% subsidiary</t>
  </si>
  <si>
    <t xml:space="preserve">  of  the  Company  to  lend  up  to  RM 100 million  to</t>
  </si>
  <si>
    <t xml:space="preserve">  ii)  AMSB.</t>
  </si>
  <si>
    <t xml:space="preserve">  i)  SFI; and</t>
  </si>
  <si>
    <t xml:space="preserve">  iii)  execution of an offtake agreement;</t>
  </si>
  <si>
    <t xml:space="preserve">  iv)  approval  from  any  other  relevant  </t>
  </si>
  <si>
    <t>The  effective  tax  rate  of   the  Group  for  the  current  quarter  is  higher  than  the  statutory  tax  rate  due  mainly  to</t>
  </si>
  <si>
    <t>certain  non-business  income  which  is  taxable  and  certain  expenses  which  are  not  deductible  for  tax  purposes.</t>
  </si>
  <si>
    <t>Profit from operations</t>
  </si>
  <si>
    <t>Profit before taxation</t>
  </si>
  <si>
    <t>30/9/2003</t>
  </si>
  <si>
    <t>30/9/2002</t>
  </si>
  <si>
    <t>Audited Financial Statements for the year ended 30 June 2003)</t>
  </si>
  <si>
    <t>First Quarter Ended</t>
  </si>
  <si>
    <t>30 September 2003</t>
  </si>
  <si>
    <t>Interim  report  for  the  first  quarter  ended  30  September  2003</t>
  </si>
  <si>
    <r>
      <t xml:space="preserve">Interim  report  for  the  first  quarter  ended  30  September  2003 </t>
    </r>
    <r>
      <rPr>
        <sz val="10"/>
        <rFont val="Arial"/>
        <family val="2"/>
      </rPr>
      <t xml:space="preserve"> (Cont'd)</t>
    </r>
  </si>
  <si>
    <t>Deferred tax assets</t>
  </si>
  <si>
    <t>Balance at 30 September 2002</t>
  </si>
  <si>
    <t>Balance at 30 September 2003</t>
  </si>
  <si>
    <t>Balance at 1 July 2003</t>
  </si>
  <si>
    <t>of  the  Group  for  the  financial  year  ended  30  June  2003.</t>
  </si>
  <si>
    <t>consistent  with  those  adopted  in  the  audited  financial  statements  for  the  financial  year  ended  30  June  2003</t>
  </si>
  <si>
    <t>There  were  no  dividend  paid  during  the  current  quarter  and  financial  year-to-date.</t>
  </si>
  <si>
    <t>This note is not applicable.</t>
  </si>
  <si>
    <t>The  effective  tax  rate  of   the  Group  is  lower  than  the  statutory  tax  rate  due  mainly  to  the  utilisation  of</t>
  </si>
  <si>
    <t>would  otherwise  be  taxable.</t>
  </si>
  <si>
    <t>The  Board  does  not  recommend  any  interim  dividend  for  the  financial  quarter  ended  30  September  2003.</t>
  </si>
  <si>
    <t xml:space="preserve">Current  quarter  (30 September 2003) </t>
  </si>
  <si>
    <t xml:space="preserve">Immediate  preceding  quarter (30 June 2003) </t>
  </si>
  <si>
    <t>The  Group's  dealing  in  quoted  securities  for  the  current  quarter  and  financial  year-to-date  is  as  follows:-</t>
  </si>
  <si>
    <t>Total disposal</t>
  </si>
  <si>
    <t>Total  profit  on  disposal</t>
  </si>
  <si>
    <t>Segment results</t>
  </si>
  <si>
    <t>For  the  current  quarter  under  review,  the  Group's  revenue  increased  by  35%  from  the  previous  quarter while</t>
  </si>
  <si>
    <t>quarter.</t>
  </si>
  <si>
    <t>investment  tax  credits  and  carryforward  tax  losses    by  a  subsidiary  company  to  set  off  the  income  that</t>
  </si>
  <si>
    <t xml:space="preserve">  subsidiary  of  Lion  Industries  Corporation  Berhad</t>
  </si>
  <si>
    <t xml:space="preserve">        authorities,  if  required.</t>
  </si>
  <si>
    <t xml:space="preserve">        and</t>
  </si>
  <si>
    <t xml:space="preserve">  i)   approvals  of  shareholders  of  the</t>
  </si>
  <si>
    <t xml:space="preserve">        Company  and  LICB;</t>
  </si>
  <si>
    <t xml:space="preserve">  ii)   consent  of  AMSB  lenders;</t>
  </si>
  <si>
    <t>The  Group's  short  term  borrowings  totalling  RM 25.0  million  as  at  end  of  the  reporting  period  are  unsecured</t>
  </si>
  <si>
    <t>Deputy  Registrar  has  on  12  September  2003  dismissed  SFI's  application  to  strike  out  the  Plaintiff's  claim</t>
  </si>
  <si>
    <t xml:space="preserve">  ("LICB").</t>
  </si>
  <si>
    <t>For  the  quarter  under  review,  the  Group  recorded  a  higher  revenue  of  RM 152  million  as  compared  to  the</t>
  </si>
  <si>
    <t>preceding  year's  corresponding  period  of  RM 128  million.  The  increase  was  mainly  due  to  higher  revenue</t>
  </si>
  <si>
    <t>profit  increased  substantially  from  RM0.6 million  to  RM8.7 million.  The  increase  in  revenue  was  contributed  by</t>
  </si>
  <si>
    <t>higher  sales  by  our  Building  Material  division. Higher  profit  was  recorded  by  the  Group's  Timber  Extraction  and</t>
  </si>
  <si>
    <t>generated  by  the  Building  Material  division.  However,  profit  before  tax  was  lower  due  to  lower  margin  from</t>
  </si>
  <si>
    <t>the  sale  of  veneer  and  plywood  by  the  Group's  Timber  Extraction  and  Pulp  and  Paper  division.</t>
  </si>
  <si>
    <t>Pulp and  Paper  division  upon  commencement  of  paper  plant  after  its  planned  annual  shutdown  in  the  previous</t>
  </si>
  <si>
    <t>The  market  outlook  for  paper  and  timber  related  products  remain  positive  with  the  paper  prices  expected  to</t>
  </si>
  <si>
    <t>remain  firm.  Barring  unforeseen  circumstances,  the  Directors  expect  the  Group's  performance  to  be  maintained</t>
  </si>
  <si>
    <t>in  the  next  quarter.</t>
  </si>
  <si>
    <t>Profit after taxation</t>
  </si>
  <si>
    <t>Net profit for the period</t>
  </si>
  <si>
    <t>with  costs  to  the  Plaintiff.  SFI  has  filed  an  appeal  to  the  Judge  against  the  decision  of  the  Deputy  Registrar</t>
  </si>
  <si>
    <t>and  the  said  appeal  is  fixed  for  hearing  on  26  October  2004.</t>
  </si>
  <si>
    <t>Earnings  per  share  (sen) :</t>
  </si>
  <si>
    <t>Earnings  per  share</t>
  </si>
  <si>
    <t>Earnings  per  share  is  calculated  by  dividing  the  Group's  profit  after  tax  and  minority  interests  by  the</t>
  </si>
  <si>
    <t>The  fully  diluted  earnings  per  share  is  not  disclosed  as  the  unissued  ordinary  shares  granted  to  employees</t>
  </si>
</sst>
</file>

<file path=xl/styles.xml><?xml version="1.0" encoding="utf-8"?>
<styleSheet xmlns="http://schemas.openxmlformats.org/spreadsheetml/2006/main">
  <numFmts count="25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hh:mm\ AM/PM_)"/>
    <numFmt numFmtId="171" formatCode="dd\-mmm_)"/>
    <numFmt numFmtId="172" formatCode="#,##0.0_);\(#,##0.0\)"/>
    <numFmt numFmtId="173" formatCode="0_);\(0\)"/>
    <numFmt numFmtId="174" formatCode="mm/dd/yy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000_);_(* \(#,##0.0000\);_(* &quot;-&quot;??_);_(@_)"/>
    <numFmt numFmtId="180" formatCode="_(* #,##0.0_);_(* \(#,##0.0\);_(* &quot;-&quot;?_);_(@_)"/>
  </numFmts>
  <fonts count="27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73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5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8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19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0" fillId="0" borderId="0" xfId="0" applyFont="1" applyAlignment="1" applyProtection="1">
      <alignment/>
      <protection/>
    </xf>
    <xf numFmtId="37" fontId="20" fillId="0" borderId="0" xfId="0" applyFont="1" applyAlignment="1">
      <alignment/>
    </xf>
    <xf numFmtId="37" fontId="21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7" fontId="1" fillId="0" borderId="0" xfId="15" applyNumberFormat="1" applyFont="1" applyAlignment="1" applyProtection="1">
      <alignment horizontal="right"/>
      <protection/>
    </xf>
    <xf numFmtId="177" fontId="1" fillId="0" borderId="0" xfId="15" applyNumberFormat="1" applyFont="1" applyBorder="1" applyAlignment="1" applyProtection="1">
      <alignment horizontal="right"/>
      <protection/>
    </xf>
    <xf numFmtId="177" fontId="1" fillId="0" borderId="0" xfId="15" applyNumberFormat="1" applyFont="1" applyFill="1" applyAlignment="1" applyProtection="1">
      <alignment horizontal="right"/>
      <protection/>
    </xf>
    <xf numFmtId="177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6" fontId="1" fillId="0" borderId="0" xfId="15" applyNumberFormat="1" applyFont="1" applyBorder="1" applyAlignment="1">
      <alignment/>
    </xf>
    <xf numFmtId="177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169" fontId="1" fillId="0" borderId="0" xfId="17" applyFont="1" applyBorder="1" applyAlignment="1">
      <alignment/>
    </xf>
    <xf numFmtId="37" fontId="18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8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6" fillId="0" borderId="0" xfId="0" applyFont="1" applyAlignment="1">
      <alignment horizontal="left"/>
    </xf>
    <xf numFmtId="37" fontId="5" fillId="0" borderId="0" xfId="0" applyFont="1" applyAlignment="1">
      <alignment/>
    </xf>
    <xf numFmtId="37" fontId="15" fillId="0" borderId="0" xfId="0" applyFont="1" applyBorder="1" applyAlignment="1">
      <alignment/>
    </xf>
    <xf numFmtId="37" fontId="18" fillId="0" borderId="0" xfId="0" applyFont="1" applyBorder="1" applyAlignment="1" quotePrefix="1">
      <alignment/>
    </xf>
    <xf numFmtId="37" fontId="23" fillId="0" borderId="8" xfId="0" applyFont="1" applyBorder="1" applyAlignment="1">
      <alignment horizontal="left"/>
    </xf>
    <xf numFmtId="37" fontId="1" fillId="0" borderId="0" xfId="0" applyFont="1" applyAlignment="1" applyProtection="1" quotePrefix="1">
      <alignment horizontal="center"/>
      <protection/>
    </xf>
    <xf numFmtId="176" fontId="1" fillId="0" borderId="0" xfId="15" applyNumberFormat="1" applyFont="1" applyBorder="1" applyAlignment="1">
      <alignment/>
    </xf>
    <xf numFmtId="37" fontId="11" fillId="0" borderId="0" xfId="0" applyFont="1" applyAlignment="1" applyProtection="1" quotePrefix="1">
      <alignment horizontal="left"/>
      <protection/>
    </xf>
    <xf numFmtId="37" fontId="24" fillId="0" borderId="0" xfId="0" applyFont="1" applyAlignment="1">
      <alignment horizontal="left"/>
    </xf>
    <xf numFmtId="37" fontId="24" fillId="0" borderId="0" xfId="0" applyFont="1" applyAlignment="1">
      <alignment horizontal="right"/>
    </xf>
    <xf numFmtId="37" fontId="22" fillId="0" borderId="0" xfId="0" applyFont="1" applyBorder="1" applyAlignment="1">
      <alignment horizontal="left" vertical="center"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4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Continuous" vertical="center"/>
    </xf>
    <xf numFmtId="37" fontId="1" fillId="0" borderId="16" xfId="0" applyFont="1" applyBorder="1" applyAlignment="1">
      <alignment horizontal="centerContinuous" vertical="center"/>
    </xf>
    <xf numFmtId="37" fontId="1" fillId="0" borderId="6" xfId="0" applyFont="1" applyBorder="1" applyAlignment="1">
      <alignment horizontal="centerContinuous" vertical="center"/>
    </xf>
    <xf numFmtId="37" fontId="0" fillId="0" borderId="13" xfId="0" applyBorder="1" applyAlignment="1">
      <alignment/>
    </xf>
    <xf numFmtId="37" fontId="1" fillId="0" borderId="17" xfId="0" applyFont="1" applyBorder="1" applyAlignment="1">
      <alignment/>
    </xf>
    <xf numFmtId="37" fontId="0" fillId="0" borderId="18" xfId="0" applyBorder="1" applyAlignment="1">
      <alignment/>
    </xf>
    <xf numFmtId="37" fontId="1" fillId="0" borderId="15" xfId="0" applyFont="1" applyBorder="1" applyAlignment="1">
      <alignment/>
    </xf>
    <xf numFmtId="37" fontId="0" fillId="0" borderId="16" xfId="0" applyBorder="1" applyAlignment="1">
      <alignment/>
    </xf>
    <xf numFmtId="37" fontId="1" fillId="0" borderId="18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19" xfId="0" applyFont="1" applyBorder="1" applyAlignment="1" quotePrefix="1">
      <alignment horizontal="center"/>
    </xf>
    <xf numFmtId="37" fontId="1" fillId="0" borderId="19" xfId="0" applyFont="1" applyBorder="1" applyAlignment="1">
      <alignment/>
    </xf>
    <xf numFmtId="37" fontId="1" fillId="0" borderId="14" xfId="0" applyFont="1" applyBorder="1" applyAlignment="1">
      <alignment/>
    </xf>
    <xf numFmtId="37" fontId="7" fillId="0" borderId="0" xfId="0" applyFont="1" applyAlignment="1" quotePrefix="1">
      <alignment/>
    </xf>
    <xf numFmtId="37" fontId="25" fillId="0" borderId="0" xfId="0" applyFont="1" applyAlignment="1">
      <alignment/>
    </xf>
    <xf numFmtId="37" fontId="26" fillId="0" borderId="0" xfId="0" applyFont="1" applyAlignment="1">
      <alignment/>
    </xf>
    <xf numFmtId="37" fontId="26" fillId="0" borderId="7" xfId="0" applyFont="1" applyBorder="1" applyAlignment="1">
      <alignment/>
    </xf>
    <xf numFmtId="37" fontId="26" fillId="0" borderId="0" xfId="0" applyFont="1" applyAlignment="1">
      <alignment/>
    </xf>
    <xf numFmtId="37" fontId="2" fillId="0" borderId="0" xfId="0" applyFont="1" applyAlignment="1">
      <alignment horizontal="center"/>
    </xf>
    <xf numFmtId="37" fontId="17" fillId="0" borderId="0" xfId="0" applyFont="1" applyAlignment="1" quotePrefix="1">
      <alignment horizontal="center"/>
    </xf>
    <xf numFmtId="37" fontId="17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  <xf numFmtId="37" fontId="1" fillId="0" borderId="11" xfId="0" applyFont="1" applyBorder="1" applyAlignment="1">
      <alignment horizontal="center" vertical="center"/>
    </xf>
    <xf numFmtId="37" fontId="1" fillId="0" borderId="12" xfId="0" applyFont="1" applyBorder="1" applyAlignment="1">
      <alignment horizontal="center" vertical="center"/>
    </xf>
    <xf numFmtId="37" fontId="1" fillId="0" borderId="13" xfId="0" applyFont="1" applyBorder="1" applyAlignment="1">
      <alignment horizontal="center" vertical="center"/>
    </xf>
    <xf numFmtId="37" fontId="1" fillId="0" borderId="15" xfId="0" applyFont="1" applyBorder="1" applyAlignment="1">
      <alignment horizontal="center" vertical="center"/>
    </xf>
    <xf numFmtId="37" fontId="1" fillId="0" borderId="6" xfId="0" applyFont="1" applyBorder="1" applyAlignment="1">
      <alignment horizontal="center" vertical="center"/>
    </xf>
    <xf numFmtId="37" fontId="1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9"/>
  <sheetViews>
    <sheetView tabSelected="1" workbookViewId="0" topLeftCell="A1">
      <selection activeCell="A10" sqref="A10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7.77734375" style="0" customWidth="1"/>
  </cols>
  <sheetData>
    <row r="5" ht="20.25">
      <c r="L5" s="150"/>
    </row>
    <row r="6" spans="2:9" ht="21" customHeight="1">
      <c r="B6" s="153"/>
      <c r="C6" s="161" t="s">
        <v>210</v>
      </c>
      <c r="D6" s="116"/>
      <c r="E6" s="116"/>
      <c r="F6" s="116"/>
      <c r="G6" s="116"/>
      <c r="H6" s="116"/>
      <c r="I6" s="116"/>
    </row>
    <row r="7" spans="2:12" ht="15.75" customHeight="1" thickBot="1">
      <c r="B7" s="110"/>
      <c r="C7" s="155" t="s">
        <v>211</v>
      </c>
      <c r="D7" s="109"/>
      <c r="E7" s="109"/>
      <c r="F7" s="109"/>
      <c r="G7" s="109"/>
      <c r="H7" s="109"/>
      <c r="I7" s="116"/>
      <c r="L7" s="154"/>
    </row>
    <row r="8" spans="3:9" ht="15.75" thickTop="1">
      <c r="C8" s="159" t="s">
        <v>222</v>
      </c>
      <c r="E8" s="151"/>
      <c r="G8" s="151"/>
      <c r="H8" s="160" t="s">
        <v>212</v>
      </c>
      <c r="I8" s="116"/>
    </row>
    <row r="15" spans="2:7" ht="20.25">
      <c r="B15" s="186" t="s">
        <v>66</v>
      </c>
      <c r="C15" s="186"/>
      <c r="D15" s="186"/>
      <c r="E15" s="186"/>
      <c r="F15" s="186"/>
      <c r="G15" s="186"/>
    </row>
    <row r="17" spans="2:7" ht="20.25">
      <c r="B17" s="186" t="s">
        <v>257</v>
      </c>
      <c r="C17" s="186"/>
      <c r="D17" s="186"/>
      <c r="E17" s="186"/>
      <c r="F17" s="186"/>
      <c r="G17" s="186"/>
    </row>
    <row r="19" spans="2:7" ht="22.5">
      <c r="B19" s="187" t="s">
        <v>258</v>
      </c>
      <c r="C19" s="188"/>
      <c r="D19" s="188"/>
      <c r="E19" s="188"/>
      <c r="F19" s="188"/>
      <c r="G19" s="188"/>
    </row>
    <row r="26" spans="2:7" ht="22.5">
      <c r="B26" s="188"/>
      <c r="C26" s="188"/>
      <c r="D26" s="188"/>
      <c r="E26" s="188"/>
      <c r="F26" s="188"/>
      <c r="G26" s="188"/>
    </row>
    <row r="27" spans="2:8" ht="8.25" customHeight="1" thickBot="1">
      <c r="B27" s="109"/>
      <c r="C27" s="109"/>
      <c r="D27" s="109"/>
      <c r="E27" s="109"/>
      <c r="F27" s="109"/>
      <c r="G27" s="109"/>
      <c r="H27" s="109"/>
    </row>
    <row r="28" ht="15.75" thickTop="1"/>
    <row r="30" spans="2:7" ht="15.75">
      <c r="B30" s="112" t="s">
        <v>67</v>
      </c>
      <c r="C30" s="112"/>
      <c r="D30" s="112"/>
      <c r="E30" s="112"/>
      <c r="F30" s="112"/>
      <c r="G30" s="112">
        <v>1</v>
      </c>
    </row>
    <row r="31" spans="2:7" ht="15.75">
      <c r="B31" s="112"/>
      <c r="C31" s="112"/>
      <c r="D31" s="112"/>
      <c r="E31" s="112"/>
      <c r="F31" s="112"/>
      <c r="G31" s="112"/>
    </row>
    <row r="32" spans="2:7" ht="15.75">
      <c r="B32" s="112" t="s">
        <v>68</v>
      </c>
      <c r="C32" s="112"/>
      <c r="D32" s="112"/>
      <c r="E32" s="112"/>
      <c r="F32" s="112"/>
      <c r="G32" s="112">
        <v>2</v>
      </c>
    </row>
    <row r="33" spans="2:7" ht="15.75">
      <c r="B33" s="112"/>
      <c r="C33" s="112"/>
      <c r="D33" s="112"/>
      <c r="E33" s="112"/>
      <c r="F33" s="112"/>
      <c r="G33" s="112"/>
    </row>
    <row r="34" spans="2:7" ht="15.75">
      <c r="B34" s="112" t="s">
        <v>238</v>
      </c>
      <c r="C34" s="112"/>
      <c r="D34" s="112"/>
      <c r="E34" s="112"/>
      <c r="F34" s="112"/>
      <c r="G34" s="112">
        <v>3</v>
      </c>
    </row>
    <row r="35" spans="2:7" ht="15.75">
      <c r="B35" s="112"/>
      <c r="C35" s="112"/>
      <c r="D35" s="112"/>
      <c r="E35" s="112"/>
      <c r="F35" s="112"/>
      <c r="G35" s="112"/>
    </row>
    <row r="36" spans="2:7" ht="15.75">
      <c r="B36" s="112" t="s">
        <v>239</v>
      </c>
      <c r="C36" s="112"/>
      <c r="D36" s="112"/>
      <c r="E36" s="112"/>
      <c r="F36" s="112"/>
      <c r="G36" s="142">
        <v>4</v>
      </c>
    </row>
    <row r="37" spans="2:7" ht="15.75">
      <c r="B37" s="112"/>
      <c r="C37" s="112"/>
      <c r="D37" s="112"/>
      <c r="E37" s="112"/>
      <c r="F37" s="112"/>
      <c r="G37" s="112"/>
    </row>
    <row r="38" spans="2:7" ht="15.75">
      <c r="B38" s="112" t="s">
        <v>161</v>
      </c>
      <c r="C38" s="112"/>
      <c r="D38" s="112"/>
      <c r="E38" s="112"/>
      <c r="F38" s="112"/>
      <c r="G38" s="144" t="s">
        <v>181</v>
      </c>
    </row>
    <row r="39" spans="2:7" ht="15.75">
      <c r="B39" s="112"/>
      <c r="C39" s="112"/>
      <c r="D39" s="112"/>
      <c r="E39" s="112"/>
      <c r="F39" s="112"/>
      <c r="G39" s="112"/>
    </row>
  </sheetData>
  <mergeCells count="4">
    <mergeCell ref="B15:G15"/>
    <mergeCell ref="B17:G17"/>
    <mergeCell ref="B19:G19"/>
    <mergeCell ref="B26:G26"/>
  </mergeCells>
  <printOptions/>
  <pageMargins left="0.75" right="0.75" top="1" bottom="1" header="0.5" footer="0.5"/>
  <pageSetup fitToHeight="1" fitToWidth="1" horizontalDpi="300" verticalDpi="300" orientation="portrait" paperSize="9" r:id="rId3"/>
  <legacyDrawing r:id="rId2"/>
  <oleObjects>
    <oleObject progId="" shapeId="8075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6"/>
  <sheetViews>
    <sheetView defaultGridColor="0" colorId="22" workbookViewId="0" topLeftCell="A55">
      <selection activeCell="B52" sqref="B52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2" t="s">
        <v>213</v>
      </c>
    </row>
    <row r="3" spans="2:19" ht="15.75" customHeight="1">
      <c r="B3" s="152" t="s">
        <v>213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38" t="s">
        <v>211</v>
      </c>
    </row>
    <row r="4" spans="2:19" ht="12.75" customHeight="1">
      <c r="B4" s="138" t="s">
        <v>211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38"/>
    </row>
    <row r="5" spans="2:19" ht="4.5" customHeight="1">
      <c r="B5" s="13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38"/>
    </row>
    <row r="6" spans="1:18" ht="12.75" customHeight="1">
      <c r="A6" s="32"/>
      <c r="B6" s="158" t="s">
        <v>222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</row>
    <row r="7" spans="2:18" ht="12.75" customHeight="1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"/>
      <c r="R7" s="1"/>
    </row>
    <row r="8" spans="1:18" ht="15.75" customHeight="1">
      <c r="A8" s="67"/>
      <c r="B8" s="118" t="s">
        <v>259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"/>
      <c r="P8" s="3"/>
      <c r="Q8" s="1"/>
      <c r="R8" s="1"/>
    </row>
    <row r="9" spans="1:18" ht="12.75" customHeight="1">
      <c r="A9" s="68"/>
      <c r="B9" s="23" t="s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"/>
      <c r="P9" s="3"/>
      <c r="Q9" s="1"/>
      <c r="R9" s="1"/>
    </row>
    <row r="10" spans="2:18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8.75" customHeight="1">
      <c r="B12" s="103" t="s">
        <v>98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"/>
      <c r="R12" s="1"/>
    </row>
    <row r="13" spans="1:18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6"/>
      <c r="Q13" s="1"/>
      <c r="R13" s="1"/>
    </row>
    <row r="14" spans="1:18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6"/>
      <c r="Q14" s="1"/>
      <c r="R14" s="1"/>
    </row>
    <row r="15" spans="2:18" ht="12.75" customHeight="1">
      <c r="B15" s="1"/>
      <c r="C15" s="1"/>
      <c r="D15" s="1"/>
      <c r="E15" s="1"/>
      <c r="F15" s="1"/>
      <c r="G15" s="190" t="s">
        <v>2</v>
      </c>
      <c r="H15" s="190"/>
      <c r="I15" s="190"/>
      <c r="J15" s="31"/>
      <c r="K15" s="54" t="s">
        <v>3</v>
      </c>
      <c r="L15" s="33"/>
      <c r="M15" s="33"/>
      <c r="N15" s="15"/>
      <c r="O15" s="14"/>
      <c r="P15" s="15"/>
      <c r="Q15" s="1"/>
      <c r="R15" s="1"/>
    </row>
    <row r="16" spans="2:18" ht="12.75" customHeight="1">
      <c r="B16" s="1"/>
      <c r="C16" s="1"/>
      <c r="D16" s="1"/>
      <c r="E16" s="1"/>
      <c r="F16" s="2"/>
      <c r="G16" s="189" t="s">
        <v>4</v>
      </c>
      <c r="H16" s="189"/>
      <c r="I16" s="189"/>
      <c r="J16" s="31"/>
      <c r="K16" s="55" t="s">
        <v>4</v>
      </c>
      <c r="L16" s="56"/>
      <c r="M16" s="56"/>
      <c r="N16" s="15"/>
      <c r="O16" s="16"/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2" t="s">
        <v>5</v>
      </c>
      <c r="H17" s="65"/>
      <c r="I17" s="73" t="s">
        <v>6</v>
      </c>
      <c r="J17" s="22"/>
      <c r="K17" s="62" t="s">
        <v>5</v>
      </c>
      <c r="L17" s="62"/>
      <c r="M17" s="73" t="s">
        <v>6</v>
      </c>
      <c r="N17" s="15"/>
      <c r="O17" s="17" t="s">
        <v>6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1"/>
      <c r="G18" s="62" t="s">
        <v>7</v>
      </c>
      <c r="H18" s="65"/>
      <c r="I18" s="73" t="s">
        <v>8</v>
      </c>
      <c r="J18" s="22"/>
      <c r="K18" s="62" t="s">
        <v>7</v>
      </c>
      <c r="L18" s="62"/>
      <c r="M18" s="73" t="s">
        <v>20</v>
      </c>
      <c r="N18" s="15"/>
      <c r="O18" s="17" t="s">
        <v>8</v>
      </c>
      <c r="P18" s="15"/>
      <c r="Q18" s="1"/>
      <c r="R18" s="1"/>
    </row>
    <row r="19" spans="2:18" ht="12.75" customHeight="1">
      <c r="B19" s="1"/>
      <c r="C19" s="1"/>
      <c r="D19" s="1"/>
      <c r="E19" s="1"/>
      <c r="F19" s="1"/>
      <c r="G19" s="62" t="s">
        <v>4</v>
      </c>
      <c r="H19" s="65"/>
      <c r="I19" s="73" t="s">
        <v>4</v>
      </c>
      <c r="J19" s="22"/>
      <c r="K19" s="62" t="s">
        <v>9</v>
      </c>
      <c r="L19" s="62"/>
      <c r="M19" s="73" t="s">
        <v>10</v>
      </c>
      <c r="N19" s="15"/>
      <c r="O19" s="17" t="s">
        <v>10</v>
      </c>
      <c r="P19" s="15"/>
      <c r="Q19" s="1"/>
      <c r="R19" s="1"/>
    </row>
    <row r="20" spans="2:18" ht="12.75" customHeight="1">
      <c r="B20" s="1"/>
      <c r="C20" s="1"/>
      <c r="D20" s="1"/>
      <c r="E20" s="1"/>
      <c r="G20" s="63" t="s">
        <v>254</v>
      </c>
      <c r="H20" s="65"/>
      <c r="I20" s="63" t="s">
        <v>255</v>
      </c>
      <c r="J20" s="22"/>
      <c r="K20" s="62" t="str">
        <f>G20</f>
        <v>30/9/2003</v>
      </c>
      <c r="L20" s="62"/>
      <c r="M20" s="63" t="str">
        <f>I20</f>
        <v>30/9/2002</v>
      </c>
      <c r="N20" s="15"/>
      <c r="O20" s="17" t="str">
        <f>I20</f>
        <v>30/9/2002</v>
      </c>
      <c r="P20" s="15"/>
      <c r="Q20" s="1"/>
      <c r="R20" s="7"/>
    </row>
    <row r="21" spans="2:18" ht="12.75" customHeight="1">
      <c r="B21" s="1"/>
      <c r="C21" s="1"/>
      <c r="D21" s="1"/>
      <c r="E21" s="1"/>
      <c r="F21" s="57" t="s">
        <v>54</v>
      </c>
      <c r="G21" s="74" t="s">
        <v>11</v>
      </c>
      <c r="H21" s="75"/>
      <c r="I21" s="74" t="s">
        <v>11</v>
      </c>
      <c r="J21" s="75"/>
      <c r="K21" s="74" t="s">
        <v>11</v>
      </c>
      <c r="L21" s="74"/>
      <c r="M21" s="74" t="s">
        <v>11</v>
      </c>
      <c r="N21" s="15"/>
      <c r="O21" s="18" t="s">
        <v>11</v>
      </c>
      <c r="P21" s="15"/>
      <c r="Q21" s="1"/>
      <c r="R21" s="1"/>
    </row>
    <row r="22" spans="2:18" ht="12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2.75" customHeight="1" thickBot="1">
      <c r="B23" s="31" t="s">
        <v>24</v>
      </c>
      <c r="C23" s="31"/>
      <c r="D23" s="31"/>
      <c r="E23" s="31"/>
      <c r="F23" s="99"/>
      <c r="G23" s="58">
        <v>151917</v>
      </c>
      <c r="H23" s="81"/>
      <c r="I23" s="58">
        <v>128356</v>
      </c>
      <c r="J23" s="81"/>
      <c r="K23" s="58">
        <v>151917</v>
      </c>
      <c r="L23" s="58"/>
      <c r="M23" s="58">
        <v>128356</v>
      </c>
      <c r="N23" s="31"/>
      <c r="O23" s="8">
        <v>349625</v>
      </c>
      <c r="P23" s="1"/>
      <c r="Q23" s="1"/>
      <c r="R23" s="1"/>
    </row>
    <row r="24" spans="2:18" ht="7.5" customHeight="1" thickTop="1">
      <c r="B24" s="31"/>
      <c r="C24" s="31"/>
      <c r="D24" s="31"/>
      <c r="E24" s="31"/>
      <c r="F24" s="30"/>
      <c r="G24" s="40"/>
      <c r="H24" s="31"/>
      <c r="I24" s="40"/>
      <c r="J24" s="31"/>
      <c r="K24" s="40"/>
      <c r="L24" s="40"/>
      <c r="M24" s="40"/>
      <c r="N24" s="31"/>
      <c r="O24" s="9"/>
      <c r="P24" s="1"/>
      <c r="Q24" s="1"/>
      <c r="R24" s="1"/>
    </row>
    <row r="25" spans="2:18" ht="12.75" customHeight="1" thickBot="1">
      <c r="B25" s="31" t="s">
        <v>55</v>
      </c>
      <c r="C25" s="31"/>
      <c r="D25" s="31"/>
      <c r="E25" s="31"/>
      <c r="F25" s="30"/>
      <c r="G25" s="61">
        <f>G38-G23-G27-G32-G35</f>
        <v>-144593</v>
      </c>
      <c r="H25" s="81"/>
      <c r="I25" s="61">
        <f>I38-I23-I27-I32-I35</f>
        <v>-117242</v>
      </c>
      <c r="J25" s="81"/>
      <c r="K25" s="61">
        <f>K38-K23-K27-K32-K35</f>
        <v>-144593</v>
      </c>
      <c r="L25" s="58"/>
      <c r="M25" s="61">
        <f>M38-M23-M27-M32-M35</f>
        <v>-117242</v>
      </c>
      <c r="N25" s="31"/>
      <c r="O25" s="8" t="s">
        <v>12</v>
      </c>
      <c r="P25" s="1"/>
      <c r="Q25" s="1"/>
      <c r="R25" s="1"/>
    </row>
    <row r="26" spans="2:18" ht="7.5" customHeight="1" thickTop="1">
      <c r="B26" s="31"/>
      <c r="C26" s="31"/>
      <c r="D26" s="31"/>
      <c r="E26" s="31"/>
      <c r="F26" s="30"/>
      <c r="G26" s="40"/>
      <c r="H26" s="31"/>
      <c r="I26" s="40"/>
      <c r="J26" s="31"/>
      <c r="K26" s="40"/>
      <c r="L26" s="40"/>
      <c r="M26" s="40"/>
      <c r="N26" s="31"/>
      <c r="O26" s="9"/>
      <c r="P26" s="1"/>
      <c r="Q26" s="1"/>
      <c r="R26" s="1"/>
    </row>
    <row r="27" spans="2:18" ht="12.75" customHeight="1" thickBot="1">
      <c r="B27" s="31" t="s">
        <v>34</v>
      </c>
      <c r="C27" s="31"/>
      <c r="D27" s="31"/>
      <c r="E27" s="31"/>
      <c r="F27" s="30"/>
      <c r="G27" s="129">
        <v>2092</v>
      </c>
      <c r="H27" s="81"/>
      <c r="I27" s="58">
        <v>458</v>
      </c>
      <c r="J27" s="81"/>
      <c r="K27" s="129">
        <v>2092</v>
      </c>
      <c r="L27" s="58"/>
      <c r="M27" s="58">
        <v>458</v>
      </c>
      <c r="N27" s="31"/>
      <c r="O27" s="8">
        <f>1809+187*0</f>
        <v>1809</v>
      </c>
      <c r="P27" s="1"/>
      <c r="Q27" s="1"/>
      <c r="R27" s="1"/>
    </row>
    <row r="28" spans="2:18" ht="7.5" customHeight="1" thickTop="1">
      <c r="B28" s="31"/>
      <c r="C28" s="31"/>
      <c r="D28" s="31"/>
      <c r="E28" s="31"/>
      <c r="F28" s="30"/>
      <c r="G28" s="60"/>
      <c r="H28" s="31"/>
      <c r="I28" s="60"/>
      <c r="J28" s="31"/>
      <c r="K28" s="60"/>
      <c r="L28" s="40"/>
      <c r="M28" s="60"/>
      <c r="N28" s="31"/>
      <c r="O28" s="9"/>
      <c r="P28" s="1"/>
      <c r="Q28" s="1"/>
      <c r="R28" s="1"/>
    </row>
    <row r="29" spans="2:18" ht="7.5" customHeight="1">
      <c r="B29" s="31"/>
      <c r="C29" s="31"/>
      <c r="D29" s="31"/>
      <c r="E29" s="31"/>
      <c r="F29" s="30"/>
      <c r="G29" s="58"/>
      <c r="H29" s="31"/>
      <c r="I29" s="58"/>
      <c r="J29" s="31"/>
      <c r="K29" s="58"/>
      <c r="L29" s="40"/>
      <c r="M29" s="58"/>
      <c r="N29" s="31"/>
      <c r="O29" s="9"/>
      <c r="P29" s="1"/>
      <c r="Q29" s="1"/>
      <c r="R29" s="1"/>
    </row>
    <row r="30" spans="2:18" ht="12.75" customHeight="1">
      <c r="B30" s="23" t="s">
        <v>252</v>
      </c>
      <c r="C30" s="33"/>
      <c r="D30" s="33"/>
      <c r="E30" s="33"/>
      <c r="F30" s="30"/>
      <c r="G30" s="40">
        <f>SUM(G22:G28)</f>
        <v>9416</v>
      </c>
      <c r="H30" s="31"/>
      <c r="I30" s="40">
        <f>SUM(I22:I28)</f>
        <v>11572</v>
      </c>
      <c r="J30" s="31"/>
      <c r="K30" s="40">
        <f>SUM(K22:K28)</f>
        <v>9416</v>
      </c>
      <c r="L30" s="40"/>
      <c r="M30" s="40">
        <f>SUM(M22:M28)</f>
        <v>11572</v>
      </c>
      <c r="N30" s="31"/>
      <c r="O30" s="10"/>
      <c r="P30" s="2"/>
      <c r="Q30" s="2"/>
      <c r="R30" s="1"/>
    </row>
    <row r="31" spans="2:18" ht="7.5" customHeight="1">
      <c r="B31" s="31"/>
      <c r="C31" s="31"/>
      <c r="D31" s="31"/>
      <c r="E31" s="31"/>
      <c r="F31" s="30"/>
      <c r="G31" s="40"/>
      <c r="H31" s="31"/>
      <c r="I31" s="40"/>
      <c r="J31" s="31"/>
      <c r="K31" s="40"/>
      <c r="L31" s="40"/>
      <c r="M31" s="40"/>
      <c r="N31" s="31"/>
      <c r="O31" s="9"/>
      <c r="P31" s="1"/>
      <c r="Q31" s="1"/>
      <c r="R31" s="1"/>
    </row>
    <row r="32" spans="2:18" ht="12.75" customHeight="1">
      <c r="B32" s="31" t="s">
        <v>115</v>
      </c>
      <c r="C32" s="31"/>
      <c r="D32" s="31"/>
      <c r="E32" s="31"/>
      <c r="F32" s="30"/>
      <c r="G32" s="40">
        <v>-316</v>
      </c>
      <c r="H32" s="31"/>
      <c r="I32" s="40">
        <v>-475</v>
      </c>
      <c r="J32" s="31"/>
      <c r="K32" s="40">
        <v>-316</v>
      </c>
      <c r="L32" s="40"/>
      <c r="M32" s="40">
        <v>-475</v>
      </c>
      <c r="N32" s="31"/>
      <c r="O32" s="9">
        <f>-6058-2230-13532-1458-5-71-2472</f>
        <v>-25826</v>
      </c>
      <c r="P32" s="1"/>
      <c r="Q32" s="1"/>
      <c r="R32" s="1"/>
    </row>
    <row r="33" spans="2:18" ht="7.5" customHeight="1">
      <c r="B33" s="31"/>
      <c r="C33" s="31"/>
      <c r="D33" s="31"/>
      <c r="E33" s="31"/>
      <c r="F33" s="30"/>
      <c r="G33" s="40"/>
      <c r="H33" s="31"/>
      <c r="I33" s="40"/>
      <c r="J33" s="31"/>
      <c r="K33" s="40"/>
      <c r="L33" s="40"/>
      <c r="M33" s="40"/>
      <c r="N33" s="31"/>
      <c r="O33" s="9"/>
      <c r="P33" s="1"/>
      <c r="Q33" s="1"/>
      <c r="R33" s="1"/>
    </row>
    <row r="34" spans="2:18" ht="12.75" customHeight="1">
      <c r="B34" s="31" t="s">
        <v>157</v>
      </c>
      <c r="C34" s="31"/>
      <c r="D34" s="31"/>
      <c r="E34" s="31"/>
      <c r="F34" s="30"/>
      <c r="G34" s="91"/>
      <c r="H34" s="31"/>
      <c r="I34" s="92"/>
      <c r="J34" s="31"/>
      <c r="K34" s="91"/>
      <c r="L34" s="40"/>
      <c r="M34" s="92"/>
      <c r="N34" s="31"/>
      <c r="O34" s="9">
        <v>-21853</v>
      </c>
      <c r="P34" s="1"/>
      <c r="Q34" s="1"/>
      <c r="R34" s="1"/>
    </row>
    <row r="35" spans="3:18" ht="12.75" customHeight="1">
      <c r="C35" s="31" t="s">
        <v>167</v>
      </c>
      <c r="D35" s="31"/>
      <c r="E35" s="31"/>
      <c r="F35" s="30"/>
      <c r="G35" s="130">
        <v>-351</v>
      </c>
      <c r="H35" s="31"/>
      <c r="I35" s="128">
        <v>-1914</v>
      </c>
      <c r="J35" s="31"/>
      <c r="K35" s="130">
        <v>-351</v>
      </c>
      <c r="L35" s="40"/>
      <c r="M35" s="128">
        <v>-1914</v>
      </c>
      <c r="N35" s="31"/>
      <c r="O35" s="9"/>
      <c r="P35" s="1"/>
      <c r="Q35" s="1"/>
      <c r="R35" s="1"/>
    </row>
    <row r="36" spans="2:18" ht="7.5" customHeight="1">
      <c r="B36" s="31"/>
      <c r="C36" s="31"/>
      <c r="D36" s="31"/>
      <c r="E36" s="31"/>
      <c r="F36" s="30"/>
      <c r="G36" s="40"/>
      <c r="H36" s="31"/>
      <c r="I36" s="40"/>
      <c r="J36" s="31"/>
      <c r="K36" s="40"/>
      <c r="L36" s="40"/>
      <c r="M36" s="40"/>
      <c r="N36" s="31"/>
      <c r="O36" s="9"/>
      <c r="P36" s="1"/>
      <c r="Q36" s="1"/>
      <c r="R36" s="1"/>
    </row>
    <row r="37" spans="2:18" ht="12.75" customHeight="1">
      <c r="B37" s="23"/>
      <c r="C37" s="33"/>
      <c r="D37" s="33"/>
      <c r="E37" s="33"/>
      <c r="F37" s="30"/>
      <c r="G37" s="59"/>
      <c r="H37" s="31"/>
      <c r="I37" s="59"/>
      <c r="J37" s="31"/>
      <c r="K37" s="59"/>
      <c r="L37" s="58"/>
      <c r="M37" s="59"/>
      <c r="N37" s="31"/>
      <c r="O37" s="11"/>
      <c r="P37" s="1"/>
      <c r="Q37" s="1"/>
      <c r="R37" s="1"/>
    </row>
    <row r="38" spans="2:18" ht="12.75" customHeight="1">
      <c r="B38" s="31" t="s">
        <v>253</v>
      </c>
      <c r="C38" s="33"/>
      <c r="D38" s="33"/>
      <c r="E38" s="33"/>
      <c r="F38" s="30"/>
      <c r="G38" s="40">
        <v>8749</v>
      </c>
      <c r="H38" s="31"/>
      <c r="I38" s="40">
        <v>9183</v>
      </c>
      <c r="J38" s="31"/>
      <c r="K38" s="40">
        <v>8749</v>
      </c>
      <c r="L38" s="40"/>
      <c r="M38" s="40">
        <v>9183</v>
      </c>
      <c r="N38" s="31"/>
      <c r="O38" s="10">
        <v>7582</v>
      </c>
      <c r="P38" s="1"/>
      <c r="Q38" s="1"/>
      <c r="R38" s="1"/>
    </row>
    <row r="39" spans="2:18" ht="7.5" customHeight="1">
      <c r="B39" s="31"/>
      <c r="C39" s="31"/>
      <c r="D39" s="31"/>
      <c r="E39" s="31"/>
      <c r="F39" s="30"/>
      <c r="G39" s="40"/>
      <c r="H39" s="31"/>
      <c r="I39" s="40"/>
      <c r="J39" s="31"/>
      <c r="K39" s="40"/>
      <c r="L39" s="40"/>
      <c r="M39" s="40"/>
      <c r="N39" s="31"/>
      <c r="O39" s="9"/>
      <c r="P39" s="1"/>
      <c r="Q39" s="1"/>
      <c r="R39" s="1"/>
    </row>
    <row r="40" spans="2:18" ht="12.75" customHeight="1">
      <c r="B40" s="31" t="s">
        <v>36</v>
      </c>
      <c r="C40" s="31"/>
      <c r="D40" s="31"/>
      <c r="E40" s="31"/>
      <c r="F40" s="30">
        <v>17</v>
      </c>
      <c r="G40" s="40">
        <v>-1002</v>
      </c>
      <c r="H40" s="31"/>
      <c r="I40" s="40">
        <v>-399</v>
      </c>
      <c r="J40" s="31"/>
      <c r="K40" s="40">
        <v>-1002</v>
      </c>
      <c r="L40" s="40"/>
      <c r="M40" s="40">
        <v>-399</v>
      </c>
      <c r="N40" s="31"/>
      <c r="O40" s="9">
        <v>-3134</v>
      </c>
      <c r="P40" s="1"/>
      <c r="Q40" s="1"/>
      <c r="R40" s="1"/>
    </row>
    <row r="41" spans="2:18" ht="7.5" customHeight="1">
      <c r="B41" s="31"/>
      <c r="C41" s="31"/>
      <c r="D41" s="31"/>
      <c r="E41" s="31"/>
      <c r="F41" s="30"/>
      <c r="G41" s="40"/>
      <c r="H41" s="31"/>
      <c r="I41" s="40"/>
      <c r="J41" s="31"/>
      <c r="K41" s="40"/>
      <c r="L41" s="40"/>
      <c r="M41" s="40"/>
      <c r="N41" s="31"/>
      <c r="O41" s="9"/>
      <c r="P41" s="1"/>
      <c r="Q41" s="1"/>
      <c r="R41" s="1"/>
    </row>
    <row r="42" spans="2:18" ht="12.75" customHeight="1">
      <c r="B42" s="50"/>
      <c r="C42" s="33"/>
      <c r="D42" s="33"/>
      <c r="E42" s="33"/>
      <c r="F42" s="30"/>
      <c r="G42" s="59"/>
      <c r="H42" s="31"/>
      <c r="I42" s="59"/>
      <c r="J42" s="31"/>
      <c r="K42" s="59"/>
      <c r="L42" s="58"/>
      <c r="M42" s="59"/>
      <c r="N42" s="31"/>
      <c r="O42" s="11"/>
      <c r="P42" s="1"/>
      <c r="Q42" s="1"/>
      <c r="R42" s="1"/>
    </row>
    <row r="43" spans="2:18" ht="12.75" customHeight="1">
      <c r="B43" s="31" t="s">
        <v>300</v>
      </c>
      <c r="C43" s="31"/>
      <c r="D43" s="31"/>
      <c r="E43" s="31"/>
      <c r="F43" s="30"/>
      <c r="G43" s="40">
        <f>SUM(G38:G41)</f>
        <v>7747</v>
      </c>
      <c r="H43" s="31"/>
      <c r="I43" s="40">
        <f>SUM(I38:I41)</f>
        <v>8784</v>
      </c>
      <c r="J43" s="31"/>
      <c r="K43" s="40">
        <f>SUM(K38:K41)</f>
        <v>7747</v>
      </c>
      <c r="L43" s="40"/>
      <c r="M43" s="40">
        <f>SUM(M38:M41)</f>
        <v>8784</v>
      </c>
      <c r="N43" s="31"/>
      <c r="O43" s="9" t="e">
        <f>#REF!+O40</f>
        <v>#REF!</v>
      </c>
      <c r="P43" s="1"/>
      <c r="Q43" s="1"/>
      <c r="R43" s="1"/>
    </row>
    <row r="44" spans="2:18" ht="7.5" customHeight="1">
      <c r="B44" s="31"/>
      <c r="C44" s="31"/>
      <c r="D44" s="31"/>
      <c r="E44" s="31"/>
      <c r="F44" s="30"/>
      <c r="G44" s="40"/>
      <c r="H44" s="31"/>
      <c r="I44" s="40"/>
      <c r="J44" s="31"/>
      <c r="K44" s="40"/>
      <c r="L44" s="40"/>
      <c r="M44" s="40"/>
      <c r="N44" s="31"/>
      <c r="O44" s="9"/>
      <c r="P44" s="1"/>
      <c r="Q44" s="1"/>
      <c r="R44" s="1"/>
    </row>
    <row r="45" spans="2:18" ht="12.75" customHeight="1">
      <c r="B45" s="23" t="s">
        <v>32</v>
      </c>
      <c r="C45" s="31"/>
      <c r="D45" s="31"/>
      <c r="E45" s="31"/>
      <c r="F45" s="30"/>
      <c r="G45" s="40">
        <v>-191</v>
      </c>
      <c r="H45" s="31"/>
      <c r="I45" s="40">
        <v>-308</v>
      </c>
      <c r="J45" s="31"/>
      <c r="K45" s="40">
        <v>-191</v>
      </c>
      <c r="L45" s="40"/>
      <c r="M45" s="40">
        <v>-308</v>
      </c>
      <c r="N45" s="31"/>
      <c r="O45" s="9">
        <v>-8734</v>
      </c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40"/>
      <c r="H46" s="31"/>
      <c r="I46" s="40"/>
      <c r="J46" s="31"/>
      <c r="K46" s="40"/>
      <c r="L46" s="40"/>
      <c r="M46" s="31"/>
      <c r="N46" s="31"/>
      <c r="O46" s="9"/>
      <c r="P46" s="1"/>
      <c r="Q46" s="1"/>
      <c r="R46" s="1"/>
    </row>
    <row r="47" spans="2:18" ht="7.5" customHeight="1">
      <c r="B47" s="23"/>
      <c r="C47" s="31"/>
      <c r="D47" s="31"/>
      <c r="E47" s="31"/>
      <c r="F47" s="30"/>
      <c r="G47" s="59"/>
      <c r="H47" s="31"/>
      <c r="I47" s="59"/>
      <c r="J47" s="31"/>
      <c r="K47" s="59"/>
      <c r="L47" s="40"/>
      <c r="M47" s="59"/>
      <c r="N47" s="31"/>
      <c r="O47" s="9"/>
      <c r="P47" s="1"/>
      <c r="Q47" s="1"/>
      <c r="R47" s="1"/>
    </row>
    <row r="48" spans="2:18" ht="12.75" customHeight="1">
      <c r="B48" s="23" t="s">
        <v>301</v>
      </c>
      <c r="C48" s="31"/>
      <c r="D48" s="31"/>
      <c r="E48" s="31"/>
      <c r="F48" s="30"/>
      <c r="G48" s="34">
        <f>SUM(G42:G46)</f>
        <v>7556</v>
      </c>
      <c r="H48" s="35"/>
      <c r="I48" s="34">
        <f>SUM(I42:I46)</f>
        <v>8476</v>
      </c>
      <c r="J48" s="35"/>
      <c r="K48" s="34">
        <f>SUM(K42:K46)</f>
        <v>7556</v>
      </c>
      <c r="L48" s="34"/>
      <c r="M48" s="34">
        <f>SUM(M42:M46)</f>
        <v>8476</v>
      </c>
      <c r="N48" s="31"/>
      <c r="O48" s="9"/>
      <c r="P48" s="1"/>
      <c r="Q48" s="1"/>
      <c r="R48" s="1"/>
    </row>
    <row r="49" spans="2:18" ht="7.5" customHeight="1" thickBot="1">
      <c r="B49" s="31"/>
      <c r="C49" s="31"/>
      <c r="D49" s="31"/>
      <c r="E49" s="31"/>
      <c r="F49" s="30"/>
      <c r="G49" s="84"/>
      <c r="H49" s="31"/>
      <c r="I49" s="84"/>
      <c r="J49" s="31"/>
      <c r="K49" s="84"/>
      <c r="L49" s="40"/>
      <c r="M49" s="84"/>
      <c r="N49" s="31"/>
      <c r="O49" s="9"/>
      <c r="P49" s="1"/>
      <c r="Q49" s="1"/>
      <c r="R49" s="1"/>
    </row>
    <row r="50" spans="2:18" ht="12.75" customHeight="1" thickTop="1">
      <c r="B50" s="23"/>
      <c r="C50" s="33"/>
      <c r="D50" s="32"/>
      <c r="E50" s="33"/>
      <c r="F50" s="30"/>
      <c r="G50" s="58"/>
      <c r="H50" s="31"/>
      <c r="I50" s="59"/>
      <c r="J50" s="31"/>
      <c r="K50" s="59"/>
      <c r="L50" s="58"/>
      <c r="M50" s="59"/>
      <c r="N50" s="31"/>
      <c r="O50" s="11"/>
      <c r="P50" s="1"/>
      <c r="Q50" s="1"/>
      <c r="R50" s="1"/>
    </row>
    <row r="51" spans="2:18" ht="12.75" customHeight="1">
      <c r="B51" s="82" t="s">
        <v>304</v>
      </c>
      <c r="C51" s="82"/>
      <c r="D51" s="82"/>
      <c r="E51" s="82"/>
      <c r="F51" s="30">
        <v>25</v>
      </c>
      <c r="G51" s="38"/>
      <c r="H51" s="31"/>
      <c r="I51" s="38"/>
      <c r="J51" s="39"/>
      <c r="K51" s="38"/>
      <c r="L51" s="90" t="s">
        <v>50</v>
      </c>
      <c r="M51" s="38"/>
      <c r="N51" s="31"/>
      <c r="O51" s="40"/>
      <c r="P51" s="31"/>
      <c r="Q51" s="1"/>
      <c r="R51" s="1"/>
    </row>
    <row r="52" spans="2:18" ht="7.5" customHeight="1" thickBot="1">
      <c r="B52" s="82"/>
      <c r="C52" s="82"/>
      <c r="D52" s="82"/>
      <c r="E52" s="82"/>
      <c r="F52" s="30"/>
      <c r="G52" s="38"/>
      <c r="H52" s="31"/>
      <c r="I52" s="38"/>
      <c r="J52" s="39"/>
      <c r="K52" s="38"/>
      <c r="L52" s="90" t="s">
        <v>50</v>
      </c>
      <c r="M52" s="38"/>
      <c r="N52" s="58"/>
      <c r="O52" s="84" t="s">
        <v>12</v>
      </c>
      <c r="P52" s="31"/>
      <c r="Q52" s="1"/>
      <c r="R52" s="1"/>
    </row>
    <row r="53" spans="2:18" ht="12.75" customHeight="1" thickBot="1" thickTop="1">
      <c r="B53" s="99" t="s">
        <v>22</v>
      </c>
      <c r="C53" s="82" t="s">
        <v>114</v>
      </c>
      <c r="D53" s="82"/>
      <c r="E53" s="82"/>
      <c r="G53" s="53">
        <f>G$48/203219*100</f>
        <v>3.718156274757774</v>
      </c>
      <c r="H53" s="31"/>
      <c r="I53" s="53">
        <f>I$48/203219*100</f>
        <v>4.170869849767985</v>
      </c>
      <c r="J53" s="39"/>
      <c r="K53" s="53">
        <f>K$48/203219*100</f>
        <v>3.718156274757774</v>
      </c>
      <c r="L53" s="90" t="s">
        <v>50</v>
      </c>
      <c r="M53" s="53">
        <f>M$48/203219*100</f>
        <v>4.170869849767985</v>
      </c>
      <c r="N53" s="31"/>
      <c r="O53" s="40"/>
      <c r="P53" s="31"/>
      <c r="Q53" s="1"/>
      <c r="R53" s="1"/>
    </row>
    <row r="54" spans="2:18" ht="9.75" customHeight="1" thickTop="1">
      <c r="B54" s="82"/>
      <c r="C54" s="82"/>
      <c r="D54" s="82"/>
      <c r="E54" s="82"/>
      <c r="F54" s="30"/>
      <c r="G54" s="44"/>
      <c r="H54" s="30"/>
      <c r="I54" s="44"/>
      <c r="J54" s="44"/>
      <c r="K54" s="44"/>
      <c r="L54" s="90"/>
      <c r="M54" s="44"/>
      <c r="N54" s="31"/>
      <c r="O54" s="31"/>
      <c r="P54" s="31"/>
      <c r="Q54" s="1"/>
      <c r="R54" s="1"/>
    </row>
    <row r="55" spans="2:18" ht="14.25" customHeight="1" thickBot="1">
      <c r="B55" s="99" t="s">
        <v>22</v>
      </c>
      <c r="C55" s="82" t="s">
        <v>162</v>
      </c>
      <c r="D55" s="82"/>
      <c r="E55" s="82"/>
      <c r="F55" s="30"/>
      <c r="G55" s="53">
        <f>G$48/203219*100</f>
        <v>3.718156274757774</v>
      </c>
      <c r="H55" s="30"/>
      <c r="I55" s="53">
        <f>I$48/203219*100</f>
        <v>4.170869849767985</v>
      </c>
      <c r="J55" s="44"/>
      <c r="K55" s="53">
        <f>K$48/203219*100</f>
        <v>3.718156274757774</v>
      </c>
      <c r="L55" s="90" t="s">
        <v>50</v>
      </c>
      <c r="M55" s="53">
        <f>M$48/203219*100</f>
        <v>4.170869849767985</v>
      </c>
      <c r="N55" s="31"/>
      <c r="O55" s="31"/>
      <c r="P55" s="31"/>
      <c r="Q55" s="1"/>
      <c r="R55" s="1"/>
    </row>
    <row r="56" spans="2:18" ht="12.75" customHeight="1" thickTop="1">
      <c r="B56" s="82"/>
      <c r="C56" s="82"/>
      <c r="D56" s="82"/>
      <c r="E56" s="82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2"/>
      <c r="C57" s="82"/>
      <c r="D57" s="82"/>
      <c r="E57" s="82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82"/>
      <c r="C58" s="82"/>
      <c r="D58" s="82"/>
      <c r="E58" s="82"/>
      <c r="F58" s="30"/>
      <c r="G58" s="38"/>
      <c r="H58" s="31"/>
      <c r="I58" s="38"/>
      <c r="J58" s="39"/>
      <c r="K58" s="39"/>
      <c r="L58" s="39"/>
      <c r="M58" s="38"/>
      <c r="N58" s="31"/>
      <c r="O58" s="31"/>
      <c r="P58" s="31"/>
      <c r="Q58" s="1"/>
      <c r="R58" s="1"/>
    </row>
    <row r="59" spans="2:18" ht="12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"/>
      <c r="R59" s="1"/>
    </row>
    <row r="60" spans="2:18" ht="12.75" customHeight="1">
      <c r="B60" s="191" t="s">
        <v>96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2"/>
      <c r="O60" s="2"/>
      <c r="P60" s="2"/>
      <c r="Q60" s="1"/>
      <c r="R60" s="1"/>
    </row>
    <row r="61" spans="2:18" ht="12.75" customHeight="1">
      <c r="B61" s="192" t="s">
        <v>256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9"/>
      <c r="R137" s="9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2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</sheetData>
  <mergeCells count="4">
    <mergeCell ref="G16:I16"/>
    <mergeCell ref="G15:I15"/>
    <mergeCell ref="B60:M60"/>
    <mergeCell ref="B61:M61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70"/>
  <sheetViews>
    <sheetView defaultGridColor="0" colorId="22" workbookViewId="0" topLeftCell="A41">
      <selection activeCell="H50" sqref="H50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5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2" t="s">
        <v>213</v>
      </c>
    </row>
    <row r="3" spans="1:15" ht="15.75" customHeight="1">
      <c r="A3" s="20"/>
      <c r="B3" s="152" t="s">
        <v>213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38" t="s">
        <v>211</v>
      </c>
      <c r="O3" s="3"/>
    </row>
    <row r="4" spans="1:15" ht="12.75" customHeight="1">
      <c r="A4" s="20"/>
      <c r="B4" s="138" t="s">
        <v>211</v>
      </c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138"/>
      <c r="O4" s="3"/>
    </row>
    <row r="5" spans="1:15" ht="6.75" customHeight="1">
      <c r="A5" s="20"/>
      <c r="B5" s="138"/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138"/>
      <c r="O5" s="3"/>
    </row>
    <row r="6" spans="2:15" ht="12.75" customHeight="1">
      <c r="B6" s="158" t="s">
        <v>222</v>
      </c>
      <c r="C6" s="3"/>
      <c r="D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1:15" ht="12.75" customHeight="1">
      <c r="A7" s="4"/>
      <c r="B7" s="3"/>
      <c r="C7" s="3"/>
      <c r="D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1:15" ht="17.25" customHeight="1">
      <c r="A8" s="4"/>
      <c r="B8" s="118" t="s">
        <v>260</v>
      </c>
      <c r="C8" s="3"/>
      <c r="E8" s="3"/>
      <c r="F8" s="3"/>
      <c r="G8" s="3"/>
      <c r="H8" s="3"/>
      <c r="I8" s="3"/>
      <c r="J8" s="3"/>
      <c r="K8" s="1"/>
      <c r="L8" s="3"/>
      <c r="M8" s="3"/>
      <c r="N8" s="3"/>
      <c r="O8" s="3"/>
    </row>
    <row r="9" spans="2:15" ht="15.75" customHeight="1">
      <c r="B9" s="23" t="s">
        <v>1</v>
      </c>
      <c r="C9" s="3"/>
      <c r="D9" s="3"/>
      <c r="E9" s="3"/>
      <c r="F9" s="3"/>
      <c r="G9" s="3"/>
      <c r="H9" s="3"/>
      <c r="I9" s="3"/>
      <c r="J9" s="3"/>
      <c r="K9" s="1"/>
      <c r="L9" s="3"/>
      <c r="M9" s="3"/>
      <c r="N9" s="3"/>
      <c r="O9" s="3"/>
    </row>
    <row r="10" spans="1:15" ht="12.7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.75" customHeight="1">
      <c r="B12" s="104" t="s">
        <v>99</v>
      </c>
      <c r="C12" s="102"/>
      <c r="D12" s="102"/>
      <c r="E12" s="102"/>
      <c r="F12" s="102"/>
      <c r="G12" s="102"/>
      <c r="H12" s="102"/>
      <c r="I12" s="102"/>
      <c r="J12" s="102"/>
      <c r="K12" s="3"/>
      <c r="L12" s="6"/>
      <c r="M12" s="6"/>
      <c r="N12" s="6"/>
      <c r="O12" s="6"/>
    </row>
    <row r="13" spans="1:11" ht="12.75" customHeight="1">
      <c r="A13" s="1"/>
      <c r="B13" s="1"/>
      <c r="C13" s="1"/>
      <c r="D13" s="1"/>
      <c r="E13" s="1"/>
      <c r="F13" s="1"/>
      <c r="G13" s="6"/>
      <c r="H13" s="1"/>
      <c r="I13" s="1"/>
      <c r="J13" s="1"/>
      <c r="K13" s="1"/>
    </row>
    <row r="14" spans="1:11" ht="12.75" customHeight="1">
      <c r="A14" s="1"/>
      <c r="B14" s="1"/>
      <c r="C14" s="1"/>
      <c r="D14" s="1"/>
      <c r="E14" s="1"/>
      <c r="F14" s="1"/>
      <c r="G14" s="6"/>
      <c r="H14" s="1"/>
      <c r="I14" s="1"/>
      <c r="J14" s="1"/>
      <c r="K14" s="1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14</v>
      </c>
      <c r="I15" s="19"/>
      <c r="J15" s="19" t="s">
        <v>14</v>
      </c>
      <c r="K15" s="6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15</v>
      </c>
      <c r="I16" s="19"/>
      <c r="J16" s="19" t="s">
        <v>16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28"/>
      <c r="H17" s="19" t="s">
        <v>5</v>
      </c>
      <c r="I17" s="19"/>
      <c r="J17" s="19" t="s">
        <v>17</v>
      </c>
      <c r="K17" s="1"/>
    </row>
    <row r="18" spans="1:11" ht="12.75" customHeight="1">
      <c r="A18" s="1"/>
      <c r="B18" s="1"/>
      <c r="C18" s="1"/>
      <c r="D18" s="1"/>
      <c r="E18" s="1"/>
      <c r="F18" s="1"/>
      <c r="G18" s="28"/>
      <c r="H18" s="19" t="s">
        <v>4</v>
      </c>
      <c r="I18" s="19"/>
      <c r="J18" s="19" t="s">
        <v>18</v>
      </c>
      <c r="K18" s="1"/>
    </row>
    <row r="19" spans="1:11" ht="12.75" customHeight="1">
      <c r="A19" s="1"/>
      <c r="B19" s="1"/>
      <c r="C19" s="1"/>
      <c r="D19" s="1"/>
      <c r="E19" s="1"/>
      <c r="F19" s="1"/>
      <c r="H19" s="29" t="str">
        <f>PL!K20</f>
        <v>30/9/2003</v>
      </c>
      <c r="I19" s="19"/>
      <c r="J19" s="29" t="s">
        <v>221</v>
      </c>
      <c r="K19" s="3"/>
    </row>
    <row r="20" spans="1:11" ht="12.75" customHeight="1">
      <c r="A20" s="1"/>
      <c r="B20" s="1"/>
      <c r="C20" s="1"/>
      <c r="D20" s="1"/>
      <c r="E20" s="1"/>
      <c r="F20" s="1"/>
      <c r="G20" s="57" t="s">
        <v>54</v>
      </c>
      <c r="H20" s="30" t="s">
        <v>11</v>
      </c>
      <c r="I20" s="31"/>
      <c r="J20" s="30" t="s">
        <v>11</v>
      </c>
      <c r="K20" s="1"/>
    </row>
    <row r="21" spans="1:11" ht="12.75" customHeight="1">
      <c r="A21" s="1"/>
      <c r="B21" s="1"/>
      <c r="C21" s="1"/>
      <c r="D21" s="1"/>
      <c r="E21" s="1"/>
      <c r="F21" s="1"/>
      <c r="G21" s="6"/>
      <c r="H21" s="1"/>
      <c r="I21" s="1"/>
      <c r="J21" s="1"/>
      <c r="K21" s="1"/>
    </row>
    <row r="22" spans="1:11" ht="12.75" customHeight="1">
      <c r="A22" s="31"/>
      <c r="B22" s="31" t="s">
        <v>25</v>
      </c>
      <c r="C22" s="31"/>
      <c r="D22" s="31"/>
      <c r="E22" s="31"/>
      <c r="F22" s="31"/>
      <c r="G22" s="99"/>
      <c r="H22" s="38">
        <v>735136</v>
      </c>
      <c r="I22" s="38"/>
      <c r="J22" s="38">
        <v>740402</v>
      </c>
      <c r="K22" s="31"/>
    </row>
    <row r="23" spans="1:11" ht="12.75" customHeight="1">
      <c r="A23" s="31"/>
      <c r="B23" s="31" t="s">
        <v>122</v>
      </c>
      <c r="C23" s="31"/>
      <c r="D23" s="31"/>
      <c r="E23" s="31"/>
      <c r="F23" s="31"/>
      <c r="G23" s="99"/>
      <c r="H23" s="38">
        <v>319825</v>
      </c>
      <c r="I23" s="38"/>
      <c r="J23" s="38">
        <v>322524</v>
      </c>
      <c r="K23" s="31"/>
    </row>
    <row r="24" spans="1:11" ht="12.75" customHeight="1">
      <c r="A24" s="31"/>
      <c r="B24" s="31" t="s">
        <v>123</v>
      </c>
      <c r="C24" s="31"/>
      <c r="D24" s="31"/>
      <c r="E24" s="31"/>
      <c r="F24" s="31"/>
      <c r="G24" s="99"/>
      <c r="H24" s="38">
        <v>134865</v>
      </c>
      <c r="I24" s="38"/>
      <c r="J24" s="38">
        <v>133061</v>
      </c>
      <c r="K24" s="31"/>
    </row>
    <row r="25" spans="1:11" ht="12.75" customHeight="1">
      <c r="A25" s="50"/>
      <c r="B25" s="31" t="s">
        <v>168</v>
      </c>
      <c r="C25" s="31"/>
      <c r="D25" s="31"/>
      <c r="E25" s="31"/>
      <c r="F25" s="31"/>
      <c r="G25" s="30"/>
      <c r="H25" s="34">
        <v>3596</v>
      </c>
      <c r="I25" s="38"/>
      <c r="J25" s="34">
        <v>3947</v>
      </c>
      <c r="K25" s="31"/>
    </row>
    <row r="26" spans="1:11" ht="12.75" customHeight="1">
      <c r="A26" s="50"/>
      <c r="B26" s="31" t="s">
        <v>169</v>
      </c>
      <c r="C26" s="31"/>
      <c r="D26" s="31"/>
      <c r="E26" s="31"/>
      <c r="F26" s="31"/>
      <c r="G26" s="99"/>
      <c r="H26" s="38">
        <v>297</v>
      </c>
      <c r="I26" s="38"/>
      <c r="J26" s="38">
        <v>275</v>
      </c>
      <c r="K26" s="31"/>
    </row>
    <row r="27" spans="1:11" ht="12.75" customHeight="1">
      <c r="A27" s="50"/>
      <c r="B27" s="31" t="s">
        <v>35</v>
      </c>
      <c r="C27" s="31"/>
      <c r="D27" s="31"/>
      <c r="E27" s="31"/>
      <c r="F27" s="31"/>
      <c r="G27" s="30"/>
      <c r="H27" s="38">
        <v>189228</v>
      </c>
      <c r="I27" s="38"/>
      <c r="J27" s="38">
        <v>191765</v>
      </c>
      <c r="K27" s="31"/>
    </row>
    <row r="28" spans="1:11" ht="12.75" customHeight="1">
      <c r="A28" s="50"/>
      <c r="B28" s="31" t="s">
        <v>261</v>
      </c>
      <c r="C28" s="31"/>
      <c r="D28" s="31"/>
      <c r="E28" s="31"/>
      <c r="F28" s="31"/>
      <c r="G28" s="99"/>
      <c r="H28" s="38">
        <v>185</v>
      </c>
      <c r="I28" s="38"/>
      <c r="J28" s="38">
        <v>185</v>
      </c>
      <c r="K28" s="31"/>
    </row>
    <row r="29" spans="1:11" ht="12.75" customHeight="1">
      <c r="A29" s="31"/>
      <c r="B29" s="31"/>
      <c r="C29" s="31"/>
      <c r="D29" s="31"/>
      <c r="E29" s="31"/>
      <c r="F29" s="31"/>
      <c r="G29" s="30"/>
      <c r="H29" s="38"/>
      <c r="I29" s="38"/>
      <c r="J29" s="38"/>
      <c r="K29" s="31"/>
    </row>
    <row r="30" spans="1:11" ht="12.75" customHeight="1">
      <c r="A30" s="50"/>
      <c r="B30" s="31" t="s">
        <v>28</v>
      </c>
      <c r="C30" s="31"/>
      <c r="D30" s="31"/>
      <c r="E30" s="31"/>
      <c r="F30" s="31"/>
      <c r="G30" s="30"/>
      <c r="H30" s="38"/>
      <c r="I30" s="38"/>
      <c r="J30" s="38"/>
      <c r="K30" s="31"/>
    </row>
    <row r="31" spans="1:11" ht="12.75" customHeight="1">
      <c r="A31" s="31"/>
      <c r="B31" s="30" t="s">
        <v>22</v>
      </c>
      <c r="C31" s="31" t="s">
        <v>26</v>
      </c>
      <c r="D31" s="31"/>
      <c r="E31" s="31"/>
      <c r="F31" s="31"/>
      <c r="G31" s="30"/>
      <c r="H31" s="38">
        <v>87647</v>
      </c>
      <c r="I31" s="38"/>
      <c r="J31" s="38">
        <v>100148</v>
      </c>
      <c r="K31" s="31"/>
    </row>
    <row r="32" spans="1:11" ht="12.75" customHeight="1">
      <c r="A32" s="31"/>
      <c r="B32" s="30" t="s">
        <v>22</v>
      </c>
      <c r="C32" s="31" t="s">
        <v>56</v>
      </c>
      <c r="D32" s="31"/>
      <c r="E32" s="31"/>
      <c r="F32" s="31"/>
      <c r="G32" s="30"/>
      <c r="H32" s="38">
        <v>86181</v>
      </c>
      <c r="I32" s="38"/>
      <c r="J32" s="38">
        <v>67007</v>
      </c>
      <c r="K32" s="31"/>
    </row>
    <row r="33" spans="1:11" ht="12.75" customHeight="1">
      <c r="A33" s="31"/>
      <c r="B33" s="30" t="s">
        <v>22</v>
      </c>
      <c r="C33" s="31" t="s">
        <v>170</v>
      </c>
      <c r="D33" s="31"/>
      <c r="E33" s="31"/>
      <c r="F33" s="31"/>
      <c r="G33" s="30"/>
      <c r="H33" s="38">
        <f>18089+447+95495</f>
        <v>114031</v>
      </c>
      <c r="I33" s="38"/>
      <c r="J33" s="38">
        <f>6830+326+93701</f>
        <v>100857</v>
      </c>
      <c r="K33" s="31"/>
    </row>
    <row r="34" spans="1:11" ht="12.75" customHeight="1">
      <c r="A34" s="31"/>
      <c r="B34" s="30" t="s">
        <v>22</v>
      </c>
      <c r="C34" s="31" t="s">
        <v>171</v>
      </c>
      <c r="D34" s="31"/>
      <c r="E34" s="31"/>
      <c r="F34" s="31"/>
      <c r="G34" s="30"/>
      <c r="H34" s="38">
        <f>133400+6693</f>
        <v>140093</v>
      </c>
      <c r="I34" s="38"/>
      <c r="J34" s="38">
        <f>126800+5980</f>
        <v>132780</v>
      </c>
      <c r="K34" s="31"/>
    </row>
    <row r="35" spans="1:11" ht="3.75" customHeight="1">
      <c r="A35" s="31"/>
      <c r="B35" s="31"/>
      <c r="C35" s="31"/>
      <c r="D35" s="31"/>
      <c r="E35" s="31"/>
      <c r="F35" s="31"/>
      <c r="G35" s="30"/>
      <c r="I35" s="38"/>
      <c r="J35" s="38"/>
      <c r="K35" s="31"/>
    </row>
    <row r="36" spans="1:11" ht="14.25" customHeight="1">
      <c r="A36" s="31"/>
      <c r="B36" s="31"/>
      <c r="C36" s="31"/>
      <c r="D36" s="31"/>
      <c r="E36" s="31"/>
      <c r="F36" s="31"/>
      <c r="G36" s="30"/>
      <c r="H36" s="51">
        <f>SUM(H31:H34)</f>
        <v>427952</v>
      </c>
      <c r="I36" s="38"/>
      <c r="J36" s="51">
        <f>SUM(J31:J34)</f>
        <v>400792</v>
      </c>
      <c r="K36" s="31"/>
    </row>
    <row r="37" spans="1:11" ht="12.75" customHeight="1">
      <c r="A37" s="31"/>
      <c r="B37" s="31"/>
      <c r="C37" s="31"/>
      <c r="D37" s="31"/>
      <c r="E37" s="31"/>
      <c r="F37" s="31"/>
      <c r="G37" s="30"/>
      <c r="H37" s="38"/>
      <c r="I37" s="38"/>
      <c r="J37" s="38"/>
      <c r="K37" s="31"/>
    </row>
    <row r="38" spans="1:11" ht="12.75" customHeight="1">
      <c r="A38" s="52"/>
      <c r="B38" s="31" t="s">
        <v>29</v>
      </c>
      <c r="C38" s="31"/>
      <c r="D38" s="31"/>
      <c r="E38" s="31"/>
      <c r="F38" s="31"/>
      <c r="G38" s="30"/>
      <c r="H38" s="38"/>
      <c r="I38" s="38"/>
      <c r="J38" s="38"/>
      <c r="K38" s="31"/>
    </row>
    <row r="39" spans="1:11" ht="12.75" customHeight="1">
      <c r="A39" s="31"/>
      <c r="B39" s="30" t="s">
        <v>22</v>
      </c>
      <c r="C39" s="31" t="s">
        <v>57</v>
      </c>
      <c r="D39" s="31"/>
      <c r="E39" s="31"/>
      <c r="F39" s="31"/>
      <c r="G39" s="30"/>
      <c r="H39" s="38">
        <v>33691</v>
      </c>
      <c r="I39" s="38"/>
      <c r="J39" s="38">
        <v>22402</v>
      </c>
      <c r="K39" s="31"/>
    </row>
    <row r="40" spans="1:11" ht="12.75" customHeight="1">
      <c r="A40" s="31"/>
      <c r="B40" s="30" t="s">
        <v>22</v>
      </c>
      <c r="C40" s="31" t="s">
        <v>58</v>
      </c>
      <c r="D40" s="31"/>
      <c r="E40" s="31"/>
      <c r="F40" s="31"/>
      <c r="G40" s="30"/>
      <c r="H40" s="38">
        <f>33275+163+73+911</f>
        <v>34422</v>
      </c>
      <c r="I40" s="38"/>
      <c r="J40" s="38">
        <f>36423+64+1631</f>
        <v>38118</v>
      </c>
      <c r="K40" s="31"/>
    </row>
    <row r="41" spans="1:11" ht="12.75" customHeight="1">
      <c r="A41" s="31"/>
      <c r="B41" s="30" t="s">
        <v>22</v>
      </c>
      <c r="C41" s="31" t="s">
        <v>27</v>
      </c>
      <c r="D41" s="31"/>
      <c r="E41" s="31"/>
      <c r="F41" s="31"/>
      <c r="G41" s="30">
        <v>21</v>
      </c>
      <c r="H41" s="38">
        <f>19968+5078</f>
        <v>25046</v>
      </c>
      <c r="I41" s="38"/>
      <c r="J41" s="38">
        <v>22497</v>
      </c>
      <c r="K41" s="31"/>
    </row>
    <row r="42" spans="1:11" ht="12.75" customHeight="1">
      <c r="A42" s="31"/>
      <c r="B42" s="30" t="s">
        <v>22</v>
      </c>
      <c r="C42" s="31" t="s">
        <v>160</v>
      </c>
      <c r="D42" s="31"/>
      <c r="E42" s="31"/>
      <c r="F42" s="31"/>
      <c r="G42" s="30"/>
      <c r="H42" s="38">
        <v>4021</v>
      </c>
      <c r="I42" s="38"/>
      <c r="J42" s="38">
        <v>3747</v>
      </c>
      <c r="K42" s="31"/>
    </row>
    <row r="43" spans="1:11" ht="3.75" customHeight="1">
      <c r="A43" s="31"/>
      <c r="B43" s="31"/>
      <c r="C43" s="31"/>
      <c r="D43" s="31"/>
      <c r="E43" s="31"/>
      <c r="F43" s="31"/>
      <c r="G43" s="30"/>
      <c r="H43" s="38"/>
      <c r="I43" s="38"/>
      <c r="J43" s="38"/>
      <c r="K43" s="31"/>
    </row>
    <row r="44" spans="1:11" ht="15.75" customHeight="1">
      <c r="A44" s="31"/>
      <c r="B44" s="31"/>
      <c r="C44" s="31"/>
      <c r="D44" s="31"/>
      <c r="E44" s="31"/>
      <c r="F44" s="31"/>
      <c r="G44" s="30"/>
      <c r="H44" s="51">
        <f>SUM(H39:H42)</f>
        <v>97180</v>
      </c>
      <c r="I44" s="38"/>
      <c r="J44" s="51">
        <f>SUM(J39:J42)</f>
        <v>86764</v>
      </c>
      <c r="K44" s="31"/>
    </row>
    <row r="45" spans="1:11" ht="8.25" customHeight="1">
      <c r="A45" s="31"/>
      <c r="B45" s="31"/>
      <c r="C45" s="31"/>
      <c r="D45" s="31"/>
      <c r="E45" s="31"/>
      <c r="F45" s="31"/>
      <c r="G45" s="30"/>
      <c r="H45" s="38"/>
      <c r="I45" s="38"/>
      <c r="J45" s="38"/>
      <c r="K45" s="31"/>
    </row>
    <row r="46" spans="1:11" ht="12.75" customHeight="1">
      <c r="A46" s="52"/>
      <c r="B46" s="31" t="s">
        <v>206</v>
      </c>
      <c r="C46" s="31"/>
      <c r="D46" s="31"/>
      <c r="E46" s="31"/>
      <c r="F46" s="31"/>
      <c r="G46" s="30"/>
      <c r="H46" s="38">
        <f>H36-H44</f>
        <v>330772</v>
      </c>
      <c r="I46" s="38"/>
      <c r="J46" s="38">
        <f>J36-J44</f>
        <v>314028</v>
      </c>
      <c r="K46" s="31"/>
    </row>
    <row r="47" spans="1:11" ht="8.25" customHeight="1">
      <c r="A47" s="31"/>
      <c r="B47" s="31"/>
      <c r="C47" s="31"/>
      <c r="D47" s="31"/>
      <c r="E47" s="31"/>
      <c r="F47" s="31"/>
      <c r="G47" s="30"/>
      <c r="H47" s="38"/>
      <c r="I47" s="38"/>
      <c r="J47" s="38"/>
      <c r="K47" s="31"/>
    </row>
    <row r="48" spans="1:11" ht="16.5" customHeight="1" thickBot="1">
      <c r="A48" s="31"/>
      <c r="B48" s="31"/>
      <c r="C48" s="31"/>
      <c r="D48" s="31"/>
      <c r="E48" s="31"/>
      <c r="F48" s="31"/>
      <c r="G48" s="30"/>
      <c r="H48" s="41">
        <f>SUM(H22:H28)+H46</f>
        <v>1713904</v>
      </c>
      <c r="I48" s="38"/>
      <c r="J48" s="41">
        <f>SUM(J22:J28)+J46</f>
        <v>1706187</v>
      </c>
      <c r="K48" s="31"/>
    </row>
    <row r="49" spans="1:11" ht="12.75" customHeight="1" thickTop="1">
      <c r="A49" s="31"/>
      <c r="B49" s="31"/>
      <c r="C49" s="31"/>
      <c r="D49" s="31"/>
      <c r="E49" s="31"/>
      <c r="F49" s="31"/>
      <c r="G49" s="30"/>
      <c r="H49" s="38"/>
      <c r="I49" s="38"/>
      <c r="J49" s="38"/>
      <c r="K49" s="31"/>
    </row>
    <row r="50" spans="1:11" ht="12.75" customHeight="1">
      <c r="A50" s="52"/>
      <c r="B50" s="31"/>
      <c r="C50" s="31"/>
      <c r="D50" s="31"/>
      <c r="E50" s="31"/>
      <c r="F50" s="31"/>
      <c r="G50" s="30"/>
      <c r="H50" s="38"/>
      <c r="I50" s="38"/>
      <c r="J50" s="38"/>
      <c r="K50" s="31"/>
    </row>
    <row r="51" spans="1:11" ht="12.75" customHeight="1">
      <c r="A51" s="31"/>
      <c r="B51" s="31" t="s">
        <v>31</v>
      </c>
      <c r="C51" s="31"/>
      <c r="D51" s="31"/>
      <c r="E51" s="31"/>
      <c r="F51" s="31"/>
      <c r="G51" s="30"/>
      <c r="H51" s="38">
        <v>203219</v>
      </c>
      <c r="I51" s="38"/>
      <c r="J51" s="38">
        <v>203219</v>
      </c>
      <c r="K51" s="31"/>
    </row>
    <row r="52" spans="1:11" ht="12.75" customHeight="1">
      <c r="A52" s="31"/>
      <c r="B52" s="31" t="s">
        <v>19</v>
      </c>
      <c r="C52" s="31"/>
      <c r="D52" s="31"/>
      <c r="E52" s="31"/>
      <c r="F52" s="31"/>
      <c r="G52" s="30"/>
      <c r="H52" s="38">
        <f>SUM(SCE!F25:H25)</f>
        <v>1335927</v>
      </c>
      <c r="I52" s="38"/>
      <c r="J52" s="38">
        <v>1328374</v>
      </c>
      <c r="K52" s="31"/>
    </row>
    <row r="53" spans="1:11" ht="5.25" customHeight="1">
      <c r="A53" s="31"/>
      <c r="B53" s="30"/>
      <c r="C53" s="31"/>
      <c r="D53" s="31"/>
      <c r="E53" s="31"/>
      <c r="F53" s="31"/>
      <c r="G53" s="30"/>
      <c r="H53" s="85"/>
      <c r="I53" s="38"/>
      <c r="J53" s="85"/>
      <c r="K53" s="31"/>
    </row>
    <row r="54" spans="1:11" ht="15" customHeight="1">
      <c r="A54" s="31"/>
      <c r="B54" s="23" t="s">
        <v>30</v>
      </c>
      <c r="C54" s="31"/>
      <c r="D54" s="31"/>
      <c r="E54" s="31"/>
      <c r="F54" s="31"/>
      <c r="G54" s="30"/>
      <c r="H54" s="38">
        <f>SUM(H51:H53)</f>
        <v>1539146</v>
      </c>
      <c r="I54" s="38"/>
      <c r="J54" s="38">
        <f>SUM(J51:J53)</f>
        <v>1531593</v>
      </c>
      <c r="K54" s="31"/>
    </row>
    <row r="55" spans="1:11" ht="12.75" customHeight="1">
      <c r="A55" s="31"/>
      <c r="B55" s="23" t="s">
        <v>32</v>
      </c>
      <c r="C55" s="31"/>
      <c r="D55" s="31"/>
      <c r="E55" s="31"/>
      <c r="F55" s="31"/>
      <c r="G55" s="30"/>
      <c r="H55" s="38">
        <v>174243</v>
      </c>
      <c r="I55" s="38"/>
      <c r="J55" s="38">
        <v>174053</v>
      </c>
      <c r="K55" s="31"/>
    </row>
    <row r="56" spans="1:11" ht="12.75" customHeight="1">
      <c r="A56" s="31"/>
      <c r="B56" s="23" t="s">
        <v>37</v>
      </c>
      <c r="C56" s="31"/>
      <c r="D56" s="31"/>
      <c r="E56" s="31"/>
      <c r="F56" s="31"/>
      <c r="G56" s="30"/>
      <c r="H56" s="38">
        <v>239</v>
      </c>
      <c r="I56" s="38"/>
      <c r="J56" s="38">
        <v>239</v>
      </c>
      <c r="K56" s="31"/>
    </row>
    <row r="57" spans="1:11" ht="12.75" customHeight="1">
      <c r="A57" s="31"/>
      <c r="B57" s="23" t="s">
        <v>38</v>
      </c>
      <c r="C57" s="31"/>
      <c r="D57" s="31"/>
      <c r="E57" s="31"/>
      <c r="F57" s="31"/>
      <c r="G57" s="30"/>
      <c r="H57" s="38">
        <v>276</v>
      </c>
      <c r="I57" s="38"/>
      <c r="J57" s="38">
        <v>302</v>
      </c>
      <c r="K57" s="31"/>
    </row>
    <row r="58" spans="1:11" ht="3.75" customHeight="1">
      <c r="A58" s="31"/>
      <c r="B58" s="31"/>
      <c r="C58" s="31"/>
      <c r="D58" s="31"/>
      <c r="E58" s="31"/>
      <c r="F58" s="31"/>
      <c r="G58" s="30"/>
      <c r="H58" s="38"/>
      <c r="I58" s="38"/>
      <c r="J58" s="38"/>
      <c r="K58" s="31"/>
    </row>
    <row r="59" spans="1:11" ht="15" customHeight="1" thickBot="1">
      <c r="A59" s="31"/>
      <c r="B59" s="31"/>
      <c r="C59" s="31"/>
      <c r="D59" s="31"/>
      <c r="E59" s="31"/>
      <c r="F59" s="31"/>
      <c r="G59" s="30"/>
      <c r="H59" s="41">
        <f>SUM(H54:H58)</f>
        <v>1713904</v>
      </c>
      <c r="I59" s="38"/>
      <c r="J59" s="41">
        <f>SUM(J54:J58)</f>
        <v>1706187</v>
      </c>
      <c r="K59" s="31"/>
    </row>
    <row r="60" spans="1:11" ht="12.75" customHeight="1" thickTop="1">
      <c r="A60" s="31"/>
      <c r="B60" s="31"/>
      <c r="C60" s="31"/>
      <c r="D60" s="31"/>
      <c r="E60" s="31"/>
      <c r="F60" s="31"/>
      <c r="G60" s="30"/>
      <c r="H60" s="38"/>
      <c r="I60" s="38"/>
      <c r="J60" s="38"/>
      <c r="K60" s="31"/>
    </row>
    <row r="61" spans="1:11" ht="12.75" customHeight="1" thickBot="1">
      <c r="A61" s="52"/>
      <c r="B61" s="31" t="s">
        <v>33</v>
      </c>
      <c r="C61" s="31"/>
      <c r="D61" s="31"/>
      <c r="E61" s="31"/>
      <c r="F61" s="31"/>
      <c r="G61" s="30"/>
      <c r="H61" s="53">
        <f>(H54-H27)/H51</f>
        <v>6.642676127724278</v>
      </c>
      <c r="I61" s="38"/>
      <c r="J61" s="53">
        <f>(J54-J27)/J51</f>
        <v>6.593025258465006</v>
      </c>
      <c r="K61" s="31"/>
    </row>
    <row r="62" spans="1:14" ht="12.75" customHeight="1" thickTop="1">
      <c r="A62" s="31"/>
      <c r="B62" s="31"/>
      <c r="C62" s="31"/>
      <c r="D62" s="31"/>
      <c r="E62" s="31"/>
      <c r="F62" s="31"/>
      <c r="G62" s="30"/>
      <c r="H62" s="31"/>
      <c r="I62" s="31"/>
      <c r="J62" s="31"/>
      <c r="K62" s="31"/>
      <c r="L62" s="9"/>
      <c r="M62" s="1"/>
      <c r="N62" s="9"/>
    </row>
    <row r="63" spans="1:11" ht="12.75" customHeight="1">
      <c r="A63" s="32"/>
      <c r="B63" s="32"/>
      <c r="C63" s="32"/>
      <c r="D63" s="32"/>
      <c r="E63" s="32"/>
      <c r="F63" s="32"/>
      <c r="G63" s="32"/>
      <c r="I63" s="32"/>
      <c r="J63" s="32"/>
      <c r="K63" s="32"/>
    </row>
    <row r="64" spans="1:11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0" ht="12.75" customHeight="1">
      <c r="B65" s="191" t="s">
        <v>97</v>
      </c>
      <c r="C65" s="191"/>
      <c r="D65" s="191"/>
      <c r="E65" s="191"/>
      <c r="F65" s="191"/>
      <c r="G65" s="191"/>
      <c r="H65" s="191"/>
      <c r="I65" s="191"/>
      <c r="J65" s="191"/>
    </row>
    <row r="66" spans="1:11" ht="12.75" customHeight="1">
      <c r="A66" s="2"/>
      <c r="B66" s="192" t="s">
        <v>256</v>
      </c>
      <c r="C66" s="192"/>
      <c r="D66" s="192"/>
      <c r="E66" s="192"/>
      <c r="F66" s="192"/>
      <c r="G66" s="192"/>
      <c r="H66" s="192"/>
      <c r="I66" s="192"/>
      <c r="J66" s="192"/>
      <c r="K66" s="13"/>
    </row>
    <row r="70" spans="8:10" ht="12.75" customHeight="1">
      <c r="H70" s="131">
        <f>H48-H59</f>
        <v>0</v>
      </c>
      <c r="J70" s="131">
        <f>J48-J59</f>
        <v>0</v>
      </c>
    </row>
  </sheetData>
  <mergeCells count="2">
    <mergeCell ref="B65:J65"/>
    <mergeCell ref="B66:J66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7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43"/>
  <sheetViews>
    <sheetView workbookViewId="0" topLeftCell="C7">
      <selection activeCell="D17" sqref="D17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2.777343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2" t="s">
        <v>213</v>
      </c>
    </row>
    <row r="3" spans="2:13" ht="15.75">
      <c r="B3" s="152" t="s">
        <v>213</v>
      </c>
      <c r="D3" s="105"/>
      <c r="E3" s="105"/>
      <c r="F3" s="105"/>
      <c r="G3" s="105"/>
      <c r="H3" s="105"/>
      <c r="I3" s="105"/>
      <c r="M3" s="138" t="s">
        <v>211</v>
      </c>
    </row>
    <row r="4" spans="2:13" ht="12.75" customHeight="1">
      <c r="B4" s="138" t="s">
        <v>211</v>
      </c>
      <c r="D4" s="105"/>
      <c r="E4" s="105"/>
      <c r="F4" s="105"/>
      <c r="G4" s="105"/>
      <c r="H4" s="105"/>
      <c r="I4" s="105"/>
      <c r="M4" s="138"/>
    </row>
    <row r="5" spans="2:13" ht="6.75" customHeight="1">
      <c r="B5" s="138"/>
      <c r="D5" s="105"/>
      <c r="E5" s="105"/>
      <c r="F5" s="105"/>
      <c r="G5" s="105"/>
      <c r="H5" s="105"/>
      <c r="I5" s="105"/>
      <c r="M5" s="138"/>
    </row>
    <row r="6" spans="2:9" ht="15">
      <c r="B6" s="158" t="s">
        <v>222</v>
      </c>
      <c r="D6" s="105"/>
      <c r="E6" s="105"/>
      <c r="F6" s="105"/>
      <c r="G6" s="105"/>
      <c r="H6" s="105"/>
      <c r="I6" s="105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21" customHeight="1">
      <c r="B8" s="118" t="str">
        <f>+'BS'!B8</f>
        <v>Interim  report  for  the  first  quarter  ended  30  September  2003  (Cont'd)</v>
      </c>
      <c r="C8" s="3"/>
      <c r="D8" s="3"/>
      <c r="E8" s="3"/>
      <c r="F8" s="3"/>
      <c r="G8" s="3"/>
      <c r="H8" s="3"/>
      <c r="I8" s="3"/>
    </row>
    <row r="9" spans="2:9" ht="15">
      <c r="B9" s="23" t="s">
        <v>1</v>
      </c>
      <c r="C9" s="105"/>
      <c r="D9" s="105"/>
      <c r="E9" s="105"/>
      <c r="F9" s="105"/>
      <c r="G9" s="105"/>
      <c r="H9" s="105"/>
      <c r="I9" s="105"/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2:9" ht="15">
      <c r="B11" s="3"/>
      <c r="C11" s="3"/>
      <c r="D11" s="3"/>
      <c r="E11" s="3"/>
      <c r="F11" s="3"/>
      <c r="G11" s="3"/>
      <c r="H11" s="3"/>
      <c r="I11" s="3"/>
    </row>
    <row r="12" spans="2:9" ht="18">
      <c r="B12" s="104" t="s">
        <v>240</v>
      </c>
      <c r="C12" s="102"/>
      <c r="D12" s="102"/>
      <c r="E12" s="102"/>
      <c r="F12" s="102"/>
      <c r="G12" s="102"/>
      <c r="H12" s="102"/>
      <c r="I12" s="102"/>
    </row>
    <row r="14" spans="2:9" ht="15">
      <c r="B14" s="32"/>
      <c r="C14" s="32"/>
      <c r="D14" s="32"/>
      <c r="E14" s="83"/>
      <c r="F14" s="83"/>
      <c r="G14" s="83"/>
      <c r="H14" s="32"/>
      <c r="I14" s="32"/>
    </row>
    <row r="15" spans="2:9" ht="15">
      <c r="B15" s="32"/>
      <c r="C15" s="32"/>
      <c r="D15" s="32"/>
      <c r="E15" s="83" t="s">
        <v>46</v>
      </c>
      <c r="F15" s="83" t="s">
        <v>46</v>
      </c>
      <c r="G15" s="83" t="s">
        <v>59</v>
      </c>
      <c r="H15" s="83" t="s">
        <v>158</v>
      </c>
      <c r="I15" s="32"/>
    </row>
    <row r="16" spans="2:9" ht="15">
      <c r="B16" s="181" t="s">
        <v>223</v>
      </c>
      <c r="C16" s="32"/>
      <c r="E16" s="83" t="s">
        <v>47</v>
      </c>
      <c r="F16" s="83" t="s">
        <v>48</v>
      </c>
      <c r="G16" s="83" t="s">
        <v>19</v>
      </c>
      <c r="H16" s="83" t="s">
        <v>159</v>
      </c>
      <c r="I16" s="83" t="s">
        <v>23</v>
      </c>
    </row>
    <row r="17" spans="3:9" ht="15">
      <c r="C17" s="32"/>
      <c r="D17" s="101"/>
      <c r="E17" s="149" t="s">
        <v>11</v>
      </c>
      <c r="F17" s="149" t="s">
        <v>11</v>
      </c>
      <c r="G17" s="149" t="s">
        <v>11</v>
      </c>
      <c r="H17" s="149" t="s">
        <v>11</v>
      </c>
      <c r="I17" s="149" t="s">
        <v>11</v>
      </c>
    </row>
    <row r="18" spans="2:9" ht="15">
      <c r="B18" s="32"/>
      <c r="C18" s="32"/>
      <c r="D18" s="32"/>
      <c r="E18" s="32"/>
      <c r="F18" s="32"/>
      <c r="G18" s="32"/>
      <c r="H18" s="32"/>
      <c r="I18" s="32"/>
    </row>
    <row r="19" spans="2:9" ht="15">
      <c r="B19" s="32" t="s">
        <v>264</v>
      </c>
      <c r="C19" s="32"/>
      <c r="D19" s="32"/>
      <c r="E19" s="32">
        <v>203219</v>
      </c>
      <c r="F19" s="32">
        <v>1100200</v>
      </c>
      <c r="G19" s="32">
        <f>49189-36+9</f>
        <v>49162</v>
      </c>
      <c r="H19" s="32">
        <v>179012</v>
      </c>
      <c r="I19" s="32">
        <f>SUM(E19:H19)</f>
        <v>1531593</v>
      </c>
    </row>
    <row r="20" spans="2:9" ht="15">
      <c r="B20" s="32"/>
      <c r="C20" s="32"/>
      <c r="D20" s="32"/>
      <c r="E20" s="32"/>
      <c r="F20" s="32"/>
      <c r="G20" s="32"/>
      <c r="H20" s="32"/>
      <c r="I20" s="32"/>
    </row>
    <row r="21" spans="2:9" ht="15">
      <c r="B21" s="32" t="s">
        <v>49</v>
      </c>
      <c r="C21" s="32"/>
      <c r="D21" s="32"/>
      <c r="E21" s="134">
        <v>0</v>
      </c>
      <c r="F21" s="134">
        <v>0</v>
      </c>
      <c r="G21" s="86">
        <v>-3</v>
      </c>
      <c r="H21" s="126">
        <v>0</v>
      </c>
      <c r="I21" s="86">
        <f>SUM(E21:H21)</f>
        <v>-3</v>
      </c>
    </row>
    <row r="22" spans="2:9" ht="15">
      <c r="B22" s="32"/>
      <c r="C22" s="32"/>
      <c r="D22" s="32"/>
      <c r="E22" s="32"/>
      <c r="F22" s="32"/>
      <c r="G22" s="32"/>
      <c r="H22" s="32"/>
      <c r="I22" s="32"/>
    </row>
    <row r="23" spans="2:9" ht="15">
      <c r="B23" s="32" t="s">
        <v>0</v>
      </c>
      <c r="C23" s="32"/>
      <c r="D23" s="32"/>
      <c r="E23" s="134">
        <v>0</v>
      </c>
      <c r="F23" s="134">
        <v>0</v>
      </c>
      <c r="G23" s="126">
        <v>0</v>
      </c>
      <c r="H23" s="32">
        <f>PL!K48</f>
        <v>7556</v>
      </c>
      <c r="I23" s="32">
        <f>SUM(E23:H23)</f>
        <v>7556</v>
      </c>
    </row>
    <row r="24" spans="2:9" ht="15">
      <c r="B24" s="32"/>
      <c r="C24" s="32"/>
      <c r="D24" s="32"/>
      <c r="E24" s="134"/>
      <c r="F24" s="134"/>
      <c r="G24" s="126"/>
      <c r="H24" s="32"/>
      <c r="I24" s="32"/>
    </row>
    <row r="25" spans="2:11" ht="20.25" customHeight="1" thickBot="1">
      <c r="B25" s="32" t="s">
        <v>263</v>
      </c>
      <c r="C25" s="32"/>
      <c r="D25" s="32"/>
      <c r="E25" s="119">
        <f>SUM(E19:E24)</f>
        <v>203219</v>
      </c>
      <c r="F25" s="119">
        <f>SUM(F19:F24)</f>
        <v>1100200</v>
      </c>
      <c r="G25" s="119">
        <f>SUM(G19:G24)</f>
        <v>49159</v>
      </c>
      <c r="H25" s="119">
        <f>SUM(H19:H24)</f>
        <v>186568</v>
      </c>
      <c r="I25" s="119">
        <f>SUM(I19:I24)</f>
        <v>1539146</v>
      </c>
      <c r="K25" s="129">
        <f>+I25-'BS'!H54</f>
        <v>0</v>
      </c>
    </row>
    <row r="26" ht="15.75" thickTop="1"/>
    <row r="28" spans="2:9" ht="15">
      <c r="B28" s="32"/>
      <c r="C28" s="32"/>
      <c r="D28" s="32"/>
      <c r="E28" s="83" t="s">
        <v>46</v>
      </c>
      <c r="F28" s="83" t="s">
        <v>46</v>
      </c>
      <c r="G28" s="83" t="s">
        <v>59</v>
      </c>
      <c r="H28" s="83" t="s">
        <v>158</v>
      </c>
      <c r="I28" s="32"/>
    </row>
    <row r="29" spans="2:9" ht="15">
      <c r="B29" s="181" t="s">
        <v>235</v>
      </c>
      <c r="C29" s="32"/>
      <c r="E29" s="83" t="s">
        <v>47</v>
      </c>
      <c r="F29" s="83" t="s">
        <v>48</v>
      </c>
      <c r="G29" s="83" t="s">
        <v>19</v>
      </c>
      <c r="H29" s="83" t="s">
        <v>159</v>
      </c>
      <c r="I29" s="83" t="s">
        <v>23</v>
      </c>
    </row>
    <row r="30" spans="3:9" ht="15">
      <c r="C30" s="32"/>
      <c r="D30" s="101"/>
      <c r="E30" s="149" t="s">
        <v>11</v>
      </c>
      <c r="F30" s="149" t="s">
        <v>11</v>
      </c>
      <c r="G30" s="149" t="s">
        <v>11</v>
      </c>
      <c r="H30" s="149" t="s">
        <v>11</v>
      </c>
      <c r="I30" s="149" t="s">
        <v>11</v>
      </c>
    </row>
    <row r="32" spans="2:9" ht="15">
      <c r="B32" s="32" t="s">
        <v>60</v>
      </c>
      <c r="C32" s="32"/>
      <c r="E32" s="32">
        <v>203219</v>
      </c>
      <c r="F32" s="32">
        <v>1100200</v>
      </c>
      <c r="G32" s="32">
        <v>49154</v>
      </c>
      <c r="H32" s="32">
        <v>173773</v>
      </c>
      <c r="I32" s="129">
        <f>SUM(E32:H32)</f>
        <v>1526346</v>
      </c>
    </row>
    <row r="33" spans="2:9" ht="15">
      <c r="B33" s="32"/>
      <c r="C33" s="32"/>
      <c r="E33" s="32"/>
      <c r="F33" s="32"/>
      <c r="G33" s="32"/>
      <c r="H33" s="32"/>
      <c r="I33" s="32"/>
    </row>
    <row r="34" spans="2:9" ht="15">
      <c r="B34" s="32" t="s">
        <v>49</v>
      </c>
      <c r="C34" s="32"/>
      <c r="E34" s="129">
        <v>0</v>
      </c>
      <c r="F34" s="129">
        <v>0</v>
      </c>
      <c r="G34" s="32">
        <v>1</v>
      </c>
      <c r="H34" s="129">
        <v>0</v>
      </c>
      <c r="I34" s="129">
        <f>SUM(E34:H34)</f>
        <v>1</v>
      </c>
    </row>
    <row r="35" spans="2:9" ht="15">
      <c r="B35" s="32"/>
      <c r="C35" s="32"/>
      <c r="E35" s="32"/>
      <c r="F35" s="32"/>
      <c r="G35" s="32"/>
      <c r="H35" s="32"/>
      <c r="I35" s="32"/>
    </row>
    <row r="36" spans="2:9" ht="15">
      <c r="B36" s="32" t="s">
        <v>0</v>
      </c>
      <c r="C36" s="32"/>
      <c r="E36" s="129">
        <v>0</v>
      </c>
      <c r="F36" s="129">
        <v>0</v>
      </c>
      <c r="G36" s="129">
        <v>0</v>
      </c>
      <c r="H36" s="32">
        <f>+PL!M48</f>
        <v>8476</v>
      </c>
      <c r="I36" s="129">
        <f>SUM(E36:H36)</f>
        <v>8476</v>
      </c>
    </row>
    <row r="37" spans="2:9" ht="15">
      <c r="B37" s="32"/>
      <c r="C37" s="32"/>
      <c r="E37" s="32"/>
      <c r="F37" s="32"/>
      <c r="G37" s="32"/>
      <c r="H37" s="32"/>
      <c r="I37" s="32"/>
    </row>
    <row r="38" spans="2:9" ht="15.75" thickBot="1">
      <c r="B38" s="32" t="s">
        <v>262</v>
      </c>
      <c r="C38" s="32"/>
      <c r="E38" s="119">
        <f>SUM(E32:E37)</f>
        <v>203219</v>
      </c>
      <c r="F38" s="119">
        <f>SUM(F32:F37)</f>
        <v>1100200</v>
      </c>
      <c r="G38" s="119">
        <f>SUM(G32:G37)</f>
        <v>49155</v>
      </c>
      <c r="H38" s="119">
        <f>SUM(H32:H37)</f>
        <v>182249</v>
      </c>
      <c r="I38" s="119">
        <f>SUM(I32:I37)</f>
        <v>1534823</v>
      </c>
    </row>
    <row r="39" spans="5:9" ht="15.75" thickTop="1">
      <c r="E39" s="32"/>
      <c r="F39" s="32"/>
      <c r="G39" s="32"/>
      <c r="H39" s="32"/>
      <c r="I39" s="32"/>
    </row>
    <row r="40" spans="5:9" ht="15">
      <c r="E40" s="32"/>
      <c r="F40" s="32"/>
      <c r="G40" s="32"/>
      <c r="H40" s="32"/>
      <c r="I40" s="32"/>
    </row>
    <row r="41" spans="5:9" ht="15">
      <c r="E41" s="32"/>
      <c r="F41" s="32"/>
      <c r="G41" s="32"/>
      <c r="H41" s="32"/>
      <c r="I41" s="32"/>
    </row>
    <row r="42" spans="2:9" ht="15">
      <c r="B42" s="193" t="s">
        <v>241</v>
      </c>
      <c r="C42" s="193"/>
      <c r="D42" s="193"/>
      <c r="E42" s="193"/>
      <c r="F42" s="193"/>
      <c r="G42" s="193"/>
      <c r="H42" s="193"/>
      <c r="I42" s="193"/>
    </row>
    <row r="43" spans="2:9" ht="15">
      <c r="B43" s="192" t="s">
        <v>256</v>
      </c>
      <c r="C43" s="192"/>
      <c r="D43" s="192"/>
      <c r="E43" s="192"/>
      <c r="F43" s="192"/>
      <c r="G43" s="192"/>
      <c r="H43" s="192"/>
      <c r="I43" s="192"/>
    </row>
  </sheetData>
  <mergeCells count="2">
    <mergeCell ref="B42:I42"/>
    <mergeCell ref="B43:I43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5"/>
  <sheetViews>
    <sheetView workbookViewId="0" topLeftCell="B1">
      <selection activeCell="G37" sqref="G37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0.4453125" style="0" customWidth="1"/>
    <col min="6" max="6" width="6.5546875" style="0" customWidth="1"/>
    <col min="7" max="7" width="12.77734375" style="0" customWidth="1"/>
    <col min="8" max="8" width="2.4453125" style="0" customWidth="1"/>
    <col min="9" max="9" width="12.77734375" style="0" customWidth="1"/>
    <col min="10" max="10" width="7.3359375" style="0" customWidth="1"/>
    <col min="11" max="11" width="4.10546875" style="0" customWidth="1"/>
  </cols>
  <sheetData>
    <row r="2" ht="15.75" customHeight="1">
      <c r="M2" s="152" t="s">
        <v>213</v>
      </c>
    </row>
    <row r="3" spans="1:13" ht="15.75">
      <c r="A3" s="3"/>
      <c r="B3" s="152" t="s">
        <v>213</v>
      </c>
      <c r="C3" s="3"/>
      <c r="D3" s="3"/>
      <c r="E3" s="3"/>
      <c r="F3" s="3"/>
      <c r="G3" s="3"/>
      <c r="H3" s="3"/>
      <c r="I3" s="3"/>
      <c r="J3" s="3"/>
      <c r="K3" s="3"/>
      <c r="M3" s="138" t="s">
        <v>211</v>
      </c>
    </row>
    <row r="4" spans="1:13" ht="12.75" customHeight="1">
      <c r="A4" s="3"/>
      <c r="B4" s="138" t="s">
        <v>211</v>
      </c>
      <c r="C4" s="3"/>
      <c r="D4" s="3"/>
      <c r="E4" s="3"/>
      <c r="F4" s="3"/>
      <c r="G4" s="3"/>
      <c r="H4" s="3"/>
      <c r="I4" s="3"/>
      <c r="J4" s="3"/>
      <c r="K4" s="3"/>
      <c r="M4" s="138"/>
    </row>
    <row r="5" spans="1:13" ht="6.75" customHeight="1">
      <c r="A5" s="3"/>
      <c r="B5" s="138"/>
      <c r="C5" s="3"/>
      <c r="D5" s="3"/>
      <c r="E5" s="3"/>
      <c r="F5" s="3"/>
      <c r="G5" s="3"/>
      <c r="H5" s="3"/>
      <c r="I5" s="3"/>
      <c r="J5" s="3"/>
      <c r="K5" s="3"/>
      <c r="M5" s="138"/>
    </row>
    <row r="6" spans="1:11" ht="12.75" customHeight="1">
      <c r="A6" s="3"/>
      <c r="B6" s="158" t="s">
        <v>222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111"/>
      <c r="C7" s="3"/>
      <c r="D7" s="3"/>
      <c r="E7" s="3"/>
      <c r="F7" s="3"/>
      <c r="G7" s="3"/>
      <c r="H7" s="3"/>
      <c r="I7" s="3"/>
      <c r="J7" s="3"/>
      <c r="K7" s="3"/>
    </row>
    <row r="8" spans="1:11" ht="19.5" customHeight="1">
      <c r="A8" s="3"/>
      <c r="B8" s="118" t="str">
        <f>+SCE!B8</f>
        <v>Interim  report  for  the  first  quarter  ended  30  September  2003  (Cont'd)</v>
      </c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23" t="s">
        <v>1</v>
      </c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">
      <c r="A12" s="102"/>
      <c r="B12" s="104" t="s">
        <v>242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4" ht="15">
      <c r="I14" s="19" t="s">
        <v>6</v>
      </c>
    </row>
    <row r="15" spans="7:9" ht="15">
      <c r="G15" s="83" t="s">
        <v>21</v>
      </c>
      <c r="H15" s="83"/>
      <c r="I15" s="19" t="s">
        <v>20</v>
      </c>
    </row>
    <row r="16" spans="7:9" ht="15">
      <c r="G16" s="106" t="s">
        <v>61</v>
      </c>
      <c r="H16" s="106"/>
      <c r="I16" s="19" t="s">
        <v>10</v>
      </c>
    </row>
    <row r="17" spans="7:10" ht="15">
      <c r="G17" s="29" t="str">
        <f>+'BS'!H19</f>
        <v>30/9/2003</v>
      </c>
      <c r="H17" s="29"/>
      <c r="I17" s="19" t="str">
        <f>+PL!M20</f>
        <v>30/9/2002</v>
      </c>
      <c r="J17" s="87"/>
    </row>
    <row r="18" spans="6:10" ht="15">
      <c r="F18" s="101" t="s">
        <v>54</v>
      </c>
      <c r="G18" s="149" t="s">
        <v>11</v>
      </c>
      <c r="H18" s="83"/>
      <c r="I18" s="30" t="s">
        <v>11</v>
      </c>
      <c r="J18" s="83"/>
    </row>
    <row r="20" ht="15">
      <c r="B20" s="107" t="s">
        <v>62</v>
      </c>
    </row>
    <row r="21" spans="2:11" ht="15">
      <c r="B21" s="32" t="s">
        <v>124</v>
      </c>
      <c r="E21" s="32"/>
      <c r="F21" s="32"/>
      <c r="G21" s="32">
        <f>PL!K38</f>
        <v>8749</v>
      </c>
      <c r="H21" s="32"/>
      <c r="I21" s="32">
        <v>9183</v>
      </c>
      <c r="J21" s="32"/>
      <c r="K21" s="32"/>
    </row>
    <row r="22" spans="2:11" ht="15">
      <c r="B22" s="32" t="s">
        <v>172</v>
      </c>
      <c r="E22" s="32"/>
      <c r="F22" s="32"/>
      <c r="G22" s="32"/>
      <c r="H22" s="32"/>
      <c r="I22" s="32"/>
      <c r="J22" s="32"/>
      <c r="K22" s="32"/>
    </row>
    <row r="23" spans="2:11" ht="15">
      <c r="B23" s="32"/>
      <c r="C23" s="32" t="s">
        <v>39</v>
      </c>
      <c r="D23" s="32"/>
      <c r="E23" s="32"/>
      <c r="F23" s="32"/>
      <c r="G23" s="32">
        <f>11061+272+43+1+2699+2537</f>
        <v>16613</v>
      </c>
      <c r="H23" s="32"/>
      <c r="I23" s="32">
        <v>15230</v>
      </c>
      <c r="J23" s="32"/>
      <c r="K23" s="32"/>
    </row>
    <row r="24" spans="2:11" ht="15">
      <c r="B24" s="32"/>
      <c r="C24" s="32" t="s">
        <v>40</v>
      </c>
      <c r="D24" s="32"/>
      <c r="E24" s="32"/>
      <c r="F24" s="32"/>
      <c r="G24" s="32">
        <f>316-2092+351-39-42</f>
        <v>-1506</v>
      </c>
      <c r="H24" s="32"/>
      <c r="I24" s="32">
        <v>1841</v>
      </c>
      <c r="J24" s="32"/>
      <c r="K24" s="32"/>
    </row>
    <row r="25" spans="1:11" ht="7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5">
      <c r="A26" s="32"/>
      <c r="B26" s="32" t="s">
        <v>41</v>
      </c>
      <c r="C26" s="32"/>
      <c r="D26" s="32"/>
      <c r="E26" s="32"/>
      <c r="F26" s="32"/>
      <c r="G26" s="88">
        <f>SUM(G21:G25)</f>
        <v>23856</v>
      </c>
      <c r="H26" s="86"/>
      <c r="I26" s="88">
        <f>SUM(I21:I25)</f>
        <v>26254</v>
      </c>
      <c r="J26" s="32"/>
      <c r="K26" s="32"/>
    </row>
    <row r="27" spans="1:11" ht="15">
      <c r="A27" s="32"/>
      <c r="B27" s="32" t="s">
        <v>173</v>
      </c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5">
      <c r="A28" s="32"/>
      <c r="B28" s="32"/>
      <c r="C28" s="32" t="s">
        <v>174</v>
      </c>
      <c r="D28" s="32"/>
      <c r="E28" s="32"/>
      <c r="F28" s="32"/>
      <c r="G28" s="32">
        <f>869-19446+339</f>
        <v>-18238</v>
      </c>
      <c r="H28" s="32"/>
      <c r="I28" s="32">
        <v>13240</v>
      </c>
      <c r="J28" s="32"/>
      <c r="K28" s="32"/>
    </row>
    <row r="29" spans="1:11" ht="15">
      <c r="A29" s="32"/>
      <c r="B29" s="32"/>
      <c r="C29" s="32" t="s">
        <v>175</v>
      </c>
      <c r="D29" s="32"/>
      <c r="E29" s="32"/>
      <c r="F29" s="32"/>
      <c r="G29" s="32">
        <f>11289-3034</f>
        <v>8255</v>
      </c>
      <c r="H29" s="32"/>
      <c r="I29" s="32">
        <v>-6291</v>
      </c>
      <c r="J29" s="32"/>
      <c r="K29" s="32"/>
    </row>
    <row r="30" spans="1:11" ht="15">
      <c r="A30" s="32"/>
      <c r="B30" s="32"/>
      <c r="C30" s="32" t="s">
        <v>44</v>
      </c>
      <c r="D30" s="32"/>
      <c r="E30" s="32"/>
      <c r="F30" s="32"/>
      <c r="G30" s="32">
        <f>821-728</f>
        <v>93</v>
      </c>
      <c r="H30" s="32"/>
      <c r="I30" s="32">
        <v>583</v>
      </c>
      <c r="J30" s="32"/>
      <c r="K30" s="32"/>
    </row>
    <row r="31" spans="1:11" ht="8.25" customHeight="1">
      <c r="A31" s="32"/>
      <c r="B31" s="32"/>
      <c r="C31" s="32"/>
      <c r="D31" s="32"/>
      <c r="E31" s="32"/>
      <c r="F31" s="32"/>
      <c r="G31" s="89"/>
      <c r="H31" s="86"/>
      <c r="I31" s="89"/>
      <c r="J31" s="32"/>
      <c r="K31" s="32"/>
    </row>
    <row r="32" spans="1:11" ht="15">
      <c r="A32" s="32"/>
      <c r="B32" s="32"/>
      <c r="C32" s="32"/>
      <c r="D32" s="32"/>
      <c r="E32" s="32"/>
      <c r="F32" s="32"/>
      <c r="G32" s="32">
        <f>SUM(G26:G30)</f>
        <v>13966</v>
      </c>
      <c r="H32" s="32"/>
      <c r="I32" s="32">
        <f>SUM(I26:I30)</f>
        <v>33786</v>
      </c>
      <c r="J32" s="32"/>
      <c r="K32" s="32"/>
    </row>
    <row r="33" spans="1:11" ht="7.5" customHeight="1">
      <c r="A33" s="32"/>
      <c r="B33" s="32"/>
      <c r="C33" s="32"/>
      <c r="D33" s="32"/>
      <c r="E33" s="32"/>
      <c r="F33" s="32"/>
      <c r="G33" s="89"/>
      <c r="H33" s="86"/>
      <c r="I33" s="89"/>
      <c r="J33" s="32"/>
      <c r="K33" s="32"/>
    </row>
    <row r="34" spans="1:1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">
      <c r="A35" s="32"/>
      <c r="B35" s="107" t="s">
        <v>63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5">
      <c r="A36" s="32"/>
      <c r="B36" s="32"/>
      <c r="C36" s="32" t="s">
        <v>42</v>
      </c>
      <c r="D36" s="32"/>
      <c r="E36" s="32"/>
      <c r="F36" s="32"/>
      <c r="G36" s="135">
        <f>-34+54</f>
        <v>20</v>
      </c>
      <c r="H36" s="135"/>
      <c r="I36" s="135">
        <v>0</v>
      </c>
      <c r="J36" s="32"/>
      <c r="K36" s="32"/>
    </row>
    <row r="37" spans="1:11" ht="15">
      <c r="A37" s="32"/>
      <c r="B37" s="32"/>
      <c r="C37" s="32" t="s">
        <v>44</v>
      </c>
      <c r="D37" s="32"/>
      <c r="E37" s="32"/>
      <c r="F37" s="32"/>
      <c r="G37" s="32">
        <f>-8201-G36</f>
        <v>-8221</v>
      </c>
      <c r="H37" s="32"/>
      <c r="I37" s="32">
        <v>-1743</v>
      </c>
      <c r="J37" s="32"/>
      <c r="K37" s="32"/>
    </row>
    <row r="38" spans="1:11" ht="7.5" customHeight="1">
      <c r="A38" s="32"/>
      <c r="B38" s="32"/>
      <c r="C38" s="32"/>
      <c r="D38" s="32"/>
      <c r="E38" s="32"/>
      <c r="F38" s="32"/>
      <c r="G38" s="89"/>
      <c r="H38" s="86"/>
      <c r="I38" s="89"/>
      <c r="J38" s="32"/>
      <c r="K38" s="32"/>
    </row>
    <row r="39" spans="1:11" ht="15">
      <c r="A39" s="32"/>
      <c r="B39" s="32"/>
      <c r="C39" s="32"/>
      <c r="D39" s="32"/>
      <c r="E39" s="32"/>
      <c r="F39" s="32"/>
      <c r="G39" s="32">
        <f>SUM(G36:G38)</f>
        <v>-8201</v>
      </c>
      <c r="H39" s="32"/>
      <c r="I39" s="32">
        <f>SUM(I36:I38)</f>
        <v>-1743</v>
      </c>
      <c r="J39" s="32"/>
      <c r="K39" s="32"/>
    </row>
    <row r="40" spans="1:11" ht="8.25" customHeight="1">
      <c r="A40" s="32"/>
      <c r="B40" s="32"/>
      <c r="C40" s="32"/>
      <c r="D40" s="32"/>
      <c r="E40" s="32"/>
      <c r="F40" s="32"/>
      <c r="G40" s="89"/>
      <c r="H40" s="86"/>
      <c r="I40" s="89"/>
      <c r="J40" s="32"/>
      <c r="K40" s="32"/>
    </row>
    <row r="41" spans="1:1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5">
      <c r="A42" s="32"/>
      <c r="B42" s="107" t="s">
        <v>64</v>
      </c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">
      <c r="A43" s="32"/>
      <c r="B43" s="32"/>
      <c r="C43" s="32" t="s">
        <v>65</v>
      </c>
      <c r="D43" s="32"/>
      <c r="E43" s="32"/>
      <c r="F43" s="32"/>
      <c r="G43" s="134">
        <v>0</v>
      </c>
      <c r="H43" s="134"/>
      <c r="I43" s="134">
        <v>0</v>
      </c>
      <c r="J43" s="32"/>
      <c r="K43" s="32"/>
    </row>
    <row r="44" spans="1:11" ht="15">
      <c r="A44" s="32"/>
      <c r="B44" s="32"/>
      <c r="C44" s="32" t="s">
        <v>186</v>
      </c>
      <c r="D44" s="32"/>
      <c r="E44" s="32"/>
      <c r="F44" s="149"/>
      <c r="G44" s="135">
        <v>0</v>
      </c>
      <c r="H44" s="135"/>
      <c r="I44" s="135">
        <v>0</v>
      </c>
      <c r="J44" s="32"/>
      <c r="K44" s="32"/>
    </row>
    <row r="45" spans="1:11" ht="15">
      <c r="A45" s="32"/>
      <c r="B45" s="32"/>
      <c r="C45" s="32" t="s">
        <v>43</v>
      </c>
      <c r="D45" s="32"/>
      <c r="E45" s="32"/>
      <c r="F45" s="32"/>
      <c r="G45" s="32">
        <v>1799</v>
      </c>
      <c r="H45" s="32"/>
      <c r="I45" s="32">
        <v>-621</v>
      </c>
      <c r="J45" s="32"/>
      <c r="K45" s="32"/>
    </row>
    <row r="46" spans="1:11" ht="15">
      <c r="A46" s="32"/>
      <c r="B46" s="32"/>
      <c r="C46" s="32" t="s">
        <v>44</v>
      </c>
      <c r="D46" s="32"/>
      <c r="E46" s="32"/>
      <c r="F46" s="32"/>
      <c r="G46" s="131">
        <f>791-G45-G44</f>
        <v>-1008</v>
      </c>
      <c r="H46" s="131"/>
      <c r="I46" s="131">
        <v>-917</v>
      </c>
      <c r="J46" s="32"/>
      <c r="K46" s="32"/>
    </row>
    <row r="47" spans="1:11" ht="8.25" customHeight="1">
      <c r="A47" s="32"/>
      <c r="B47" s="32"/>
      <c r="C47" s="32"/>
      <c r="D47" s="32"/>
      <c r="E47" s="32"/>
      <c r="F47" s="32"/>
      <c r="G47" s="89"/>
      <c r="H47" s="86"/>
      <c r="I47" s="89"/>
      <c r="J47" s="32"/>
      <c r="K47" s="32"/>
    </row>
    <row r="48" spans="1:11" ht="15">
      <c r="A48" s="32"/>
      <c r="B48" s="32"/>
      <c r="C48" s="32"/>
      <c r="D48" s="32"/>
      <c r="E48" s="32"/>
      <c r="F48" s="32"/>
      <c r="G48" s="32">
        <f>SUM(G43:G47)</f>
        <v>791</v>
      </c>
      <c r="H48" s="32"/>
      <c r="I48" s="32">
        <f>SUM(I43:I47)</f>
        <v>-1538</v>
      </c>
      <c r="J48" s="32"/>
      <c r="K48" s="32"/>
    </row>
    <row r="49" spans="1:11" ht="7.5" customHeight="1">
      <c r="A49" s="32"/>
      <c r="B49" s="32"/>
      <c r="C49" s="32"/>
      <c r="D49" s="32"/>
      <c r="E49" s="32"/>
      <c r="F49" s="32"/>
      <c r="G49" s="89"/>
      <c r="H49" s="86"/>
      <c r="I49" s="89"/>
      <c r="J49" s="32"/>
      <c r="K49" s="32"/>
    </row>
    <row r="50" spans="1:11" ht="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">
      <c r="A51" s="32"/>
      <c r="B51" s="32" t="s">
        <v>176</v>
      </c>
      <c r="C51" s="32"/>
      <c r="D51" s="32"/>
      <c r="E51" s="32"/>
      <c r="F51" s="32"/>
      <c r="G51" s="32">
        <f>+G32+G39+G48</f>
        <v>6556</v>
      </c>
      <c r="H51" s="32"/>
      <c r="I51" s="32">
        <f>+I32+I39+I48</f>
        <v>30505</v>
      </c>
      <c r="J51" s="32"/>
      <c r="K51" s="32"/>
    </row>
    <row r="52" spans="1:11" ht="6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5">
      <c r="A53" s="32"/>
      <c r="B53" s="32" t="s">
        <v>45</v>
      </c>
      <c r="C53" s="32"/>
      <c r="D53" s="32"/>
      <c r="E53" s="32"/>
      <c r="F53" s="32"/>
      <c r="G53" s="32">
        <v>127496</v>
      </c>
      <c r="H53" s="32"/>
      <c r="I53" s="32">
        <v>76546</v>
      </c>
      <c r="J53" s="32"/>
      <c r="K53" s="32"/>
    </row>
    <row r="54" spans="1:11" ht="8.25" customHeight="1">
      <c r="A54" s="32"/>
      <c r="B54" s="32"/>
      <c r="C54" s="32"/>
      <c r="D54" s="32"/>
      <c r="E54" s="32"/>
      <c r="F54" s="32"/>
      <c r="G54" s="89"/>
      <c r="H54" s="86"/>
      <c r="I54" s="89"/>
      <c r="J54" s="32"/>
      <c r="K54" s="32"/>
    </row>
    <row r="55" spans="1:11" ht="17.25" customHeight="1">
      <c r="A55" s="32"/>
      <c r="B55" s="32" t="s">
        <v>116</v>
      </c>
      <c r="C55" s="32"/>
      <c r="D55" s="32"/>
      <c r="E55" s="32"/>
      <c r="F55" s="32"/>
      <c r="G55" s="32">
        <f>SUM(G50:G54)</f>
        <v>134052</v>
      </c>
      <c r="H55" s="32"/>
      <c r="I55" s="32">
        <f>SUM(I50:I54)</f>
        <v>107051</v>
      </c>
      <c r="J55" s="32"/>
      <c r="K55" s="32"/>
    </row>
    <row r="56" spans="1:11" ht="7.5" customHeight="1" thickBot="1">
      <c r="A56" s="32"/>
      <c r="B56" s="32"/>
      <c r="C56" s="32"/>
      <c r="D56" s="32"/>
      <c r="E56" s="32"/>
      <c r="F56" s="32"/>
      <c r="G56" s="108"/>
      <c r="H56" s="162"/>
      <c r="I56" s="108"/>
      <c r="J56" s="32"/>
      <c r="K56" s="32"/>
    </row>
    <row r="57" spans="1:11" ht="15.75" thickTop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5">
      <c r="A60" s="32"/>
      <c r="B60" s="193" t="s">
        <v>243</v>
      </c>
      <c r="C60" s="193"/>
      <c r="D60" s="193"/>
      <c r="E60" s="193"/>
      <c r="F60" s="193"/>
      <c r="G60" s="193"/>
      <c r="H60" s="193"/>
      <c r="I60" s="193"/>
      <c r="J60" s="193"/>
      <c r="K60" s="32"/>
    </row>
    <row r="61" spans="1:11" ht="15">
      <c r="A61" s="32"/>
      <c r="B61" s="192" t="s">
        <v>256</v>
      </c>
      <c r="C61" s="192"/>
      <c r="D61" s="192"/>
      <c r="E61" s="192"/>
      <c r="F61" s="192"/>
      <c r="G61" s="192"/>
      <c r="H61" s="192"/>
      <c r="I61" s="192"/>
      <c r="J61" s="192"/>
      <c r="K61" s="32"/>
    </row>
    <row r="62" spans="1:1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1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1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1:11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1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ht="15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ht="15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ht="15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ht="15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ht="15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5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ht="15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ht="15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2:11" ht="15"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2:11" ht="15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5"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2:11" ht="15"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2:11" ht="15"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2:11" ht="15"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</sheetData>
  <mergeCells count="2">
    <mergeCell ref="B60:J60"/>
    <mergeCell ref="B61:J61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7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64"/>
  <sheetViews>
    <sheetView zoomScale="90" zoomScaleNormal="90" zoomScaleSheetLayoutView="75" workbookViewId="0" topLeftCell="A256">
      <selection activeCell="I275" sqref="I275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1.105468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B2" s="152" t="s">
        <v>213</v>
      </c>
    </row>
    <row r="3" ht="12.75" customHeight="1">
      <c r="B3" s="138" t="s">
        <v>211</v>
      </c>
    </row>
    <row r="4" ht="6.75" customHeight="1">
      <c r="B4" s="138"/>
    </row>
    <row r="5" ht="15">
      <c r="B5" s="158" t="s">
        <v>222</v>
      </c>
    </row>
    <row r="6" ht="15">
      <c r="B6" s="50"/>
    </row>
    <row r="7" ht="18">
      <c r="B7" s="118" t="str">
        <f>+'CF'!B8</f>
        <v>Interim  report  for  the  first  quarter  ended  30  September  2003  (Cont'd)</v>
      </c>
    </row>
    <row r="8" ht="15">
      <c r="B8" s="23" t="s">
        <v>1</v>
      </c>
    </row>
    <row r="11" ht="18">
      <c r="B11" s="120" t="s">
        <v>163</v>
      </c>
    </row>
    <row r="14" spans="2:15" ht="15.75">
      <c r="B14" s="121" t="s">
        <v>69</v>
      </c>
      <c r="C14" s="123" t="s">
        <v>113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8.25" customHeight="1">
      <c r="B15" s="67"/>
      <c r="C15" s="2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7"/>
      <c r="C16" s="31" t="s">
        <v>164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7"/>
      <c r="C17" s="31" t="s">
        <v>165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7"/>
      <c r="C18" s="31" t="s">
        <v>205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7"/>
      <c r="C19" s="31" t="s">
        <v>265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7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7"/>
      <c r="C21" s="31" t="s">
        <v>139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7"/>
      <c r="C22" s="31" t="s">
        <v>266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7"/>
      <c r="C23" s="31" t="s">
        <v>140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7"/>
      <c r="C24" s="2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7"/>
      <c r="C25" s="26" t="s">
        <v>141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7"/>
      <c r="C26" s="26" t="s">
        <v>142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7"/>
      <c r="C27" s="2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">
      <c r="B28" s="6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5.75">
      <c r="B29" s="121" t="s">
        <v>70</v>
      </c>
      <c r="C29" s="124" t="s">
        <v>112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8.25" customHeight="1">
      <c r="B30" s="6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7"/>
      <c r="C31" s="32" t="s">
        <v>180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">
      <c r="B33" s="6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15.75">
      <c r="B34" s="121" t="s">
        <v>71</v>
      </c>
      <c r="C34" s="124" t="s">
        <v>111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8.25" customHeight="1">
      <c r="B35" s="12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2"/>
      <c r="C36" s="32" t="s">
        <v>143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2"/>
      <c r="C37" s="32" t="s">
        <v>144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">
      <c r="B39" s="12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15.75">
      <c r="B40" s="121" t="s">
        <v>72</v>
      </c>
      <c r="C40" s="124" t="s">
        <v>109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8.25" customHeight="1">
      <c r="B41" s="12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2"/>
      <c r="C42" s="32" t="s">
        <v>145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2"/>
      <c r="C43" s="32" t="s">
        <v>146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">
      <c r="B45" s="12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15.75">
      <c r="B46" s="121" t="s">
        <v>73</v>
      </c>
      <c r="C46" s="124" t="s">
        <v>117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8.25" customHeight="1">
      <c r="B47" s="12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2"/>
      <c r="C48" s="32" t="s">
        <v>147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">
      <c r="B50" s="12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15.75">
      <c r="B51" s="121" t="s">
        <v>74</v>
      </c>
      <c r="C51" s="124" t="s">
        <v>110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8.25" customHeight="1">
      <c r="B52" s="12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2"/>
      <c r="C53" s="32" t="s">
        <v>192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2"/>
      <c r="C54" s="32" t="s">
        <v>193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>
      <c r="B55" s="12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">
      <c r="B56" s="12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15.75">
      <c r="B57" s="121" t="s">
        <v>75</v>
      </c>
      <c r="C57" s="124" t="s">
        <v>187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8.25" customHeight="1">
      <c r="B58" s="12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 customHeight="1">
      <c r="B59" s="122"/>
      <c r="C59" s="32" t="s">
        <v>267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 customHeight="1">
      <c r="B60" s="12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" customHeight="1">
      <c r="B61" s="12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.75">
      <c r="B62" s="121" t="s">
        <v>76</v>
      </c>
      <c r="C62" s="124" t="s">
        <v>177</v>
      </c>
      <c r="D62" s="125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8.25" customHeight="1">
      <c r="B63" s="122"/>
      <c r="C63" s="24"/>
      <c r="D63" s="27"/>
      <c r="E63" s="27"/>
      <c r="F63" s="27"/>
      <c r="G63" s="27"/>
      <c r="H63" s="27"/>
      <c r="I63" s="66"/>
      <c r="J63" s="66"/>
      <c r="K63" s="65"/>
      <c r="L63" s="62"/>
      <c r="M63" s="71"/>
      <c r="N63" s="48"/>
      <c r="O63" s="25"/>
    </row>
    <row r="64" spans="2:15" ht="15">
      <c r="B64" s="122"/>
      <c r="C64" s="31" t="s">
        <v>148</v>
      </c>
      <c r="D64" s="27"/>
      <c r="E64" s="27"/>
      <c r="F64" s="27"/>
      <c r="G64" s="27"/>
      <c r="H64" s="27"/>
      <c r="I64" s="66"/>
      <c r="J64" s="66"/>
      <c r="K64" s="65"/>
      <c r="L64" s="62"/>
      <c r="M64" s="71"/>
      <c r="N64" s="48"/>
      <c r="O64" s="25"/>
    </row>
    <row r="65" spans="2:15" ht="8.25" customHeight="1">
      <c r="B65" s="122"/>
      <c r="C65" s="24"/>
      <c r="D65" s="27"/>
      <c r="E65" s="27"/>
      <c r="F65" s="27"/>
      <c r="G65" s="27"/>
      <c r="H65" s="27"/>
      <c r="I65" s="66"/>
      <c r="J65" s="66"/>
      <c r="K65" s="65"/>
      <c r="L65" s="62"/>
      <c r="M65" s="71"/>
      <c r="N65" s="48"/>
      <c r="O65" s="25"/>
    </row>
    <row r="66" spans="2:15" ht="15">
      <c r="B66" s="122"/>
      <c r="C66" s="24"/>
      <c r="D66" s="27"/>
      <c r="E66" s="27"/>
      <c r="F66" s="27"/>
      <c r="G66" s="27"/>
      <c r="H66" s="27"/>
      <c r="I66" s="62" t="s">
        <v>128</v>
      </c>
      <c r="J66" s="66"/>
      <c r="K66" s="94" t="s">
        <v>125</v>
      </c>
      <c r="L66" s="62"/>
      <c r="M66" s="71"/>
      <c r="N66" s="48"/>
      <c r="O66" s="25"/>
    </row>
    <row r="67" spans="2:15" ht="15">
      <c r="B67" s="122"/>
      <c r="C67" s="27"/>
      <c r="D67" s="27"/>
      <c r="E67" s="27"/>
      <c r="F67" s="27"/>
      <c r="G67" s="132"/>
      <c r="H67" s="19"/>
      <c r="I67" s="94" t="s">
        <v>129</v>
      </c>
      <c r="J67" s="93"/>
      <c r="K67" s="94" t="s">
        <v>126</v>
      </c>
      <c r="L67" s="95"/>
      <c r="M67" s="83"/>
      <c r="N67" s="43"/>
      <c r="O67" s="45"/>
    </row>
    <row r="68" spans="2:15" ht="15">
      <c r="B68" s="122"/>
      <c r="C68" s="27"/>
      <c r="D68" s="27"/>
      <c r="E68" s="27"/>
      <c r="F68" s="27"/>
      <c r="G68" s="132"/>
      <c r="H68" s="19"/>
      <c r="I68" s="147" t="s">
        <v>130</v>
      </c>
      <c r="J68" s="62"/>
      <c r="K68" s="147" t="s">
        <v>127</v>
      </c>
      <c r="L68" s="72"/>
      <c r="M68" s="146" t="s">
        <v>44</v>
      </c>
      <c r="N68" s="43"/>
      <c r="O68" s="148" t="s">
        <v>51</v>
      </c>
    </row>
    <row r="69" spans="2:15" ht="15">
      <c r="B69" s="122"/>
      <c r="C69" s="47"/>
      <c r="D69" s="47"/>
      <c r="E69" s="27"/>
      <c r="F69" s="27"/>
      <c r="G69" s="133"/>
      <c r="H69" s="27"/>
      <c r="I69" s="64" t="s">
        <v>11</v>
      </c>
      <c r="J69" s="30"/>
      <c r="K69" s="64" t="s">
        <v>11</v>
      </c>
      <c r="L69" s="39"/>
      <c r="M69" s="64" t="s">
        <v>11</v>
      </c>
      <c r="N69" s="39"/>
      <c r="O69" s="64" t="s">
        <v>11</v>
      </c>
    </row>
    <row r="70" spans="2:15" ht="15">
      <c r="B70" s="122"/>
      <c r="C70" s="79"/>
      <c r="D70" s="79"/>
      <c r="E70" s="79"/>
      <c r="F70" s="79"/>
      <c r="G70" s="79"/>
      <c r="H70" s="79"/>
      <c r="I70" s="49"/>
      <c r="J70" s="80"/>
      <c r="K70" s="49"/>
      <c r="L70" s="78"/>
      <c r="M70" s="37"/>
      <c r="N70" s="78"/>
      <c r="O70" s="78"/>
    </row>
    <row r="71" spans="2:15" ht="18" customHeight="1">
      <c r="B71" s="122"/>
      <c r="C71" s="79" t="s">
        <v>151</v>
      </c>
      <c r="D71" s="79"/>
      <c r="E71" s="79"/>
      <c r="F71" s="79"/>
      <c r="G71" s="79"/>
      <c r="H71" s="79"/>
      <c r="I71" s="49">
        <v>105176</v>
      </c>
      <c r="J71" s="80"/>
      <c r="K71" s="49">
        <f>34288-3866+3953</f>
        <v>34375</v>
      </c>
      <c r="L71" s="78"/>
      <c r="M71" s="37">
        <f>151917-K71-I71-M72</f>
        <v>12373</v>
      </c>
      <c r="N71" s="78"/>
      <c r="O71" s="78">
        <f>SUM(G71:M71)</f>
        <v>151924</v>
      </c>
    </row>
    <row r="72" spans="2:15" ht="18.75" customHeight="1">
      <c r="B72" s="122"/>
      <c r="C72" s="37" t="s">
        <v>152</v>
      </c>
      <c r="D72" s="79"/>
      <c r="E72" s="79"/>
      <c r="F72" s="79"/>
      <c r="G72" s="79"/>
      <c r="H72" s="79"/>
      <c r="I72" s="134">
        <v>0</v>
      </c>
      <c r="J72" s="80"/>
      <c r="K72" s="134">
        <v>0</v>
      </c>
      <c r="L72" s="78"/>
      <c r="M72" s="135">
        <v>-7</v>
      </c>
      <c r="N72" s="78"/>
      <c r="O72" s="78">
        <f>SUM(G72:M72)</f>
        <v>-7</v>
      </c>
    </row>
    <row r="73" spans="2:15" ht="6.75" customHeight="1">
      <c r="B73" s="122"/>
      <c r="C73" s="37"/>
      <c r="D73" s="79"/>
      <c r="E73" s="79"/>
      <c r="F73" s="79"/>
      <c r="G73" s="79"/>
      <c r="H73" s="79"/>
      <c r="I73" s="49"/>
      <c r="J73" s="80"/>
      <c r="K73" s="79"/>
      <c r="L73" s="78"/>
      <c r="M73" s="37"/>
      <c r="N73" s="78"/>
      <c r="O73" s="78"/>
    </row>
    <row r="74" spans="2:15" ht="19.5" customHeight="1" thickBot="1">
      <c r="B74" s="122"/>
      <c r="C74" s="79" t="s">
        <v>153</v>
      </c>
      <c r="D74" s="79"/>
      <c r="E74" s="79"/>
      <c r="F74" s="79"/>
      <c r="G74" s="79"/>
      <c r="H74" s="79"/>
      <c r="I74" s="113">
        <f>SUM(I71:I72)</f>
        <v>105176</v>
      </c>
      <c r="J74" s="114"/>
      <c r="K74" s="113">
        <f>SUM(K71:K72)</f>
        <v>34375</v>
      </c>
      <c r="L74" s="115"/>
      <c r="M74" s="113">
        <f>SUM(M71:M72)</f>
        <v>12366</v>
      </c>
      <c r="N74" s="115"/>
      <c r="O74" s="113">
        <f>SUM(O71:O72)</f>
        <v>151917</v>
      </c>
    </row>
    <row r="75" spans="2:15" ht="15.75" thickTop="1">
      <c r="B75" s="122"/>
      <c r="C75" s="79"/>
      <c r="D75" s="79"/>
      <c r="E75" s="79"/>
      <c r="F75" s="79"/>
      <c r="G75" s="79"/>
      <c r="H75" s="79"/>
      <c r="I75" s="49"/>
      <c r="J75" s="80"/>
      <c r="K75" s="96"/>
      <c r="L75" s="78"/>
      <c r="M75" s="37"/>
      <c r="N75" s="78"/>
      <c r="O75" s="78"/>
    </row>
    <row r="76" spans="2:15" ht="15">
      <c r="B76" s="122"/>
      <c r="C76" s="81" t="s">
        <v>277</v>
      </c>
      <c r="D76" s="79"/>
      <c r="E76" s="79"/>
      <c r="F76" s="79"/>
      <c r="G76" s="79"/>
      <c r="H76" s="79"/>
      <c r="I76" s="49">
        <f>6755-671+33</f>
        <v>6117</v>
      </c>
      <c r="J76" s="80"/>
      <c r="K76" s="96">
        <f>1689+54+245</f>
        <v>1988</v>
      </c>
      <c r="L76" s="78"/>
      <c r="M76" s="37">
        <f>1033+153-31+103-9+24+(12+10+1+15)</f>
        <v>1311</v>
      </c>
      <c r="N76" s="78"/>
      <c r="O76" s="78">
        <f>SUM(G76:M76)</f>
        <v>9416</v>
      </c>
    </row>
    <row r="77" spans="2:15" ht="15" customHeight="1">
      <c r="B77" s="122"/>
      <c r="C77" s="79" t="s">
        <v>13</v>
      </c>
      <c r="D77" s="79"/>
      <c r="E77" s="79"/>
      <c r="F77" s="79"/>
      <c r="G77" s="79"/>
      <c r="H77" s="79"/>
      <c r="I77" s="78"/>
      <c r="J77" s="80"/>
      <c r="K77" s="49"/>
      <c r="L77" s="78"/>
      <c r="M77" s="96"/>
      <c r="N77" s="78"/>
      <c r="O77" s="98" t="s">
        <v>13</v>
      </c>
    </row>
    <row r="78" spans="2:15" ht="15" customHeight="1">
      <c r="B78" s="122"/>
      <c r="C78" s="81" t="s">
        <v>150</v>
      </c>
      <c r="D78" s="97"/>
      <c r="E78" s="79"/>
      <c r="F78" s="79"/>
      <c r="G78" s="79"/>
      <c r="H78" s="79"/>
      <c r="I78" s="78"/>
      <c r="J78" s="80"/>
      <c r="K78" s="49"/>
      <c r="L78" s="78"/>
      <c r="M78" s="79"/>
      <c r="N78" s="78"/>
      <c r="O78" s="37">
        <v>-316</v>
      </c>
    </row>
    <row r="79" spans="2:15" ht="15" customHeight="1">
      <c r="B79" s="122"/>
      <c r="C79" s="81"/>
      <c r="D79" s="97"/>
      <c r="E79" s="79"/>
      <c r="F79" s="79"/>
      <c r="G79" s="79"/>
      <c r="H79" s="79"/>
      <c r="I79" s="78"/>
      <c r="J79" s="80"/>
      <c r="K79" s="49"/>
      <c r="L79" s="78"/>
      <c r="M79" s="79"/>
      <c r="N79" s="78"/>
      <c r="O79" s="37"/>
    </row>
    <row r="80" spans="2:15" ht="15">
      <c r="B80" s="122"/>
      <c r="C80" s="81" t="s">
        <v>178</v>
      </c>
      <c r="D80" s="97"/>
      <c r="E80" s="79"/>
      <c r="F80" s="79"/>
      <c r="G80" s="79"/>
      <c r="H80" s="79"/>
      <c r="I80" s="78"/>
      <c r="J80" s="80"/>
      <c r="K80" s="49"/>
      <c r="L80" s="78"/>
      <c r="M80" s="79"/>
      <c r="N80" s="78"/>
      <c r="O80" s="135">
        <v>-351</v>
      </c>
    </row>
    <row r="81" spans="2:15" ht="6.75" customHeight="1">
      <c r="B81" s="122"/>
      <c r="C81" s="81"/>
      <c r="D81" s="97"/>
      <c r="E81" s="79"/>
      <c r="F81" s="79"/>
      <c r="G81" s="79"/>
      <c r="H81" s="79"/>
      <c r="I81" s="78"/>
      <c r="J81" s="80"/>
      <c r="K81" s="49"/>
      <c r="L81" s="78"/>
      <c r="M81" s="79"/>
      <c r="N81" s="78"/>
      <c r="O81" s="37"/>
    </row>
    <row r="82" spans="2:15" ht="15.75" thickBot="1">
      <c r="B82" s="122"/>
      <c r="C82" s="81" t="s">
        <v>149</v>
      </c>
      <c r="D82" s="97"/>
      <c r="E82" s="79"/>
      <c r="F82" s="79"/>
      <c r="G82" s="79"/>
      <c r="H82" s="79"/>
      <c r="I82" s="78"/>
      <c r="J82" s="80"/>
      <c r="K82" s="49"/>
      <c r="L82" s="78"/>
      <c r="M82" s="79"/>
      <c r="N82" s="78"/>
      <c r="O82" s="127">
        <f>SUM(O76:O81)</f>
        <v>8749</v>
      </c>
    </row>
    <row r="83" spans="2:15" ht="15.75" thickTop="1">
      <c r="B83" s="122"/>
      <c r="C83" s="97"/>
      <c r="D83" s="97"/>
      <c r="E83" s="79"/>
      <c r="F83" s="79"/>
      <c r="G83" s="79"/>
      <c r="H83" s="79"/>
      <c r="I83" s="78"/>
      <c r="J83" s="80"/>
      <c r="K83" s="49"/>
      <c r="L83" s="78"/>
      <c r="M83" s="79"/>
      <c r="N83" s="78"/>
      <c r="O83" s="37"/>
    </row>
    <row r="84" spans="2:15" ht="15">
      <c r="B84" s="122"/>
      <c r="C84" s="37"/>
      <c r="D84" s="97"/>
      <c r="E84" s="79"/>
      <c r="F84" s="79"/>
      <c r="G84" s="79"/>
      <c r="H84" s="79"/>
      <c r="I84" s="78"/>
      <c r="J84" s="80"/>
      <c r="K84" s="49"/>
      <c r="L84" s="78"/>
      <c r="M84" s="79"/>
      <c r="N84" s="78"/>
      <c r="O84" s="37"/>
    </row>
    <row r="85" spans="2:15" ht="15.75">
      <c r="B85" s="121" t="s">
        <v>77</v>
      </c>
      <c r="C85" s="124" t="s">
        <v>108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2:15" ht="8.25" customHeight="1">
      <c r="B86" s="12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5">
      <c r="B87" s="122"/>
      <c r="C87" s="32" t="s">
        <v>190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15">
      <c r="B88" s="122"/>
      <c r="C88" s="32" t="s">
        <v>191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ht="15">
      <c r="B89" s="12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15">
      <c r="B90" s="12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.75">
      <c r="B91" s="121" t="s">
        <v>78</v>
      </c>
      <c r="C91" s="124" t="s">
        <v>166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8.25" customHeight="1">
      <c r="B92" s="12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2"/>
      <c r="C93" s="32" t="s">
        <v>208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2"/>
      <c r="C94" s="32" t="s">
        <v>209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">
      <c r="B96" s="12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.75">
      <c r="B97" s="121" t="s">
        <v>79</v>
      </c>
      <c r="C97" s="124" t="s">
        <v>107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8.25" customHeight="1">
      <c r="B98" s="12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2"/>
      <c r="C99" s="32" t="s">
        <v>154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.75">
      <c r="B102" s="121" t="s">
        <v>80</v>
      </c>
      <c r="C102" s="124" t="s">
        <v>118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8.25" customHeight="1">
      <c r="B103" s="12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">
      <c r="B104" s="122"/>
      <c r="C104" s="32" t="s">
        <v>188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2"/>
      <c r="C105" s="32" t="s">
        <v>189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8.25" customHeight="1">
      <c r="B106" s="12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">
      <c r="B107" s="122"/>
      <c r="C107" s="32" t="s">
        <v>215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5">
      <c r="B108" s="122"/>
      <c r="C108" s="32" t="s">
        <v>216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2"/>
      <c r="C109" s="32" t="s">
        <v>217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>
      <c r="B110" s="122"/>
      <c r="C110" s="32" t="s">
        <v>218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>
      <c r="B111" s="122"/>
      <c r="C111" s="32" t="s">
        <v>219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.75">
      <c r="B114" s="121" t="s">
        <v>81</v>
      </c>
      <c r="C114" s="124" t="s">
        <v>106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8.25" customHeight="1">
      <c r="B115" s="12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3.5" customHeight="1">
      <c r="B116" s="122"/>
      <c r="C116" s="32" t="s">
        <v>290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3.5" customHeight="1">
      <c r="B117" s="122"/>
      <c r="C117" s="32" t="s">
        <v>291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3.5" customHeight="1">
      <c r="B118" s="122"/>
      <c r="C118" s="32" t="s">
        <v>294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3.5" customHeight="1">
      <c r="B119" s="122"/>
      <c r="C119" s="32" t="s">
        <v>295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 customHeight="1">
      <c r="B120" s="122"/>
      <c r="C120" s="18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" customHeight="1">
      <c r="B121" s="122"/>
      <c r="C121" s="18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15.75">
      <c r="B122" s="121" t="s">
        <v>82</v>
      </c>
      <c r="C122" s="124" t="s">
        <v>119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8.25" customHeight="1">
      <c r="B123" s="12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ht="15">
      <c r="B124" s="122"/>
      <c r="C124" s="32"/>
      <c r="D124" s="32"/>
      <c r="E124" s="32"/>
      <c r="F124" s="32"/>
      <c r="G124" s="32"/>
      <c r="H124" s="32"/>
      <c r="I124" s="32"/>
      <c r="J124" s="32"/>
      <c r="M124" s="139"/>
      <c r="N124" s="140"/>
      <c r="O124" s="45" t="s">
        <v>159</v>
      </c>
    </row>
    <row r="125" spans="2:15" ht="15">
      <c r="B125" s="122"/>
      <c r="C125" s="32"/>
      <c r="D125" s="32"/>
      <c r="E125" s="32"/>
      <c r="F125" s="32"/>
      <c r="G125" s="32"/>
      <c r="H125" s="32"/>
      <c r="I125" s="32"/>
      <c r="J125" s="32"/>
      <c r="M125" s="143" t="s">
        <v>24</v>
      </c>
      <c r="N125" s="140"/>
      <c r="O125" s="143" t="s">
        <v>136</v>
      </c>
    </row>
    <row r="126" spans="2:15" ht="15">
      <c r="B126" s="122"/>
      <c r="C126" s="32"/>
      <c r="D126" s="32"/>
      <c r="E126" s="32"/>
      <c r="F126" s="32"/>
      <c r="G126" s="32"/>
      <c r="H126" s="32"/>
      <c r="I126" s="32"/>
      <c r="J126" s="32"/>
      <c r="M126" s="64" t="s">
        <v>11</v>
      </c>
      <c r="N126" s="31"/>
      <c r="O126" s="64" t="s">
        <v>11</v>
      </c>
    </row>
    <row r="127" spans="2:15" ht="15">
      <c r="B127" s="122"/>
      <c r="C127" s="32"/>
      <c r="D127" s="32"/>
      <c r="E127" s="32"/>
      <c r="F127" s="32"/>
      <c r="G127" s="32"/>
      <c r="H127" s="32"/>
      <c r="I127" s="32"/>
      <c r="J127" s="32"/>
      <c r="M127" s="32"/>
      <c r="N127" s="32"/>
      <c r="O127" s="32"/>
    </row>
    <row r="128" spans="2:15" ht="15.75" thickBot="1">
      <c r="B128" s="122"/>
      <c r="C128" s="32"/>
      <c r="D128" s="32" t="s">
        <v>272</v>
      </c>
      <c r="F128" s="32"/>
      <c r="G128" s="32"/>
      <c r="H128" s="32"/>
      <c r="I128" s="32"/>
      <c r="J128" s="32"/>
      <c r="M128" s="145">
        <f>+PL!G23</f>
        <v>151917</v>
      </c>
      <c r="N128" s="32"/>
      <c r="O128" s="145">
        <f>+PL!G38</f>
        <v>8749</v>
      </c>
    </row>
    <row r="129" spans="2:15" ht="15.75" thickTop="1">
      <c r="B129" s="122"/>
      <c r="C129" s="32"/>
      <c r="D129" s="32"/>
      <c r="F129" s="32"/>
      <c r="G129" s="32"/>
      <c r="H129" s="32"/>
      <c r="I129" s="32"/>
      <c r="J129" s="32"/>
      <c r="M129" s="32"/>
      <c r="N129" s="32"/>
      <c r="O129" s="32"/>
    </row>
    <row r="130" spans="2:15" ht="15.75" thickBot="1">
      <c r="B130" s="122"/>
      <c r="C130" s="32"/>
      <c r="D130" s="32" t="s">
        <v>273</v>
      </c>
      <c r="F130" s="32"/>
      <c r="G130" s="32"/>
      <c r="H130" s="32"/>
      <c r="I130" s="32"/>
      <c r="J130" s="32"/>
      <c r="M130" s="184">
        <v>112253</v>
      </c>
      <c r="N130" s="183"/>
      <c r="O130" s="184">
        <v>552</v>
      </c>
    </row>
    <row r="131" spans="2:15" ht="15.75" thickTop="1">
      <c r="B131" s="12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ht="15">
      <c r="B132" s="122"/>
      <c r="C132" s="185" t="s">
        <v>278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</row>
    <row r="133" spans="2:15" ht="15">
      <c r="B133" s="122"/>
      <c r="C133" s="185" t="s">
        <v>292</v>
      </c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</row>
    <row r="134" spans="2:15" ht="15">
      <c r="B134" s="122"/>
      <c r="C134" s="183" t="s">
        <v>293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ht="15">
      <c r="B135" s="122"/>
      <c r="C135" s="183" t="s">
        <v>296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ht="15">
      <c r="B136" s="122"/>
      <c r="C136" s="183" t="s">
        <v>279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ht="15">
      <c r="B137" s="12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15">
      <c r="B138" s="12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.75">
      <c r="B139" s="121" t="s">
        <v>83</v>
      </c>
      <c r="C139" s="124" t="s">
        <v>94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8.25" customHeight="1">
      <c r="B140" s="12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7" ht="15">
      <c r="B141" s="122"/>
      <c r="C141" s="183" t="s">
        <v>297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Q141" s="32"/>
    </row>
    <row r="142" spans="2:17" ht="15">
      <c r="B142" s="122"/>
      <c r="C142" s="183" t="s">
        <v>298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Q142" s="32"/>
    </row>
    <row r="143" spans="2:17" ht="15.75" customHeight="1">
      <c r="B143" s="122"/>
      <c r="C143" s="183" t="s">
        <v>299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Q143" s="32"/>
    </row>
    <row r="144" spans="2:17" ht="15.75" customHeight="1">
      <c r="B144" s="12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Q144" s="32"/>
    </row>
    <row r="145" spans="2:15" ht="15">
      <c r="B145" s="12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5.75">
      <c r="B146" s="121" t="s">
        <v>84</v>
      </c>
      <c r="C146" s="124" t="s">
        <v>120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8.25" customHeight="1">
      <c r="B147" s="12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15">
      <c r="B148" s="122"/>
      <c r="C148" s="32" t="s">
        <v>268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15">
      <c r="B149" s="12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5">
      <c r="B150" s="12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15.75">
      <c r="B151" s="121" t="s">
        <v>85</v>
      </c>
      <c r="C151" s="124" t="s">
        <v>36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8.25" customHeight="1">
      <c r="B152" s="12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5">
      <c r="B153" s="122"/>
      <c r="C153" s="24"/>
      <c r="D153" s="24"/>
      <c r="E153" s="27"/>
      <c r="F153" s="27"/>
      <c r="G153" s="27"/>
      <c r="H153" s="27"/>
      <c r="I153" s="194" t="s">
        <v>100</v>
      </c>
      <c r="J153" s="194"/>
      <c r="K153" s="194"/>
      <c r="L153" s="37"/>
      <c r="M153" s="194" t="s">
        <v>101</v>
      </c>
      <c r="N153" s="194"/>
      <c r="O153" s="194"/>
    </row>
    <row r="154" spans="2:15" ht="15">
      <c r="B154" s="122"/>
      <c r="C154" s="24"/>
      <c r="D154" s="24"/>
      <c r="E154" s="27"/>
      <c r="F154" s="27"/>
      <c r="G154" s="27"/>
      <c r="H154" s="27"/>
      <c r="I154" s="62" t="s">
        <v>5</v>
      </c>
      <c r="J154" s="64"/>
      <c r="K154" s="73" t="s">
        <v>6</v>
      </c>
      <c r="L154" s="66"/>
      <c r="M154" s="69" t="s">
        <v>21</v>
      </c>
      <c r="N154" s="66"/>
      <c r="O154" s="76" t="s">
        <v>6</v>
      </c>
    </row>
    <row r="155" spans="2:15" ht="15">
      <c r="B155" s="122"/>
      <c r="C155" s="24"/>
      <c r="D155" s="24"/>
      <c r="E155" s="27"/>
      <c r="F155" s="27"/>
      <c r="G155" s="27"/>
      <c r="H155" s="27"/>
      <c r="I155" s="62" t="s">
        <v>7</v>
      </c>
      <c r="J155" s="64"/>
      <c r="K155" s="73" t="s">
        <v>8</v>
      </c>
      <c r="L155" s="66"/>
      <c r="M155" s="69" t="s">
        <v>7</v>
      </c>
      <c r="N155" s="66"/>
      <c r="O155" s="76" t="s">
        <v>8</v>
      </c>
    </row>
    <row r="156" spans="2:15" ht="15">
      <c r="B156" s="67"/>
      <c r="C156" s="24"/>
      <c r="D156" s="24"/>
      <c r="E156" s="27"/>
      <c r="F156" s="27"/>
      <c r="G156" s="27"/>
      <c r="H156" s="27"/>
      <c r="I156" s="62" t="s">
        <v>4</v>
      </c>
      <c r="J156" s="64"/>
      <c r="K156" s="73" t="s">
        <v>4</v>
      </c>
      <c r="L156" s="66"/>
      <c r="M156" s="69" t="s">
        <v>9</v>
      </c>
      <c r="N156" s="66"/>
      <c r="O156" s="76" t="s">
        <v>10</v>
      </c>
    </row>
    <row r="157" spans="2:15" ht="15">
      <c r="B157" s="67"/>
      <c r="C157" s="24"/>
      <c r="D157" s="24"/>
      <c r="E157" s="27"/>
      <c r="F157" s="27"/>
      <c r="G157" s="27"/>
      <c r="H157" s="27"/>
      <c r="I157" s="63" t="str">
        <f>+PL!G20</f>
        <v>30/9/2003</v>
      </c>
      <c r="J157" s="64"/>
      <c r="K157" s="63" t="str">
        <f>+PL!I20</f>
        <v>30/9/2002</v>
      </c>
      <c r="L157" s="66"/>
      <c r="M157" s="70" t="str">
        <f>+I157</f>
        <v>30/9/2003</v>
      </c>
      <c r="N157" s="66"/>
      <c r="O157" s="70" t="str">
        <f>+K157</f>
        <v>30/9/2002</v>
      </c>
    </row>
    <row r="158" spans="2:15" ht="15">
      <c r="B158" s="67"/>
      <c r="C158" s="27"/>
      <c r="D158" s="24"/>
      <c r="E158" s="27"/>
      <c r="F158" s="27"/>
      <c r="G158" s="27"/>
      <c r="H158" s="27"/>
      <c r="I158" s="64" t="s">
        <v>11</v>
      </c>
      <c r="J158" s="64"/>
      <c r="K158" s="64" t="s">
        <v>11</v>
      </c>
      <c r="L158" s="66"/>
      <c r="M158" s="64" t="s">
        <v>11</v>
      </c>
      <c r="N158" s="66"/>
      <c r="O158" s="64" t="s">
        <v>11</v>
      </c>
    </row>
    <row r="159" spans="2:15" ht="15">
      <c r="B159" s="67"/>
      <c r="C159" s="27" t="s">
        <v>52</v>
      </c>
      <c r="D159" s="27"/>
      <c r="E159" s="27"/>
      <c r="F159" s="27"/>
      <c r="G159" s="27"/>
      <c r="H159" s="27"/>
      <c r="I159" s="31"/>
      <c r="J159" s="30"/>
      <c r="K159" s="32"/>
      <c r="L159" s="31"/>
      <c r="M159" s="30"/>
      <c r="N159" s="31"/>
      <c r="O159" s="32"/>
    </row>
    <row r="160" spans="2:15" ht="15.75" thickBot="1">
      <c r="B160" s="67"/>
      <c r="C160" s="28" t="s">
        <v>22</v>
      </c>
      <c r="D160" s="27" t="s">
        <v>53</v>
      </c>
      <c r="F160" s="27"/>
      <c r="G160" s="27"/>
      <c r="H160" s="27"/>
      <c r="I160" s="145">
        <f>-PL!G40</f>
        <v>1002</v>
      </c>
      <c r="J160" s="32"/>
      <c r="K160" s="145">
        <f>-PL!I40</f>
        <v>399</v>
      </c>
      <c r="L160" s="32"/>
      <c r="M160" s="145">
        <f>-PL!K40</f>
        <v>1002</v>
      </c>
      <c r="N160" s="32"/>
      <c r="O160" s="145">
        <f>-PL!M40</f>
        <v>399</v>
      </c>
    </row>
    <row r="161" spans="2:15" ht="15" customHeight="1" thickTop="1">
      <c r="B161" s="67"/>
      <c r="C161" s="156"/>
      <c r="D161" s="27"/>
      <c r="F161" s="27"/>
      <c r="G161" s="27"/>
      <c r="H161" s="27"/>
      <c r="I161" s="42"/>
      <c r="J161" s="136"/>
      <c r="K161" s="42"/>
      <c r="L161" s="137"/>
      <c r="M161" s="157"/>
      <c r="N161" s="137"/>
      <c r="O161" s="42"/>
    </row>
    <row r="162" spans="2:15" ht="17.25" customHeight="1">
      <c r="B162" s="67"/>
      <c r="E162" s="27"/>
      <c r="F162" s="27"/>
      <c r="G162" s="27"/>
      <c r="H162" s="27"/>
      <c r="I162" s="58"/>
      <c r="J162" s="136"/>
      <c r="K162" s="58"/>
      <c r="L162" s="137"/>
      <c r="M162" s="58"/>
      <c r="N162" s="137"/>
      <c r="O162" s="58"/>
    </row>
    <row r="163" spans="2:18" ht="15">
      <c r="B163" s="67"/>
      <c r="C163" s="67" t="s">
        <v>269</v>
      </c>
      <c r="D163" s="27"/>
      <c r="E163" s="27"/>
      <c r="F163" s="27"/>
      <c r="G163" s="27"/>
      <c r="H163" s="27"/>
      <c r="I163" s="42"/>
      <c r="J163" s="30"/>
      <c r="K163" s="42"/>
      <c r="L163" s="39"/>
      <c r="M163" s="42"/>
      <c r="N163" s="39"/>
      <c r="O163" s="42"/>
      <c r="R163" s="67" t="s">
        <v>250</v>
      </c>
    </row>
    <row r="164" spans="2:18" ht="15">
      <c r="B164" s="67"/>
      <c r="C164" s="67" t="s">
        <v>280</v>
      </c>
      <c r="D164" s="27"/>
      <c r="E164" s="27"/>
      <c r="F164" s="27"/>
      <c r="G164" s="27"/>
      <c r="H164" s="27"/>
      <c r="I164" s="42"/>
      <c r="J164" s="30"/>
      <c r="K164" s="42"/>
      <c r="L164" s="39"/>
      <c r="M164" s="42"/>
      <c r="N164" s="39"/>
      <c r="O164" s="42"/>
      <c r="R164" s="67" t="s">
        <v>251</v>
      </c>
    </row>
    <row r="165" spans="2:15" ht="15" customHeight="1">
      <c r="B165" s="67"/>
      <c r="C165" s="67" t="s">
        <v>270</v>
      </c>
      <c r="D165" s="27"/>
      <c r="E165" s="27"/>
      <c r="F165" s="27"/>
      <c r="G165" s="27"/>
      <c r="H165" s="27"/>
      <c r="I165" s="42"/>
      <c r="J165" s="30"/>
      <c r="K165" s="42"/>
      <c r="L165" s="39"/>
      <c r="M165" s="42"/>
      <c r="N165" s="39"/>
      <c r="O165" s="42"/>
    </row>
    <row r="166" spans="2:15" ht="15">
      <c r="B166" s="67"/>
      <c r="C166" s="67"/>
      <c r="D166" s="27"/>
      <c r="E166" s="27"/>
      <c r="F166" s="27"/>
      <c r="G166" s="27"/>
      <c r="H166" s="27"/>
      <c r="I166" s="42"/>
      <c r="J166" s="30"/>
      <c r="K166" s="42"/>
      <c r="L166" s="39"/>
      <c r="M166" s="42"/>
      <c r="N166" s="39"/>
      <c r="O166" s="42"/>
    </row>
    <row r="167" spans="2:15" ht="15">
      <c r="B167" s="67"/>
      <c r="C167" s="67"/>
      <c r="D167" s="27"/>
      <c r="E167" s="27"/>
      <c r="F167" s="27"/>
      <c r="G167" s="27"/>
      <c r="H167" s="27"/>
      <c r="I167" s="42"/>
      <c r="J167" s="30"/>
      <c r="K167" s="42"/>
      <c r="L167" s="39"/>
      <c r="M167" s="42"/>
      <c r="N167" s="39"/>
      <c r="O167" s="42"/>
    </row>
    <row r="168" spans="2:15" ht="15.75">
      <c r="B168" s="121" t="s">
        <v>86</v>
      </c>
      <c r="C168" s="124" t="s">
        <v>121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ht="8.25" customHeight="1">
      <c r="B169" s="67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ht="15">
      <c r="B170" s="67"/>
      <c r="C170" s="32" t="s">
        <v>236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15">
      <c r="B171" s="67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5">
      <c r="B172" s="67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5.75">
      <c r="B173" s="121" t="s">
        <v>87</v>
      </c>
      <c r="C173" s="124" t="s">
        <v>105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8.25" customHeight="1">
      <c r="B174" s="12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15">
      <c r="B175" s="122"/>
      <c r="C175" s="32" t="s">
        <v>274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8.25" customHeight="1">
      <c r="B176" s="12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15" customHeight="1">
      <c r="B177" s="122"/>
      <c r="C177" s="32"/>
      <c r="D177" s="32"/>
      <c r="E177" s="32"/>
      <c r="F177" s="32"/>
      <c r="G177" s="32"/>
      <c r="H177" s="32"/>
      <c r="I177" s="32"/>
      <c r="J177" s="32"/>
      <c r="L177" s="32"/>
      <c r="M177" s="62" t="s">
        <v>5</v>
      </c>
      <c r="N177" s="32"/>
      <c r="O177" s="32"/>
    </row>
    <row r="178" spans="2:15" ht="15" customHeight="1">
      <c r="B178" s="122"/>
      <c r="C178" s="32"/>
      <c r="D178" s="32"/>
      <c r="E178" s="32"/>
      <c r="F178" s="32"/>
      <c r="G178" s="32"/>
      <c r="H178" s="32"/>
      <c r="I178" s="32"/>
      <c r="J178" s="32"/>
      <c r="L178" s="32"/>
      <c r="M178" s="62" t="s">
        <v>7</v>
      </c>
      <c r="N178" s="32"/>
      <c r="O178" s="32"/>
    </row>
    <row r="179" spans="2:15" ht="15" customHeight="1">
      <c r="B179" s="122"/>
      <c r="C179" s="32"/>
      <c r="D179" s="15"/>
      <c r="E179" s="32"/>
      <c r="F179" s="32"/>
      <c r="G179" s="32"/>
      <c r="H179" s="32"/>
      <c r="I179" s="32"/>
      <c r="J179" s="32"/>
      <c r="L179" s="32"/>
      <c r="M179" s="62" t="s">
        <v>4</v>
      </c>
      <c r="N179" s="32"/>
      <c r="O179" s="32"/>
    </row>
    <row r="180" spans="2:15" ht="15" customHeight="1">
      <c r="B180" s="122"/>
      <c r="C180" s="32"/>
      <c r="D180" s="15"/>
      <c r="E180" s="32"/>
      <c r="F180" s="32"/>
      <c r="G180" s="32"/>
      <c r="H180" s="32"/>
      <c r="I180" s="32"/>
      <c r="J180" s="32"/>
      <c r="L180" s="32"/>
      <c r="M180" s="63" t="str">
        <f>'BS'!H19</f>
        <v>30/9/2003</v>
      </c>
      <c r="N180" s="32"/>
      <c r="O180" s="32"/>
    </row>
    <row r="181" spans="2:15" ht="15" customHeight="1">
      <c r="B181" s="122"/>
      <c r="C181" s="32"/>
      <c r="D181" s="15"/>
      <c r="E181" s="32"/>
      <c r="F181" s="32"/>
      <c r="G181" s="32"/>
      <c r="H181" s="32"/>
      <c r="I181" s="32"/>
      <c r="J181" s="32"/>
      <c r="L181" s="32"/>
      <c r="M181" s="64" t="s">
        <v>11</v>
      </c>
      <c r="N181" s="32"/>
      <c r="O181" s="32"/>
    </row>
    <row r="182" spans="2:15" ht="8.25" customHeight="1">
      <c r="B182" s="122"/>
      <c r="C182" s="32"/>
      <c r="D182" s="32"/>
      <c r="E182" s="32"/>
      <c r="F182" s="32"/>
      <c r="G182" s="32"/>
      <c r="H182" s="32"/>
      <c r="I182" s="32"/>
      <c r="J182" s="32"/>
      <c r="L182" s="32"/>
      <c r="M182" s="32"/>
      <c r="N182" s="32"/>
      <c r="O182" s="32"/>
    </row>
    <row r="183" spans="2:15" ht="15.75" customHeight="1" thickBot="1">
      <c r="B183" s="122"/>
      <c r="D183" s="32" t="s">
        <v>275</v>
      </c>
      <c r="E183" s="32"/>
      <c r="F183" s="32"/>
      <c r="G183" s="32"/>
      <c r="H183" s="32"/>
      <c r="I183" s="32"/>
      <c r="J183" s="32"/>
      <c r="L183" s="32"/>
      <c r="M183" s="145">
        <v>13</v>
      </c>
      <c r="N183" s="32"/>
      <c r="O183" s="32"/>
    </row>
    <row r="184" spans="2:15" ht="8.25" customHeight="1" thickTop="1">
      <c r="B184" s="122"/>
      <c r="C184" s="32"/>
      <c r="D184" s="32"/>
      <c r="E184" s="32"/>
      <c r="F184" s="32"/>
      <c r="G184" s="32"/>
      <c r="H184" s="32"/>
      <c r="I184" s="32"/>
      <c r="J184" s="32"/>
      <c r="L184" s="32"/>
      <c r="M184" s="32"/>
      <c r="N184" s="32"/>
      <c r="O184" s="32"/>
    </row>
    <row r="185" spans="2:15" ht="15.75" customHeight="1" thickBot="1">
      <c r="B185" s="122"/>
      <c r="C185" s="32"/>
      <c r="D185" s="31" t="s">
        <v>276</v>
      </c>
      <c r="E185" s="32"/>
      <c r="F185" s="32"/>
      <c r="G185" s="32"/>
      <c r="H185" s="32"/>
      <c r="I185" s="32"/>
      <c r="J185" s="32"/>
      <c r="L185" s="32"/>
      <c r="M185" s="145">
        <v>42</v>
      </c>
      <c r="N185" s="32"/>
      <c r="O185" s="32"/>
    </row>
    <row r="186" spans="2:15" ht="8.25" customHeight="1" thickTop="1">
      <c r="B186" s="122"/>
      <c r="C186" s="32"/>
      <c r="D186" s="32"/>
      <c r="E186" s="32"/>
      <c r="F186" s="32"/>
      <c r="G186" s="32"/>
      <c r="H186" s="32"/>
      <c r="I186" s="32"/>
      <c r="J186" s="32"/>
      <c r="L186" s="32"/>
      <c r="M186" s="32"/>
      <c r="N186" s="32"/>
      <c r="O186" s="32"/>
    </row>
    <row r="187" spans="2:15" ht="15">
      <c r="B187" s="122"/>
      <c r="C187" s="32" t="s">
        <v>182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ht="8.25" customHeight="1">
      <c r="B188" s="12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5">
      <c r="B189" s="122"/>
      <c r="C189" s="32"/>
      <c r="D189" s="32"/>
      <c r="E189" s="32"/>
      <c r="F189" s="32"/>
      <c r="G189" s="32"/>
      <c r="H189" s="32"/>
      <c r="I189" s="32"/>
      <c r="J189" s="32"/>
      <c r="L189" s="32"/>
      <c r="M189" s="64" t="s">
        <v>11</v>
      </c>
      <c r="N189" s="32"/>
      <c r="O189" s="32"/>
    </row>
    <row r="190" spans="2:15" ht="8.25" customHeight="1">
      <c r="B190" s="122"/>
      <c r="C190" s="32"/>
      <c r="D190" s="32"/>
      <c r="E190" s="32"/>
      <c r="F190" s="32"/>
      <c r="G190" s="32"/>
      <c r="H190" s="32"/>
      <c r="I190" s="32"/>
      <c r="J190" s="32"/>
      <c r="L190" s="32"/>
      <c r="M190" s="32"/>
      <c r="N190" s="32"/>
      <c r="O190" s="32"/>
    </row>
    <row r="191" spans="2:15" ht="15.75" thickBot="1">
      <c r="B191" s="122"/>
      <c r="C191" s="32"/>
      <c r="D191" s="32" t="s">
        <v>183</v>
      </c>
      <c r="E191" s="32"/>
      <c r="F191" s="32"/>
      <c r="G191" s="32"/>
      <c r="H191" s="32"/>
      <c r="I191" s="32"/>
      <c r="J191" s="32"/>
      <c r="L191" s="32"/>
      <c r="M191" s="145">
        <v>218</v>
      </c>
      <c r="N191" s="32"/>
      <c r="O191" s="32"/>
    </row>
    <row r="192" spans="2:15" ht="8.25" customHeight="1" thickTop="1">
      <c r="B192" s="122"/>
      <c r="C192" s="32"/>
      <c r="D192" s="32"/>
      <c r="E192" s="32"/>
      <c r="F192" s="32"/>
      <c r="G192" s="32"/>
      <c r="H192" s="32"/>
      <c r="I192" s="32"/>
      <c r="J192" s="32"/>
      <c r="L192" s="32"/>
      <c r="M192" s="32"/>
      <c r="N192" s="32"/>
      <c r="O192" s="32"/>
    </row>
    <row r="193" spans="2:15" ht="15.75" thickBot="1">
      <c r="B193" s="122"/>
      <c r="C193" s="32"/>
      <c r="D193" s="32" t="s">
        <v>184</v>
      </c>
      <c r="E193" s="32"/>
      <c r="F193" s="32"/>
      <c r="G193" s="32"/>
      <c r="H193" s="32"/>
      <c r="I193" s="32"/>
      <c r="J193" s="32"/>
      <c r="L193" s="32"/>
      <c r="M193" s="145">
        <f>M191</f>
        <v>218</v>
      </c>
      <c r="N193" s="32"/>
      <c r="O193" s="32"/>
    </row>
    <row r="194" spans="2:15" ht="8.25" customHeight="1" thickTop="1">
      <c r="B194" s="122"/>
      <c r="C194" s="32"/>
      <c r="D194" s="32"/>
      <c r="E194" s="32"/>
      <c r="F194" s="32"/>
      <c r="G194" s="32"/>
      <c r="H194" s="32"/>
      <c r="I194" s="32"/>
      <c r="J194" s="32"/>
      <c r="L194" s="32"/>
      <c r="M194" s="32"/>
      <c r="N194" s="32"/>
      <c r="O194" s="32"/>
    </row>
    <row r="195" spans="2:15" ht="15.75" thickBot="1">
      <c r="B195" s="122"/>
      <c r="C195" s="32"/>
      <c r="D195" s="32" t="s">
        <v>185</v>
      </c>
      <c r="E195" s="32"/>
      <c r="F195" s="32"/>
      <c r="G195" s="32"/>
      <c r="H195" s="32"/>
      <c r="I195" s="32"/>
      <c r="J195" s="32"/>
      <c r="L195" s="32"/>
      <c r="M195" s="145">
        <v>90</v>
      </c>
      <c r="N195" s="32"/>
      <c r="O195" s="32"/>
    </row>
    <row r="196" spans="2:15" ht="15.75" thickTop="1">
      <c r="B196" s="12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15">
      <c r="B197" s="12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5" ht="15.75">
      <c r="B198" s="121" t="s">
        <v>88</v>
      </c>
      <c r="C198" s="124" t="s">
        <v>104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ht="8.25" customHeight="1">
      <c r="B199" s="12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6" ht="15">
      <c r="B200" s="122"/>
      <c r="C200" s="163"/>
      <c r="D200" s="195" t="s">
        <v>224</v>
      </c>
      <c r="E200" s="196"/>
      <c r="F200" s="197"/>
      <c r="G200" s="164"/>
      <c r="H200" s="165"/>
      <c r="I200" s="165"/>
      <c r="J200" s="165"/>
      <c r="K200" s="165"/>
      <c r="L200" s="166"/>
      <c r="M200" s="165"/>
      <c r="N200" s="165"/>
      <c r="O200" s="165"/>
      <c r="P200" s="166"/>
    </row>
    <row r="201" spans="2:16" ht="15">
      <c r="B201" s="122"/>
      <c r="C201" s="167" t="s">
        <v>225</v>
      </c>
      <c r="D201" s="198" t="s">
        <v>226</v>
      </c>
      <c r="E201" s="199"/>
      <c r="F201" s="200"/>
      <c r="G201" s="168" t="s">
        <v>227</v>
      </c>
      <c r="H201" s="170"/>
      <c r="I201" s="170"/>
      <c r="J201" s="170"/>
      <c r="K201" s="170"/>
      <c r="L201" s="169"/>
      <c r="M201" s="170" t="s">
        <v>228</v>
      </c>
      <c r="N201" s="170"/>
      <c r="O201" s="170"/>
      <c r="P201" s="169"/>
    </row>
    <row r="202" spans="2:16" ht="15">
      <c r="B202" s="122"/>
      <c r="C202" s="163"/>
      <c r="D202" s="164"/>
      <c r="E202" s="165"/>
      <c r="F202" s="166"/>
      <c r="G202" s="164"/>
      <c r="H202" s="165"/>
      <c r="I202" s="165"/>
      <c r="J202" s="165"/>
      <c r="K202" s="165"/>
      <c r="L202" s="166"/>
      <c r="M202" s="164"/>
      <c r="N202" s="165"/>
      <c r="O202" s="165"/>
      <c r="P202" s="171"/>
    </row>
    <row r="203" spans="2:16" ht="15">
      <c r="B203" s="122"/>
      <c r="C203" s="178" t="s">
        <v>229</v>
      </c>
      <c r="D203" s="172"/>
      <c r="E203" s="86" t="s">
        <v>230</v>
      </c>
      <c r="F203" s="176"/>
      <c r="G203" s="172" t="s">
        <v>244</v>
      </c>
      <c r="H203" s="86"/>
      <c r="I203" s="86"/>
      <c r="J203" s="86"/>
      <c r="K203" s="86"/>
      <c r="L203" s="176"/>
      <c r="M203" s="172" t="s">
        <v>233</v>
      </c>
      <c r="N203" s="86"/>
      <c r="O203" s="86"/>
      <c r="P203" s="173"/>
    </row>
    <row r="204" spans="2:16" ht="15">
      <c r="B204" s="122"/>
      <c r="C204" s="179"/>
      <c r="D204" s="172"/>
      <c r="E204" s="86"/>
      <c r="F204" s="176"/>
      <c r="G204" s="172" t="s">
        <v>245</v>
      </c>
      <c r="H204" s="86"/>
      <c r="I204" s="86"/>
      <c r="J204" s="86"/>
      <c r="K204" s="86"/>
      <c r="L204" s="176"/>
      <c r="M204" s="172" t="s">
        <v>247</v>
      </c>
      <c r="N204" s="86"/>
      <c r="O204" s="86"/>
      <c r="P204" s="173"/>
    </row>
    <row r="205" spans="2:16" ht="15" customHeight="1">
      <c r="B205" s="122"/>
      <c r="C205" s="179"/>
      <c r="D205" s="172"/>
      <c r="E205" s="86"/>
      <c r="F205" s="176"/>
      <c r="G205" s="172" t="s">
        <v>231</v>
      </c>
      <c r="H205" s="86"/>
      <c r="I205" s="86"/>
      <c r="J205" s="86"/>
      <c r="K205" s="86"/>
      <c r="L205" s="176"/>
      <c r="M205" s="172" t="s">
        <v>246</v>
      </c>
      <c r="N205" s="86"/>
      <c r="O205" s="86"/>
      <c r="P205" s="173"/>
    </row>
    <row r="206" spans="2:16" ht="15" customHeight="1">
      <c r="B206" s="122"/>
      <c r="C206" s="179"/>
      <c r="D206" s="172"/>
      <c r="E206" s="86"/>
      <c r="F206" s="176"/>
      <c r="G206" s="172" t="s">
        <v>232</v>
      </c>
      <c r="H206" s="86"/>
      <c r="I206" s="86"/>
      <c r="J206" s="86"/>
      <c r="K206" s="86"/>
      <c r="L206" s="176"/>
      <c r="M206" s="172"/>
      <c r="N206" s="86"/>
      <c r="O206" s="86"/>
      <c r="P206" s="173"/>
    </row>
    <row r="207" spans="2:16" ht="15" customHeight="1">
      <c r="B207" s="122"/>
      <c r="C207" s="179"/>
      <c r="D207" s="172"/>
      <c r="E207" s="86"/>
      <c r="F207" s="176"/>
      <c r="G207" s="172" t="s">
        <v>281</v>
      </c>
      <c r="H207" s="86"/>
      <c r="I207" s="86"/>
      <c r="J207" s="86"/>
      <c r="K207" s="86"/>
      <c r="L207" s="176"/>
      <c r="M207" s="172" t="s">
        <v>234</v>
      </c>
      <c r="N207" s="86"/>
      <c r="O207" s="86"/>
      <c r="P207" s="173"/>
    </row>
    <row r="208" spans="2:16" ht="15" customHeight="1">
      <c r="B208" s="122"/>
      <c r="C208" s="179"/>
      <c r="D208" s="172"/>
      <c r="E208" s="86"/>
      <c r="F208" s="176"/>
      <c r="G208" s="32" t="s">
        <v>289</v>
      </c>
      <c r="H208" s="86"/>
      <c r="I208" s="86"/>
      <c r="J208" s="86"/>
      <c r="K208" s="86"/>
      <c r="L208" s="176"/>
      <c r="M208" s="172" t="s">
        <v>284</v>
      </c>
      <c r="N208" s="86"/>
      <c r="O208" s="86"/>
      <c r="P208" s="173"/>
    </row>
    <row r="209" spans="2:16" ht="15" customHeight="1">
      <c r="B209" s="122"/>
      <c r="C209" s="179"/>
      <c r="D209" s="172"/>
      <c r="E209" s="86"/>
      <c r="F209" s="176"/>
      <c r="G209" s="172"/>
      <c r="H209" s="86"/>
      <c r="I209" s="86"/>
      <c r="J209" s="86"/>
      <c r="K209" s="86"/>
      <c r="L209" s="176"/>
      <c r="M209" s="172" t="s">
        <v>285</v>
      </c>
      <c r="N209" s="86"/>
      <c r="O209" s="86"/>
      <c r="P209" s="173"/>
    </row>
    <row r="210" spans="2:16" ht="15" customHeight="1">
      <c r="B210" s="122"/>
      <c r="C210" s="179"/>
      <c r="D210" s="172"/>
      <c r="E210" s="86"/>
      <c r="F210" s="176"/>
      <c r="G210" s="172"/>
      <c r="H210" s="86"/>
      <c r="I210" s="86"/>
      <c r="J210" s="86"/>
      <c r="K210" s="86"/>
      <c r="L210" s="176"/>
      <c r="M210" s="172" t="s">
        <v>286</v>
      </c>
      <c r="N210" s="86"/>
      <c r="O210" s="86"/>
      <c r="P210" s="173"/>
    </row>
    <row r="211" spans="2:16" ht="15" customHeight="1">
      <c r="B211" s="122"/>
      <c r="C211" s="179"/>
      <c r="D211" s="172"/>
      <c r="E211" s="86"/>
      <c r="F211" s="176"/>
      <c r="G211" s="172"/>
      <c r="H211" s="86"/>
      <c r="I211" s="86"/>
      <c r="J211" s="86"/>
      <c r="K211" s="86"/>
      <c r="L211" s="176"/>
      <c r="M211" s="172" t="s">
        <v>248</v>
      </c>
      <c r="N211" s="86"/>
      <c r="O211" s="86"/>
      <c r="P211" s="173"/>
    </row>
    <row r="212" spans="2:16" ht="15" customHeight="1">
      <c r="B212" s="122"/>
      <c r="C212" s="179"/>
      <c r="D212" s="172"/>
      <c r="E212" s="86"/>
      <c r="F212" s="176"/>
      <c r="G212" s="172"/>
      <c r="H212" s="86"/>
      <c r="I212" s="86"/>
      <c r="J212" s="86"/>
      <c r="K212" s="86"/>
      <c r="L212" s="176"/>
      <c r="M212" s="172" t="s">
        <v>283</v>
      </c>
      <c r="N212" s="86"/>
      <c r="O212" s="86"/>
      <c r="P212" s="173"/>
    </row>
    <row r="213" spans="2:16" ht="15" customHeight="1">
      <c r="B213" s="122"/>
      <c r="C213" s="179"/>
      <c r="D213" s="172"/>
      <c r="E213" s="86"/>
      <c r="F213" s="176"/>
      <c r="G213" s="172"/>
      <c r="H213" s="86"/>
      <c r="I213" s="86"/>
      <c r="J213" s="86"/>
      <c r="K213" s="86"/>
      <c r="L213" s="176"/>
      <c r="M213" s="172" t="s">
        <v>249</v>
      </c>
      <c r="N213" s="86"/>
      <c r="O213" s="86"/>
      <c r="P213" s="173"/>
    </row>
    <row r="214" spans="2:16" ht="15" customHeight="1">
      <c r="B214" s="122"/>
      <c r="C214" s="179"/>
      <c r="D214" s="172"/>
      <c r="E214" s="86"/>
      <c r="F214" s="176"/>
      <c r="G214" s="172"/>
      <c r="H214" s="86"/>
      <c r="I214" s="86"/>
      <c r="J214" s="86"/>
      <c r="K214" s="86"/>
      <c r="L214" s="176"/>
      <c r="M214" s="172" t="s">
        <v>282</v>
      </c>
      <c r="N214" s="86"/>
      <c r="O214" s="86"/>
      <c r="P214" s="173"/>
    </row>
    <row r="215" spans="2:16" ht="15" customHeight="1">
      <c r="B215" s="122"/>
      <c r="C215" s="180"/>
      <c r="D215" s="174"/>
      <c r="E215" s="89"/>
      <c r="F215" s="177"/>
      <c r="G215" s="174"/>
      <c r="H215" s="89"/>
      <c r="I215" s="89"/>
      <c r="J215" s="89"/>
      <c r="K215" s="89"/>
      <c r="L215" s="177"/>
      <c r="M215" s="174"/>
      <c r="N215" s="89"/>
      <c r="O215" s="89"/>
      <c r="P215" s="175"/>
    </row>
    <row r="216" spans="2:15" ht="15" customHeight="1">
      <c r="B216" s="12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ht="15" customHeight="1">
      <c r="B217" s="12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15.75">
      <c r="B218" s="121" t="s">
        <v>89</v>
      </c>
      <c r="C218" s="124" t="s">
        <v>179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ht="8.25" customHeight="1">
      <c r="B219" s="12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3" ht="15">
      <c r="B220" s="67"/>
      <c r="C220" s="23" t="s">
        <v>287</v>
      </c>
      <c r="D220" s="46"/>
      <c r="E220" s="27"/>
      <c r="F220" s="27"/>
      <c r="G220" s="27"/>
      <c r="H220" s="27"/>
      <c r="I220" s="36"/>
      <c r="J220" s="25"/>
      <c r="K220" s="25"/>
      <c r="L220" s="32"/>
      <c r="M220" s="32"/>
    </row>
    <row r="221" spans="2:15" ht="15">
      <c r="B221" s="67"/>
      <c r="C221" s="67" t="s">
        <v>155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2:15" ht="15">
      <c r="B222" s="67"/>
      <c r="C222" s="67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2:15" ht="15">
      <c r="B223" s="67"/>
      <c r="C223" s="6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ht="15.75">
      <c r="B224" s="121" t="s">
        <v>90</v>
      </c>
      <c r="C224" s="124" t="s">
        <v>103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2:15" ht="8.25" customHeight="1">
      <c r="B225" s="67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2:15" ht="15">
      <c r="B226" s="67"/>
      <c r="C226" s="27" t="s">
        <v>156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2:15" ht="15">
      <c r="B227" s="67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2:15" ht="15">
      <c r="B228" s="67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ht="15.75">
      <c r="B229" s="121" t="s">
        <v>91</v>
      </c>
      <c r="C229" s="124" t="s">
        <v>102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ht="8.25" customHeight="1">
      <c r="B230" s="12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ht="15">
      <c r="B231" s="122"/>
      <c r="C231" s="25" t="s">
        <v>135</v>
      </c>
      <c r="D231" s="116"/>
      <c r="E231" s="116"/>
      <c r="F231" s="116"/>
      <c r="G231" s="116"/>
      <c r="H231" s="116"/>
      <c r="I231" s="116"/>
      <c r="J231" s="79"/>
      <c r="K231" s="79"/>
      <c r="L231" s="80"/>
      <c r="M231" s="49"/>
      <c r="N231" s="78"/>
      <c r="O231" s="32"/>
    </row>
    <row r="232" spans="2:15" ht="15">
      <c r="B232" s="122"/>
      <c r="C232" s="86" t="s">
        <v>134</v>
      </c>
      <c r="D232" s="86"/>
      <c r="E232" s="86"/>
      <c r="F232" s="86"/>
      <c r="G232" s="116"/>
      <c r="H232" s="116"/>
      <c r="I232" s="116"/>
      <c r="J232" s="79"/>
      <c r="K232" s="79"/>
      <c r="L232" s="80"/>
      <c r="M232" s="49"/>
      <c r="N232" s="78"/>
      <c r="O232" s="32"/>
    </row>
    <row r="233" spans="2:15" ht="8.25" customHeight="1">
      <c r="B233" s="122"/>
      <c r="C233" s="86"/>
      <c r="D233" s="86"/>
      <c r="E233" s="86"/>
      <c r="F233" s="86"/>
      <c r="G233" s="116"/>
      <c r="H233" s="116"/>
      <c r="I233" s="116"/>
      <c r="J233" s="79"/>
      <c r="K233" s="79"/>
      <c r="L233" s="80"/>
      <c r="M233" s="49"/>
      <c r="N233" s="78"/>
      <c r="O233" s="32"/>
    </row>
    <row r="234" spans="2:15" ht="15">
      <c r="B234" s="122"/>
      <c r="C234" s="86" t="s">
        <v>131</v>
      </c>
      <c r="D234" s="86" t="s">
        <v>137</v>
      </c>
      <c r="E234" s="86"/>
      <c r="F234" s="86"/>
      <c r="G234" s="116"/>
      <c r="H234" s="116"/>
      <c r="I234" s="116"/>
      <c r="J234" s="79"/>
      <c r="K234" s="79"/>
      <c r="L234" s="80"/>
      <c r="M234" s="49"/>
      <c r="N234" s="78"/>
      <c r="O234" s="32"/>
    </row>
    <row r="235" spans="2:15" ht="15">
      <c r="B235" s="122"/>
      <c r="C235" s="86"/>
      <c r="D235" s="86" t="s">
        <v>194</v>
      </c>
      <c r="E235" s="86"/>
      <c r="F235" s="86"/>
      <c r="G235" s="116"/>
      <c r="H235" s="116"/>
      <c r="I235" s="116"/>
      <c r="J235" s="79"/>
      <c r="K235" s="79"/>
      <c r="L235" s="80"/>
      <c r="M235" s="49"/>
      <c r="N235" s="78"/>
      <c r="O235" s="32"/>
    </row>
    <row r="236" spans="2:15" ht="15">
      <c r="B236" s="122"/>
      <c r="C236" s="86"/>
      <c r="D236" s="86" t="s">
        <v>195</v>
      </c>
      <c r="E236" s="86"/>
      <c r="F236" s="86"/>
      <c r="G236" s="116"/>
      <c r="H236" s="116"/>
      <c r="I236" s="116"/>
      <c r="J236" s="79"/>
      <c r="K236" s="79"/>
      <c r="L236" s="80"/>
      <c r="M236" s="49"/>
      <c r="N236" s="78"/>
      <c r="O236" s="32"/>
    </row>
    <row r="237" spans="2:15" ht="15">
      <c r="B237" s="122"/>
      <c r="C237" s="86"/>
      <c r="D237" s="86" t="s">
        <v>196</v>
      </c>
      <c r="E237" s="86"/>
      <c r="F237" s="86"/>
      <c r="G237" s="116"/>
      <c r="H237" s="116"/>
      <c r="I237" s="116"/>
      <c r="J237" s="79"/>
      <c r="K237" s="79"/>
      <c r="L237" s="80"/>
      <c r="M237" s="49"/>
      <c r="N237" s="78"/>
      <c r="O237" s="32"/>
    </row>
    <row r="238" spans="2:15" ht="8.25" customHeight="1">
      <c r="B238" s="122"/>
      <c r="C238" s="86"/>
      <c r="D238" s="86"/>
      <c r="E238" s="86"/>
      <c r="F238" s="86"/>
      <c r="G238" s="116"/>
      <c r="H238" s="116"/>
      <c r="I238" s="116"/>
      <c r="J238" s="79"/>
      <c r="K238" s="79"/>
      <c r="L238" s="80"/>
      <c r="M238" s="49"/>
      <c r="N238" s="78"/>
      <c r="O238" s="32"/>
    </row>
    <row r="239" spans="2:15" ht="15">
      <c r="B239" s="122"/>
      <c r="C239" s="86"/>
      <c r="D239" s="86" t="s">
        <v>288</v>
      </c>
      <c r="E239" s="86"/>
      <c r="F239" s="86"/>
      <c r="G239" s="116"/>
      <c r="H239" s="116"/>
      <c r="I239" s="116"/>
      <c r="J239" s="79"/>
      <c r="K239" s="79"/>
      <c r="L239" s="80"/>
      <c r="M239" s="49"/>
      <c r="N239" s="78"/>
      <c r="O239" s="32"/>
    </row>
    <row r="240" spans="2:15" ht="15">
      <c r="B240" s="122"/>
      <c r="C240" s="86"/>
      <c r="D240" s="86" t="s">
        <v>302</v>
      </c>
      <c r="E240" s="86"/>
      <c r="F240" s="86"/>
      <c r="G240" s="116"/>
      <c r="H240" s="116"/>
      <c r="I240" s="116"/>
      <c r="J240" s="79"/>
      <c r="K240" s="79"/>
      <c r="L240" s="80"/>
      <c r="M240" s="49"/>
      <c r="N240" s="78"/>
      <c r="O240" s="32"/>
    </row>
    <row r="241" spans="2:15" ht="15">
      <c r="B241" s="122"/>
      <c r="C241" s="86"/>
      <c r="D241" s="86" t="s">
        <v>303</v>
      </c>
      <c r="E241" s="86"/>
      <c r="F241" s="86"/>
      <c r="G241" s="116"/>
      <c r="H241" s="116"/>
      <c r="I241" s="116"/>
      <c r="J241" s="79"/>
      <c r="K241" s="79"/>
      <c r="L241" s="80"/>
      <c r="M241" s="49"/>
      <c r="N241" s="78"/>
      <c r="O241" s="32"/>
    </row>
    <row r="242" spans="2:15" ht="8.25" customHeight="1">
      <c r="B242" s="122"/>
      <c r="C242" s="86"/>
      <c r="D242" s="141"/>
      <c r="E242" s="86"/>
      <c r="F242" s="86"/>
      <c r="G242" s="116"/>
      <c r="H242" s="116"/>
      <c r="I242" s="116"/>
      <c r="J242" s="79"/>
      <c r="K242" s="79"/>
      <c r="L242" s="80"/>
      <c r="M242" s="49"/>
      <c r="N242" s="78"/>
      <c r="O242" s="32"/>
    </row>
    <row r="243" spans="2:15" ht="15">
      <c r="B243" s="122"/>
      <c r="C243" s="86" t="s">
        <v>132</v>
      </c>
      <c r="D243" s="86" t="s">
        <v>138</v>
      </c>
      <c r="E243" s="86"/>
      <c r="F243" s="86"/>
      <c r="G243" s="116"/>
      <c r="H243" s="116"/>
      <c r="I243" s="116"/>
      <c r="J243" s="79"/>
      <c r="K243" s="79"/>
      <c r="L243" s="80"/>
      <c r="M243" s="49"/>
      <c r="N243" s="78"/>
      <c r="O243" s="32"/>
    </row>
    <row r="244" spans="2:15" ht="15">
      <c r="B244" s="122"/>
      <c r="C244" s="86"/>
      <c r="D244" s="86" t="s">
        <v>197</v>
      </c>
      <c r="E244" s="86"/>
      <c r="F244" s="86"/>
      <c r="G244" s="116"/>
      <c r="H244" s="116"/>
      <c r="I244" s="116"/>
      <c r="J244" s="79"/>
      <c r="K244" s="79"/>
      <c r="L244" s="80"/>
      <c r="M244" s="49"/>
      <c r="N244" s="78"/>
      <c r="O244" s="32"/>
    </row>
    <row r="245" spans="2:15" ht="15">
      <c r="B245" s="122"/>
      <c r="C245" s="86"/>
      <c r="D245" s="86" t="s">
        <v>198</v>
      </c>
      <c r="E245" s="86"/>
      <c r="F245" s="86"/>
      <c r="G245" s="116"/>
      <c r="H245" s="116"/>
      <c r="I245" s="116"/>
      <c r="J245" s="79"/>
      <c r="K245" s="79"/>
      <c r="L245" s="80"/>
      <c r="M245" s="49"/>
      <c r="N245" s="78"/>
      <c r="O245" s="32"/>
    </row>
    <row r="246" spans="2:15" ht="15">
      <c r="B246" s="122"/>
      <c r="C246" s="86"/>
      <c r="D246" s="86" t="s">
        <v>199</v>
      </c>
      <c r="E246" s="86"/>
      <c r="F246" s="86"/>
      <c r="G246" s="116"/>
      <c r="H246" s="116"/>
      <c r="I246" s="116"/>
      <c r="J246" s="79"/>
      <c r="K246" s="79"/>
      <c r="L246" s="80"/>
      <c r="M246" s="49"/>
      <c r="N246" s="78"/>
      <c r="O246" s="32"/>
    </row>
    <row r="247" spans="2:15" ht="15">
      <c r="B247" s="122"/>
      <c r="C247" s="86"/>
      <c r="D247" s="86" t="s">
        <v>200</v>
      </c>
      <c r="E247" s="86"/>
      <c r="F247" s="86"/>
      <c r="G247" s="116"/>
      <c r="H247" s="116"/>
      <c r="I247" s="116"/>
      <c r="J247" s="79"/>
      <c r="K247" s="79"/>
      <c r="L247" s="80"/>
      <c r="M247" s="49"/>
      <c r="N247" s="78"/>
      <c r="O247" s="32"/>
    </row>
    <row r="248" spans="2:15" ht="15">
      <c r="B248" s="122"/>
      <c r="C248" s="86"/>
      <c r="D248" s="86" t="s">
        <v>201</v>
      </c>
      <c r="E248" s="86"/>
      <c r="F248" s="86"/>
      <c r="G248" s="116"/>
      <c r="H248" s="116"/>
      <c r="I248" s="116"/>
      <c r="J248" s="79"/>
      <c r="K248" s="79"/>
      <c r="L248" s="80"/>
      <c r="M248" s="49"/>
      <c r="N248" s="78"/>
      <c r="O248" s="32"/>
    </row>
    <row r="249" spans="2:15" ht="15">
      <c r="B249" s="122"/>
      <c r="C249" s="86"/>
      <c r="D249" s="86" t="s">
        <v>214</v>
      </c>
      <c r="E249" s="86"/>
      <c r="F249" s="86"/>
      <c r="G249" s="116"/>
      <c r="H249" s="116"/>
      <c r="I249" s="116"/>
      <c r="J249" s="79"/>
      <c r="K249" s="79"/>
      <c r="L249" s="80"/>
      <c r="M249" s="49"/>
      <c r="N249" s="78"/>
      <c r="O249" s="32"/>
    </row>
    <row r="250" spans="2:15" ht="15">
      <c r="B250" s="122"/>
      <c r="C250" s="86"/>
      <c r="D250" s="86" t="s">
        <v>202</v>
      </c>
      <c r="E250" s="86"/>
      <c r="F250" s="86"/>
      <c r="G250" s="116"/>
      <c r="H250" s="116"/>
      <c r="I250" s="116"/>
      <c r="J250" s="79"/>
      <c r="K250" s="79"/>
      <c r="L250" s="80"/>
      <c r="M250" s="49"/>
      <c r="N250" s="78"/>
      <c r="O250" s="32"/>
    </row>
    <row r="251" spans="2:15" ht="8.25" customHeight="1">
      <c r="B251" s="122"/>
      <c r="C251" s="86"/>
      <c r="D251" s="86"/>
      <c r="E251" s="86"/>
      <c r="F251" s="86"/>
      <c r="G251" s="116"/>
      <c r="H251" s="116"/>
      <c r="I251" s="116"/>
      <c r="J251" s="79"/>
      <c r="K251" s="79"/>
      <c r="L251" s="80"/>
      <c r="M251" s="49"/>
      <c r="N251" s="78"/>
      <c r="O251" s="32"/>
    </row>
    <row r="252" spans="2:15" ht="15">
      <c r="B252" s="122"/>
      <c r="C252" s="86"/>
      <c r="D252" s="86" t="s">
        <v>133</v>
      </c>
      <c r="E252" s="86"/>
      <c r="F252" s="86"/>
      <c r="G252" s="116"/>
      <c r="H252" s="116"/>
      <c r="I252" s="116"/>
      <c r="J252" s="79"/>
      <c r="K252" s="79"/>
      <c r="L252" s="80"/>
      <c r="M252" s="49"/>
      <c r="N252" s="78"/>
      <c r="O252" s="32"/>
    </row>
    <row r="253" spans="2:15" ht="8.25" customHeight="1">
      <c r="B253" s="122"/>
      <c r="C253" s="86"/>
      <c r="D253" s="86" t="s">
        <v>13</v>
      </c>
      <c r="E253" s="86"/>
      <c r="F253" s="86"/>
      <c r="G253" s="116"/>
      <c r="H253" s="116"/>
      <c r="I253" s="116"/>
      <c r="J253" s="79"/>
      <c r="K253" s="79"/>
      <c r="L253" s="80"/>
      <c r="M253" s="117"/>
      <c r="N253" s="78"/>
      <c r="O253" s="32"/>
    </row>
    <row r="254" spans="2:15" ht="15">
      <c r="B254" s="122"/>
      <c r="C254" s="86" t="s">
        <v>237</v>
      </c>
      <c r="D254" s="86"/>
      <c r="E254" s="86"/>
      <c r="F254" s="86"/>
      <c r="G254" s="116"/>
      <c r="H254" s="116"/>
      <c r="I254" s="116"/>
      <c r="J254" s="79"/>
      <c r="K254" s="79"/>
      <c r="L254" s="80"/>
      <c r="M254" s="49"/>
      <c r="N254" s="78"/>
      <c r="O254" s="32"/>
    </row>
    <row r="255" spans="2:15" ht="15">
      <c r="B255" s="122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32"/>
    </row>
    <row r="256" spans="2:15" ht="15">
      <c r="B256" s="12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ht="15.75">
      <c r="B257" s="121" t="s">
        <v>92</v>
      </c>
      <c r="C257" s="124" t="s">
        <v>220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8.25" customHeight="1">
      <c r="B258" s="12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15">
      <c r="B259" s="122"/>
      <c r="C259" s="32" t="s">
        <v>271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ht="15" customHeight="1">
      <c r="B260" s="122"/>
      <c r="L260" s="32"/>
      <c r="M260" s="32"/>
      <c r="N260" s="32"/>
      <c r="O260" s="32"/>
    </row>
    <row r="261" spans="2:15" ht="15">
      <c r="B261" s="12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15" ht="15.75">
      <c r="B262" s="121" t="s">
        <v>93</v>
      </c>
      <c r="C262" s="124" t="s">
        <v>305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ht="8.25" customHeight="1">
      <c r="B263" s="12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ht="15">
      <c r="B264" s="122"/>
      <c r="C264" s="77" t="s">
        <v>95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ht="8.25" customHeight="1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ht="15">
      <c r="C266" s="32" t="s">
        <v>306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2:15" ht="15">
      <c r="B267" s="122"/>
      <c r="C267" s="32" t="s">
        <v>207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ht="15">
      <c r="B268" s="12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5">
      <c r="B269" s="122"/>
      <c r="C269" s="77" t="s">
        <v>162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8.25" customHeight="1">
      <c r="B270" s="67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15">
      <c r="B271" s="67"/>
      <c r="C271" s="32" t="s">
        <v>307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15">
      <c r="B272" s="67"/>
      <c r="C272" s="32" t="s">
        <v>203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5">
      <c r="B273" s="67"/>
      <c r="C273" s="32" t="s">
        <v>204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ht="15">
      <c r="B274" s="32"/>
      <c r="C274" s="138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ht="1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1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</sheetData>
  <mergeCells count="4">
    <mergeCell ref="I153:K153"/>
    <mergeCell ref="M153:O153"/>
    <mergeCell ref="D200:F200"/>
    <mergeCell ref="D201:F201"/>
  </mergeCells>
  <printOptions/>
  <pageMargins left="0.7480314960629921" right="0.6692913385826772" top="0.7480314960629921" bottom="0.7480314960629921" header="0.5118110236220472" footer="0.5118110236220472"/>
  <pageSetup firstPageNumber="5" useFirstPageNumber="1" horizontalDpi="300" verticalDpi="300" orientation="portrait" paperSize="9" scale="81" r:id="rId1"/>
  <headerFooter alignWithMargins="0">
    <oddFooter>&amp;C&amp;P</oddFooter>
  </headerFooter>
  <rowBreaks count="4" manualBreakCount="4">
    <brk id="61" min="1" max="15" man="1"/>
    <brk id="121" min="1" max="15" man="1"/>
    <brk id="172" min="1" max="15" man="1"/>
    <brk id="22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shafie</cp:lastModifiedBy>
  <cp:lastPrinted>2003-11-19T08:24:29Z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