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4635" tabRatio="605" activeTab="5"/>
  </bookViews>
  <sheets>
    <sheet name="Cover" sheetId="1" r:id="rId1"/>
    <sheet name="PL" sheetId="2" r:id="rId2"/>
    <sheet name="BS" sheetId="3" r:id="rId3"/>
    <sheet name="SCE" sheetId="4" r:id="rId4"/>
    <sheet name="CF" sheetId="5" r:id="rId5"/>
    <sheet name="Notes" sheetId="6" r:id="rId6"/>
  </sheets>
  <definedNames>
    <definedName name="\A">'PL'!#REF!</definedName>
    <definedName name="\B">'BS'!$B$63</definedName>
    <definedName name="\C">#REF!</definedName>
    <definedName name="_PCRSPL_SS1_QP">'PL'!$B$55</definedName>
    <definedName name="_PRCRSBS_SS2_QP">'BS'!$C$63</definedName>
    <definedName name="_PRCRSNOTES_SS3">#REF!</definedName>
    <definedName name="BS">'BS'!$A$1:$K$59</definedName>
    <definedName name="NOTES">#REF!</definedName>
    <definedName name="PL">'PL'!$B$3:$P$53</definedName>
    <definedName name="_xlnm.Print_Area" localSheetId="2">'BS'!$A$1:$K$64</definedName>
    <definedName name="_xlnm.Print_Area" localSheetId="4">'CF'!$A$1:$I$64</definedName>
    <definedName name="_xlnm.Print_Area" localSheetId="0">'Cover'!$A$1:$H$38</definedName>
    <definedName name="_xlnm.Print_Area" localSheetId="5">'Notes'!$A$1:$P$283</definedName>
    <definedName name="_xlnm.Print_Area" localSheetId="1">'PL'!$A$1:$P$64</definedName>
    <definedName name="_xlnm.Print_Area" localSheetId="3">'SCE'!$A$1:$J$38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<sst xmlns="http://schemas.openxmlformats.org/spreadsheetml/2006/main" count="423" uniqueCount="317">
  <si>
    <t>Net profit for the financial period</t>
  </si>
  <si>
    <t>The  figures  have  not  been  audited.</t>
  </si>
  <si>
    <t>INDIVIDUAL</t>
  </si>
  <si>
    <t>CUMULATIVE</t>
  </si>
  <si>
    <t>QUARTER</t>
  </si>
  <si>
    <t>CURRENT</t>
  </si>
  <si>
    <t>PRECEDING YEAR</t>
  </si>
  <si>
    <t>YEAR</t>
  </si>
  <si>
    <t>CORRESPONDING</t>
  </si>
  <si>
    <t>TO DATE</t>
  </si>
  <si>
    <t>PERIOD</t>
  </si>
  <si>
    <t>RM'000</t>
  </si>
  <si>
    <t xml:space="preserve">-     </t>
  </si>
  <si>
    <t xml:space="preserve"> </t>
  </si>
  <si>
    <t>AS AT</t>
  </si>
  <si>
    <t>END OF</t>
  </si>
  <si>
    <t>PRECEDING</t>
  </si>
  <si>
    <t>FINANCIAL</t>
  </si>
  <si>
    <t>YEAR END</t>
  </si>
  <si>
    <t>Reserves</t>
  </si>
  <si>
    <t xml:space="preserve">CORRESPONDING </t>
  </si>
  <si>
    <t xml:space="preserve">CURRENT </t>
  </si>
  <si>
    <t>-</t>
  </si>
  <si>
    <t>Total</t>
  </si>
  <si>
    <t>Revenue</t>
  </si>
  <si>
    <t>Property, plant and equipment</t>
  </si>
  <si>
    <t>Inventories</t>
  </si>
  <si>
    <t>Short term borrowings</t>
  </si>
  <si>
    <t>Current assets</t>
  </si>
  <si>
    <t>Current liabilities</t>
  </si>
  <si>
    <t>Shareholders' funds</t>
  </si>
  <si>
    <t>Share capital</t>
  </si>
  <si>
    <t>Minority interests</t>
  </si>
  <si>
    <t>Net tangible assets per share (RM)</t>
  </si>
  <si>
    <t>(Incorporated in Malaysia)</t>
  </si>
  <si>
    <t>Other operating income</t>
  </si>
  <si>
    <t>30/6/2002</t>
  </si>
  <si>
    <t>Intangible assets</t>
  </si>
  <si>
    <t>Taxation</t>
  </si>
  <si>
    <t>Deferred tax liabilities</t>
  </si>
  <si>
    <t>Deferred payables</t>
  </si>
  <si>
    <t>Non-cash items</t>
  </si>
  <si>
    <t xml:space="preserve">Non-operating items </t>
  </si>
  <si>
    <t>Operating profit before changes in working capital</t>
  </si>
  <si>
    <t>Equity investments</t>
  </si>
  <si>
    <t>Bank borrowings</t>
  </si>
  <si>
    <t>Others</t>
  </si>
  <si>
    <t>Cash &amp; cash equivalents at beginning of year</t>
  </si>
  <si>
    <t>Share</t>
  </si>
  <si>
    <t>Capital</t>
  </si>
  <si>
    <t>Premium</t>
  </si>
  <si>
    <t>Exchange differences</t>
  </si>
  <si>
    <t/>
  </si>
  <si>
    <t>Group</t>
  </si>
  <si>
    <t>In respect of current period:</t>
  </si>
  <si>
    <t>income tax</t>
  </si>
  <si>
    <t>Note</t>
  </si>
  <si>
    <t>Operating expenses</t>
  </si>
  <si>
    <t>Trade receivables</t>
  </si>
  <si>
    <t>Trade payables</t>
  </si>
  <si>
    <t>Other payables and accruals</t>
  </si>
  <si>
    <t>Other</t>
  </si>
  <si>
    <t>Balance at 1 July 2002</t>
  </si>
  <si>
    <t>YEAR-TO-DATE</t>
  </si>
  <si>
    <t>OPERATING ACTIVITIES</t>
  </si>
  <si>
    <t>INVESTING ACTIVITIES</t>
  </si>
  <si>
    <t>FINANCING ACTIVITIES</t>
  </si>
  <si>
    <t>Issue of shares</t>
  </si>
  <si>
    <t>Interim Report for the</t>
  </si>
  <si>
    <t>Condensed  Consolidated  Income  Statements</t>
  </si>
  <si>
    <t>Condensed  Consolidated  Balance  Sheets</t>
  </si>
  <si>
    <t>Condensed  Consolidated  Statement  of  Changes  in  Equity</t>
  </si>
  <si>
    <r>
      <t xml:space="preserve">          with MASB 26 - </t>
    </r>
    <r>
      <rPr>
        <i/>
        <sz val="10"/>
        <rFont val="Arial"/>
        <family val="2"/>
      </rPr>
      <t>Interim Financial Reporting.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</si>
  <si>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</si>
  <si>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</si>
  <si>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</si>
  <si>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</si>
  <si>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</si>
  <si>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</si>
  <si>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</si>
  <si>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</si>
  <si>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</si>
  <si>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</si>
  <si>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</si>
  <si>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</si>
  <si>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</si>
  <si>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</si>
  <si>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</si>
  <si>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</si>
  <si>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</si>
  <si>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</si>
  <si>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</si>
  <si>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</si>
  <si>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</si>
  <si>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</si>
  <si>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</si>
  <si>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</si>
  <si>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</si>
  <si>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Prospects</t>
  </si>
  <si>
    <t xml:space="preserve">Basic </t>
  </si>
  <si>
    <t>Condensed  Consolidated  Cash  Flow  Statement</t>
  </si>
  <si>
    <t>(The Condensed Consolidated Income Statements should be read in conjunction with the</t>
  </si>
  <si>
    <t>(The Condensed Consolidated Balance Sheets should be read in conjunction with the</t>
  </si>
  <si>
    <t>CONDENSED  CONSOLIDATED  INCOME  STATEMENTS</t>
  </si>
  <si>
    <t>CONDENSED  CONSOLIDATED  BALANCE  SHEETS</t>
  </si>
  <si>
    <t>CONDENSED  CONSOLIDATED  STATEMENT  OF  CHANGES  IN  EQUITY</t>
  </si>
  <si>
    <t>(The Condensed Consolidated Statement of Changes In Equity should be read in conjunction with the</t>
  </si>
  <si>
    <r>
      <t xml:space="preserve">    with MASB 26 -</t>
    </r>
    <r>
      <rPr>
        <i/>
        <sz val="10"/>
        <rFont val="Arial"/>
        <family val="2"/>
      </rPr>
      <t xml:space="preserve"> Interim Financial Reporting.</t>
    </r>
  </si>
  <si>
    <t>CONDENSED  CONSOLIDATED  CASH  FLOW  STATEMENT</t>
  </si>
  <si>
    <t>(The Condensed Consolidated Cash Flow Statement should be read in conjunction with the</t>
  </si>
  <si>
    <t>INDIVIDUAL  QUARTER</t>
  </si>
  <si>
    <t>CUMULATIVE  QUARTER</t>
  </si>
  <si>
    <t>Changes  in  material  litigation</t>
  </si>
  <si>
    <t>Off  balance  sheet  risk  financial  instruments</t>
  </si>
  <si>
    <t>Status  of  corporate  proposals</t>
  </si>
  <si>
    <t>Quoted  securities</t>
  </si>
  <si>
    <t>Review  of  performance</t>
  </si>
  <si>
    <t>Changes  in  the  composition  of  the  Group</t>
  </si>
  <si>
    <t>Valuation  of  property,  plant  and  equipment</t>
  </si>
  <si>
    <t>Unusual  items</t>
  </si>
  <si>
    <t>Debt  and  equity  securities</t>
  </si>
  <si>
    <t>Seasonality  or  cyclicality</t>
  </si>
  <si>
    <t>Qualification  of  audit  report</t>
  </si>
  <si>
    <t>Accounting  policies  and  method  of  computation</t>
  </si>
  <si>
    <t>Basic</t>
  </si>
  <si>
    <t>Finance costs</t>
  </si>
  <si>
    <t>Cash &amp; cash equivalents at end of period</t>
  </si>
  <si>
    <t>Material changes  in  estimates</t>
  </si>
  <si>
    <t>Changes in contingent  liabilities  or  contingent  assets</t>
  </si>
  <si>
    <t>Comparison with the preceding quarter's results</t>
  </si>
  <si>
    <t>Profit  forecast / profit  guarantee</t>
  </si>
  <si>
    <t>Unquoted  investments  and/or  properties</t>
  </si>
  <si>
    <t>Forest concessions</t>
  </si>
  <si>
    <t>Plantation development expenditure</t>
  </si>
  <si>
    <t>Profit before tax</t>
  </si>
  <si>
    <t>Building</t>
  </si>
  <si>
    <t>Materials and</t>
  </si>
  <si>
    <t>Consumables</t>
  </si>
  <si>
    <t>Timber</t>
  </si>
  <si>
    <t>Extraction and</t>
  </si>
  <si>
    <t>Pulp and Paper</t>
  </si>
  <si>
    <t xml:space="preserve">i).  </t>
  </si>
  <si>
    <t>The  Court  has  not  fixed  a  date  for  delivery  of  the  ruling.</t>
  </si>
  <si>
    <t xml:space="preserve">ii).  </t>
  </si>
  <si>
    <t>No  new  hearing  date  has  been  fixed  by  the  Court.</t>
  </si>
  <si>
    <t>timber extraction/sale  agreements.  Details  of  the  material  litigations  are  as  follows :</t>
  </si>
  <si>
    <t>There  are  2  remaining  litigation  suits  filed  against  SFI  by  various  parties  for  alleged  wrongful  termination  of</t>
  </si>
  <si>
    <t>Before Tax</t>
  </si>
  <si>
    <t>In  Civil  Suit  No.  K22-40-97  filed  on  11  April  1997,  Harapan  Permai  Sdn  Bhd,  a  timber  contractor,  sued</t>
  </si>
  <si>
    <t>In  Civil  Suit  No.  K22-55-97  filed  on  6  May  1997,  UNP  Plywood  Sdn  Bhd  ("UNP"),  a  timber  contractor,</t>
  </si>
  <si>
    <t>The  accounting  policies  and  methods  of  computation  adopted  by  the  Group  in  this  interim  financial  report  are</t>
  </si>
  <si>
    <t>except  for  the  adoption  of  new  MASB  standards.</t>
  </si>
  <si>
    <t>The  adoption  of  the  new  MASB  standards  does  not  have  any  material  effect  on  the  financial  results  of  the</t>
  </si>
  <si>
    <t>Group  for  the  financial  year-to-date.</t>
  </si>
  <si>
    <t>Apart  from  the  timber  extraction  and  pulp  and  paper  operations,  the  operations  of  the  Group  are  not  subject</t>
  </si>
  <si>
    <t>to  material  seasonal  or  cyclical  effect.</t>
  </si>
  <si>
    <t xml:space="preserve">There  were  no  items  affecting  assets,  liabilities,  equity,  net  income  or  cash  flows  that  are  unusual  because </t>
  </si>
  <si>
    <t>of  their  nature,  size  or  incidence.</t>
  </si>
  <si>
    <t>There  were  no  changes  in  estimates  of  amounts  reported  in  prior  financial  years.</t>
  </si>
  <si>
    <t>The  Group's  segmental  report  for  the  financial  year-to-date  are  as  follows:-</t>
  </si>
  <si>
    <t>Profit  before  taxation</t>
  </si>
  <si>
    <t>Finance  costs</t>
  </si>
  <si>
    <t>Total  sales</t>
  </si>
  <si>
    <t>Intersegment  sales</t>
  </si>
  <si>
    <t>External  sales</t>
  </si>
  <si>
    <t>There  were  no  changes  in  the  composition  of  the  Group  for  the  current  quarter  and  financial  year-to-date.</t>
  </si>
  <si>
    <t>and  denominated  in  Ringgit  Malaysia.</t>
  </si>
  <si>
    <t>There  were  no  financial  instruments  with  off  balance  sheet  risk  at  the  date  of  this  report.</t>
  </si>
  <si>
    <t>Share in results of</t>
  </si>
  <si>
    <t>Unappropriated</t>
  </si>
  <si>
    <t>Profit</t>
  </si>
  <si>
    <t>Tax liabilities</t>
  </si>
  <si>
    <t>Notes  to  the  Condensed  Financial  Statements</t>
  </si>
  <si>
    <t>Fully  diluted</t>
  </si>
  <si>
    <t>Audited Financial Statements for the year ended 30 June 2002)</t>
  </si>
  <si>
    <t>NOTES  TO  THE  CONDENSED  FINANCIAL  STATEMENTS</t>
  </si>
  <si>
    <t>The  interim  financial  report  has  been  prepared  in  accordance  with  the  Malaysian  Accounting  Standards  Board</t>
  </si>
  <si>
    <t>("MASB")  Standard  26,  "Interim  Financial  Reporting"  and  Part  A  of  Appendix  9B  of  the  Listing  Requirements</t>
  </si>
  <si>
    <t>consistent  with  those  adopted  in  the  audited  financial  statements  for  the  financial  year  ended  30  June  2002</t>
  </si>
  <si>
    <t>Material  events  subsequent  to  the  balance  sheet  date</t>
  </si>
  <si>
    <t>an associated company</t>
  </si>
  <si>
    <t>Allowance for doubtful debts</t>
  </si>
  <si>
    <t>Investment in associated company</t>
  </si>
  <si>
    <t>Other Investments</t>
  </si>
  <si>
    <t>Other receivables, deposits and prepayments</t>
  </si>
  <si>
    <t>Deposits, cash and bank balances</t>
  </si>
  <si>
    <t>Adjustments for:</t>
  </si>
  <si>
    <t>Changes in working capital:</t>
  </si>
  <si>
    <t>Net changes in current assets</t>
  </si>
  <si>
    <t>Net changes in current liabilities</t>
  </si>
  <si>
    <t>Net changes in cash &amp; cash equivalents</t>
  </si>
  <si>
    <t>Segmental  reporting</t>
  </si>
  <si>
    <t>Share in results of an associated company</t>
  </si>
  <si>
    <t>Group's  borrowings</t>
  </si>
  <si>
    <t>There  were  no  qualification  on  the  audit  report  of  the  preceding  audited  financial  statements.</t>
  </si>
  <si>
    <t xml:space="preserve">5  -  9 </t>
  </si>
  <si>
    <t>The  Group's  investments  in  quoted  securities  as  at  end  of  the  reporting  period  are  as  follows :-</t>
  </si>
  <si>
    <t>At  cost</t>
  </si>
  <si>
    <t>At  book  value</t>
  </si>
  <si>
    <t>At  market  value</t>
  </si>
  <si>
    <t>Dividend paid</t>
  </si>
  <si>
    <t>Dividend paid to shareholders of the Company</t>
  </si>
  <si>
    <t>Earnings/(loss)  per  share  (sen) :</t>
  </si>
  <si>
    <t>Dividend  paid</t>
  </si>
  <si>
    <t>otherwise  be  taxable.</t>
  </si>
  <si>
    <t>The  contingent  liabilities  as  at  the  date  of  this  announcement  remained  at  RM 313  million  which  relates  to  legal</t>
  </si>
  <si>
    <t>claims  in  respect  of  the  termination  of  contracts  for  the  extraction  and  sales  of  timber.</t>
  </si>
  <si>
    <t>The  valuation  of  property,  plant  and  equipment  have  been  brought  forward  without  any  amendments  from  the</t>
  </si>
  <si>
    <t>previous  audited  financial  statements.</t>
  </si>
  <si>
    <t>A  first  and  final  dividend  of  0.1%, less  28%  tax  (gross  dividend  per  share  of  0.1 sen),  amounting  to  RM146,000</t>
  </si>
  <si>
    <t>There  were  no  issuance,  cancellations,  repurchases,  resale  and  repayments  of  debt  and  equity  securities  for</t>
  </si>
  <si>
    <t>the  current  quarter  and  financial  year-to-date.</t>
  </si>
  <si>
    <t>On  5  July  2000,  the  Company  announced  to  the  Kuala  Lumpur  Stock  Exchange  (" KLSE ")  that  the  Proposed</t>
  </si>
  <si>
    <t>Group  Wide  Restructuring  Scheme  (" Proposed  GWRS ")  to  be  undertaken  by Amsteel  Corporation  Berhad  (the</t>
  </si>
  <si>
    <t>shareholding  structure  of  the  Company  upon  implementation  thereof.</t>
  </si>
  <si>
    <t>SFI  for  RM 184,456,769  for  alleged  wrongful  termination  of  the  Agreement  under  a  Timber  Sale  Agreement</t>
  </si>
  <si>
    <t>dated  9  November  1992.  SFI  has  applied  to  strike  out  the  suit  on  the  grounds  that  the  Agreement  is  illegal</t>
  </si>
  <si>
    <t xml:space="preserve">under  the  provision  of  the  Sabah  Forest  Enactment  1968  ("SFE").  </t>
  </si>
  <si>
    <t>sued  SFI  for  RM 128,874,435  for  alleged  wrongful  termination  of  the  Extraction  and  Purchasing  Agreements</t>
  </si>
  <si>
    <t>dated  28  June  1993  and  13  August  1993  respectively  which  were  entered  into  between  SFI  and  UNP. SFI</t>
  </si>
  <si>
    <t>through  its  solicitors,  Messrs  Jayasuriya  Kah &amp; Co.,  terminated  the  Agreements  on  grounds  that  the</t>
  </si>
  <si>
    <t>Agreements  and  the  arrangements  between SFI  and  UNP  amounted  to  an  assignment  of  the  Special  Timber</t>
  </si>
  <si>
    <t>license  No. SK7/90  which  was  in  contravention  of  S.24(6)  of  the  SFE  thereby  rendering  the  Agreements</t>
  </si>
  <si>
    <t>relates  to  extraction.</t>
  </si>
  <si>
    <t>The  Directors  of  SFI  have  been  advised  by  their  solicitors  that  SFI  has  a  good  defence  to  the  above  said  suits.</t>
  </si>
  <si>
    <t>Net profit/(loss) for the period</t>
  </si>
  <si>
    <t>Profit/(loss) after taxation</t>
  </si>
  <si>
    <t>Profit/(loss) before taxation</t>
  </si>
  <si>
    <t>Profit/(loss) from operations</t>
  </si>
  <si>
    <t>Profit/(loss)  from  operations</t>
  </si>
  <si>
    <t>pursuant  to  the  Company's  Executive  Share  Option  Scheme  have  no  dilutive  effect  since  the  exercise  price</t>
  </si>
  <si>
    <t>is  above  the  average  market  value  of  the  Company's  shares.</t>
  </si>
  <si>
    <t>Note:  There are no comparative figures as this is the first year the interim financial report is prepared in accordance</t>
  </si>
  <si>
    <t>of  the  Kuala  Lumpur  Stock  Exchange  and  should  be  read  in  conjunction  with  the  audited  financial  statements</t>
  </si>
  <si>
    <t>of  the  Group  for  the  financial  year  ended  30  June  2002.</t>
  </si>
  <si>
    <t>ultimate  holding  company  of  the  Company) ("Amsteel"), Lion  Industries  Corporation Berhad  (formerly known  as</t>
  </si>
  <si>
    <t>Angkasa  Marketing  Berhad)  (collectively  "the  Scheme  Companies")  would  involve,  inter-alia,  a  change  in  the</t>
  </si>
  <si>
    <t>Subsequent  to  the  aforesaid  announcement,  Amsteel  and  LIC  had  on  8 October  2001  and  26  March  2002</t>
  </si>
  <si>
    <t>Lion  Land  Berhad)  ("LIC"), Lion  Corporation  Berhad  and  Silverstone  Corporation  Berhad  (formerly  known  as</t>
  </si>
  <si>
    <t>The  effective  tax  rate  of   the  Group  is  lower  than  the  statutory  tax  rate  due  mainly  to  the  utilisation  of  carry</t>
  </si>
  <si>
    <t>forward  tax  losses  and  investment  tax  credits  by  a  subsidiary  company  to  set  off  the  income  that  would</t>
  </si>
  <si>
    <t>General  Meetings  held  on  30.01.2003.</t>
  </si>
  <si>
    <t>Earnings/(loss)  per  share</t>
  </si>
  <si>
    <t>Net current assets</t>
  </si>
  <si>
    <t>number  of  ordinary  shares  in  issue  of  203.2  million.</t>
  </si>
  <si>
    <t>announced  revisions  of  certain  terms  of  the  Proposed  GWRS  of  which  LIC  together  with  its  subsidiary,  Amsteel</t>
  </si>
  <si>
    <t xml:space="preserve">In  addition  to  the  above,  approvals  from  the  Securities  Commission, Ministry  of  International  Trade  and  Industry, </t>
  </si>
  <si>
    <t>The  Scheme  Companies  had  obtained  the  approvals  from  their  respective  shareholders  at  their  Extraordinary</t>
  </si>
  <si>
    <t>The  fully  diluted  earnings/(loss)  per  share  is  not  disclosed  as  the  unissued  ordinary  shares  granted  to  employees</t>
  </si>
  <si>
    <t>Third Quarter Ended</t>
  </si>
  <si>
    <t>31 March 2003</t>
  </si>
  <si>
    <t>Interim  report  for  the  third  quarter  ended  31  March  2003</t>
  </si>
  <si>
    <r>
      <t xml:space="preserve">Interim  report  for  the  third  quarter  ended  31  March  2003 </t>
    </r>
    <r>
      <rPr>
        <sz val="10"/>
        <rFont val="Arial"/>
        <family val="2"/>
      </rPr>
      <t xml:space="preserve"> (Cont'd)</t>
    </r>
  </si>
  <si>
    <t>31/3/2003</t>
  </si>
  <si>
    <t>31/3/2002</t>
  </si>
  <si>
    <t>Balance at 31 March 2003</t>
  </si>
  <si>
    <t>proposed  in  respect  of  the  previous  financial  year  was  paid  by  the  Company  during  the  financial  year-to-date.</t>
  </si>
  <si>
    <t xml:space="preserve">Immediate  preceding  quarter (31 December 2002) </t>
  </si>
  <si>
    <t xml:space="preserve">Current  quarter  (31 March 2003) </t>
  </si>
  <si>
    <t>Total purchase</t>
  </si>
  <si>
    <t>There  were  no  material  events  subsequent  to  the  end  of  the  interim  period  that  have  not  been  reflected  in</t>
  </si>
  <si>
    <t>the  financial  statements  for  the  interim  period.</t>
  </si>
  <si>
    <t>The  Group's  dealing  in  quoted  securities  for  the  current  quarter  and  financial  year-to-date  is  as  follows:-</t>
  </si>
  <si>
    <t>investment  during  the  current  quarter  was  RM36,000.</t>
  </si>
  <si>
    <t>The  Group's  short  term  borrowings  totalling  RM 30.2  million  as  at  end  of  the  reporting  period  are  unsecured</t>
  </si>
  <si>
    <t>LION  FOREST  INDUSTRIES  BERHAD</t>
  </si>
  <si>
    <t>(Formerly  known  as  POSIM  BERHAD)</t>
  </si>
  <si>
    <t>(82056-X)</t>
  </si>
  <si>
    <r>
      <t xml:space="preserve">LION  FOREST  INDUSTRIES  BERHAD  </t>
    </r>
    <r>
      <rPr>
        <b/>
        <sz val="9"/>
        <rFont val="Arial"/>
        <family val="2"/>
      </rPr>
      <t>(82056-X)</t>
    </r>
  </si>
  <si>
    <t>Mills  Sdn  Bhd  would  acquire  23.44%  and  60.26%  equity  interest  in  the  Company  respectively.</t>
  </si>
  <si>
    <t>Bank  Negara  Malaysia,  Foreign  Investment  Committee,  Scheme  Creditors  and  the  approval-in-principal  of  the  KLSE</t>
  </si>
  <si>
    <t>for  the  listing  and  quotation  for  the  new  shares  and  warrants  to  be  issued  pursuant  to  the  Proposed  GWRS</t>
  </si>
  <si>
    <t>had  been  obtained.  The  High  Court  of  Malaya  had  granted  an  order  pursuant  to  Section  176(3)  of  the  Companies</t>
  </si>
  <si>
    <t xml:space="preserve">Act, 1965 ("Act")  sanctioning  the  proposed  schemes  of  arrangement  between  the  Scheme  Companies  with  their </t>
  </si>
  <si>
    <t>creditors  and  Section 64  of  the  Act  confirming  the  proposed  capital  reconstruction  of  the  Scheme  Companies.</t>
  </si>
  <si>
    <t>Consequent  thereto,  the  Corporate  and  Debt  Restructuring  Exercise  of  the  Proposed  GWRS  was  effected  on</t>
  </si>
  <si>
    <t>14 March 2003  and  the  Company  and  its  subsidiary  companies  became  subsidiary  companies  of  Lion  Industries</t>
  </si>
  <si>
    <t>Corporation  Berhad.</t>
  </si>
  <si>
    <t>For the  9  months  results  ended  31 March 2003, the  Group reported  higher  revenue  and  profit  as  compared  to  the</t>
  </si>
  <si>
    <r>
      <t xml:space="preserve">POSIM  BERHAD  </t>
    </r>
    <r>
      <rPr>
        <b/>
        <sz val="9"/>
        <rFont val="Arial"/>
        <family val="2"/>
      </rPr>
      <t>(82056-X)</t>
    </r>
  </si>
  <si>
    <t>POSIM  BERHAD</t>
  </si>
  <si>
    <t>illegal.  At  the  hearing on 22 September 2000, UNP has conceded that  the  Agreements  are  illegal  insofar  as  it</t>
  </si>
  <si>
    <t>Indemnity  contracts  have  been  signed  between  the  Company  and  Avenel  Sdn  Bhd  ("Avenel"),  whereby  Avenel</t>
  </si>
  <si>
    <t>agrees  to  indemnify  the  Company  in  full  against  all  losses,  damages,  liabilities,  claims,  costs  and  expenses</t>
  </si>
  <si>
    <t>whatsoever  which  the  Company  may  incur  or  sustain  as  a  result  of  or  arising  from  the  legal  actions  and  any</t>
  </si>
  <si>
    <t>other  claims  brought  by  third  parties  against  Sabah  Forest  Industries  Sdn  Bhd  ("SFI")  wherein  the  cause  of</t>
  </si>
  <si>
    <t>action  had  arisen  prior  to  the  completion  of  the  sale  of  80%  equity  interest  in  SFI  by  Avenel.</t>
  </si>
  <si>
    <t>(a)</t>
  </si>
  <si>
    <t>i.</t>
  </si>
  <si>
    <t>ii.</t>
  </si>
  <si>
    <t>iii.</t>
  </si>
  <si>
    <t>(b)</t>
  </si>
  <si>
    <t>(c)</t>
  </si>
  <si>
    <t>No dividends  were  paid  or  recommended  in  the  previous  corresponding  period;</t>
  </si>
  <si>
    <t>Dividends</t>
  </si>
  <si>
    <t>The  Board  of  Directors  is  recommending  the  payment  of  an  interim  dividend  of  1 %  (0.7%  tax  exempt  and  0.3%,</t>
  </si>
  <si>
    <t>less  28%  tax):</t>
  </si>
  <si>
    <t>Amounts per share : 0.7  sen  tax  exempt  dividend;  and</t>
  </si>
  <si>
    <t>Total  dividends  for  the  current  financial  period : RM1,422,530  tax exempt;  and</t>
  </si>
  <si>
    <t xml:space="preserve">                    RM 609,656  less  28%  tax;</t>
  </si>
  <si>
    <t>Earnings/(loss)  per  share  is  calculated  by  dividing  the  Group's  profit/(loss)  after  tax  and  minority  interests  by  the</t>
  </si>
  <si>
    <t xml:space="preserve">  0.3  sen  less  28%  tax;</t>
  </si>
  <si>
    <t>previous  year's  corresponding  period.  The  better  performance  was  mainly  due  to  higher  demand  and  selling</t>
  </si>
  <si>
    <t>prices  for  paper.</t>
  </si>
  <si>
    <t>The  Group's  revenue  for  the  current  quarter  was  4%  higher  than  the  previous  quarter  mainly  due  to  increase</t>
  </si>
  <si>
    <t>in  sales  of  paper  products.  However,  the  increase  in  revenue  was  not  able  to  absorb  the  higher  maintenance</t>
  </si>
  <si>
    <t>loss  of  RM 4.6 million  as  compared  to  a  profit  of  RM 5.9  million  in  the  previous  quarter.</t>
  </si>
  <si>
    <t>costs  in  its  annual  plant  shutdown  towards  the  end  of  the  current  quarter. As  a  result,  the  Group  incurred  a</t>
  </si>
  <si>
    <t>Paper  prices  are  expected  to  remain  strong  while  the  demand  is  expected  to  move  upwards.  As  such,  the</t>
  </si>
  <si>
    <t xml:space="preserve">Group  expects  its  operating  performance   to  be  favourable  in  the  next  quarter. </t>
  </si>
  <si>
    <t>There  were  no  sale  of  properties  for  the  current  financial  year-to-date  while  the  gain  on  disposal  of  unquoted</t>
  </si>
  <si>
    <t>The  date  of  payment  will  be  on  9 June 2003; and</t>
  </si>
  <si>
    <t>The  date  of  entitlement  to  dividend  will  be  on  26 May 2003.</t>
  </si>
  <si>
    <t>Based  on  the  current  performance  of  the  Group  which  was  affected  by  the  longer  period  of  annual  shutdown</t>
  </si>
  <si>
    <t>of  the  paper  plant  under  the  Timber  Extraction  and  Pulp  and  Paper  Division,  the  Board  is  of  the  view  that  the</t>
  </si>
  <si>
    <t>forecasted  profit  for  the  year  ended  30  June  2003  prepared  for  inclusion  in  the  Proposed  GWRS  of  its  holding</t>
  </si>
  <si>
    <t>companies  is  unlikely  to  be  attained.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</si>
</sst>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dd\-mmm_)"/>
    <numFmt numFmtId="166" formatCode="#,##0.0_);\(#,##0.0\)"/>
    <numFmt numFmtId="167" formatCode="0_);\(0\)"/>
    <numFmt numFmtId="168" formatCode="mm/dd/yy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00000"/>
    <numFmt numFmtId="173" formatCode="_(* #,##0.0000_);_(* \(#,##0.0000\);_(* &quot;-&quot;??_);_(@_)"/>
    <numFmt numFmtId="174" formatCode="_(* #,##0.0_);_(* \(#,##0.0\);_(* &quot;-&quot;?_);_(@_)"/>
  </numFmts>
  <fonts count="24">
    <font>
      <sz val="12"/>
      <name val="Arial"/>
      <family val="0"/>
    </font>
    <font>
      <sz val="10"/>
      <name val="Arial"/>
      <family val="0"/>
    </font>
    <font>
      <b/>
      <sz val="16"/>
      <name val="Times New Roman"/>
      <family val="0"/>
    </font>
    <font>
      <b/>
      <sz val="10"/>
      <name val="SWISS"/>
      <family val="0"/>
    </font>
    <font>
      <b/>
      <sz val="12"/>
      <name val="SWISS"/>
      <family val="0"/>
    </font>
    <font>
      <b/>
      <sz val="12"/>
      <name val="Arial"/>
      <family val="0"/>
    </font>
    <font>
      <sz val="12"/>
      <color indexed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37" fontId="0" fillId="0" borderId="0" xfId="0" applyAlignment="1">
      <alignment/>
    </xf>
    <xf numFmtId="37" fontId="0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3" fillId="0" borderId="0" xfId="0" applyFont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0" xfId="0" applyAlignment="1" applyProtection="1">
      <alignment horizontal="right"/>
      <protection/>
    </xf>
    <xf numFmtId="37" fontId="0" fillId="0" borderId="2" xfId="0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/>
      <protection/>
    </xf>
    <xf numFmtId="37" fontId="0" fillId="0" borderId="3" xfId="0" applyFont="1" applyBorder="1" applyAlignment="1" applyProtection="1">
      <alignment horizontal="centerContinuous"/>
      <protection/>
    </xf>
    <xf numFmtId="37" fontId="5" fillId="0" borderId="0" xfId="0" applyFont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Continuous"/>
      <protection/>
    </xf>
    <xf numFmtId="37" fontId="2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left"/>
      <protection/>
    </xf>
    <xf numFmtId="37" fontId="8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7" fillId="0" borderId="0" xfId="0" applyFont="1" applyAlignment="1" applyProtection="1" quotePrefix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centerContinuous"/>
      <protection/>
    </xf>
    <xf numFmtId="41" fontId="1" fillId="0" borderId="0" xfId="0" applyNumberFormat="1" applyFont="1" applyAlignment="1" applyProtection="1">
      <alignment horizontal="right"/>
      <protection/>
    </xf>
    <xf numFmtId="41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Font="1" applyBorder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7" fontId="1" fillId="0" borderId="4" xfId="0" applyNumberFormat="1" applyFont="1" applyBorder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0" xfId="0" applyFont="1" applyAlignment="1" applyProtection="1">
      <alignment horizontal="right"/>
      <protection/>
    </xf>
    <xf numFmtId="37" fontId="9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5" xfId="0" applyNumberFormat="1" applyFont="1" applyBorder="1" applyAlignment="1" applyProtection="1">
      <alignment horizontal="right"/>
      <protection/>
    </xf>
    <xf numFmtId="37" fontId="1" fillId="0" borderId="0" xfId="0" applyFont="1" applyAlignment="1" applyProtection="1" quotePrefix="1">
      <alignment/>
      <protection/>
    </xf>
    <xf numFmtId="39" fontId="1" fillId="0" borderId="1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9" fillId="0" borderId="0" xfId="0" applyFont="1" applyAlignment="1" applyProtection="1">
      <alignment horizontal="center"/>
      <protection/>
    </xf>
    <xf numFmtId="37" fontId="1" fillId="0" borderId="0" xfId="0" applyFont="1" applyBorder="1" applyAlignment="1" applyProtection="1">
      <alignment horizontal="right"/>
      <protection/>
    </xf>
    <xf numFmtId="37" fontId="1" fillId="0" borderId="2" xfId="0" applyFont="1" applyBorder="1" applyAlignment="1" applyProtection="1">
      <alignment horizontal="right"/>
      <protection/>
    </xf>
    <xf numFmtId="37" fontId="1" fillId="0" borderId="3" xfId="0" applyFont="1" applyBorder="1" applyAlignment="1" applyProtection="1">
      <alignment horizontal="right"/>
      <protection/>
    </xf>
    <xf numFmtId="41" fontId="1" fillId="0" borderId="0" xfId="0" applyNumberFormat="1" applyFont="1" applyBorder="1" applyAlignment="1" applyProtection="1">
      <alignment horizontal="right"/>
      <protection/>
    </xf>
    <xf numFmtId="37" fontId="10" fillId="0" borderId="0" xfId="0" applyFont="1" applyAlignment="1" applyProtection="1">
      <alignment horizontal="center"/>
      <protection/>
    </xf>
    <xf numFmtId="37" fontId="10" fillId="0" borderId="0" xfId="0" applyFont="1" applyAlignment="1" applyProtection="1" quotePrefix="1">
      <alignment horizontal="center"/>
      <protection/>
    </xf>
    <xf numFmtId="37" fontId="11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Alignment="1">
      <alignment/>
    </xf>
    <xf numFmtId="37" fontId="10" fillId="0" borderId="0" xfId="0" applyFont="1" applyAlignment="1">
      <alignment horizontal="center"/>
    </xf>
    <xf numFmtId="37" fontId="10" fillId="0" borderId="0" xfId="0" applyFont="1" applyAlignment="1" quotePrefix="1">
      <alignment horizontal="center"/>
    </xf>
    <xf numFmtId="37" fontId="10" fillId="0" borderId="0" xfId="0" applyNumberFormat="1" applyFont="1" applyAlignment="1" applyProtection="1">
      <alignment horizontal="center"/>
      <protection/>
    </xf>
    <xf numFmtId="37" fontId="10" fillId="0" borderId="0" xfId="0" applyNumberFormat="1" applyFont="1" applyAlignment="1" applyProtection="1">
      <alignment/>
      <protection/>
    </xf>
    <xf numFmtId="37" fontId="12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2" fillId="0" borderId="0" xfId="0" applyFont="1" applyAlignment="1">
      <alignment horizontal="center"/>
    </xf>
    <xf numFmtId="37" fontId="7" fillId="0" borderId="0" xfId="0" applyFont="1" applyAlignment="1">
      <alignment/>
    </xf>
    <xf numFmtId="41" fontId="1" fillId="0" borderId="0" xfId="17" applyNumberFormat="1" applyFont="1" applyAlignment="1" applyProtection="1">
      <alignment/>
      <protection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Border="1" applyAlignment="1" applyProtection="1">
      <alignment/>
      <protection/>
    </xf>
    <xf numFmtId="37" fontId="1" fillId="0" borderId="0" xfId="0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1" fillId="0" borderId="1" xfId="0" applyFont="1" applyBorder="1" applyAlignment="1" applyProtection="1">
      <alignment horizontal="right"/>
      <protection/>
    </xf>
    <xf numFmtId="37" fontId="1" fillId="0" borderId="3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>
      <alignment/>
    </xf>
    <xf numFmtId="167" fontId="7" fillId="0" borderId="0" xfId="0" applyNumberFormat="1" applyFont="1" applyAlignment="1">
      <alignment horizontal="center"/>
    </xf>
    <xf numFmtId="37" fontId="1" fillId="0" borderId="2" xfId="0" applyFont="1" applyBorder="1" applyAlignment="1">
      <alignment/>
    </xf>
    <xf numFmtId="37" fontId="1" fillId="0" borderId="6" xfId="0" applyFont="1" applyBorder="1" applyAlignment="1">
      <alignment/>
    </xf>
    <xf numFmtId="37" fontId="1" fillId="0" borderId="0" xfId="0" applyNumberFormat="1" applyFont="1" applyAlignment="1" applyProtection="1">
      <alignment horizontal="centerContinuous"/>
      <protection/>
    </xf>
    <xf numFmtId="43" fontId="1" fillId="0" borderId="0" xfId="15" applyFont="1" applyFill="1" applyAlignment="1" applyProtection="1">
      <alignment horizontal="right"/>
      <protection/>
    </xf>
    <xf numFmtId="43" fontId="1" fillId="0" borderId="0" xfId="15" applyFont="1" applyAlignment="1" applyProtection="1">
      <alignment horizontal="right"/>
      <protection/>
    </xf>
    <xf numFmtId="37" fontId="10" fillId="0" borderId="0" xfId="0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/>
      <protection/>
    </xf>
    <xf numFmtId="41" fontId="1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 applyProtection="1">
      <alignment/>
      <protection/>
    </xf>
    <xf numFmtId="43" fontId="1" fillId="0" borderId="0" xfId="15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center"/>
      <protection/>
    </xf>
    <xf numFmtId="37" fontId="5" fillId="0" borderId="0" xfId="0" applyFont="1" applyAlignment="1">
      <alignment horizontal="left"/>
    </xf>
    <xf numFmtId="37" fontId="9" fillId="0" borderId="0" xfId="0" applyFont="1" applyAlignment="1">
      <alignment horizontal="center"/>
    </xf>
    <xf numFmtId="37" fontId="5" fillId="0" borderId="0" xfId="0" applyFont="1" applyAlignment="1" applyProtection="1">
      <alignment horizontal="left"/>
      <protection/>
    </xf>
    <xf numFmtId="37" fontId="14" fillId="0" borderId="0" xfId="0" applyFont="1" applyAlignment="1">
      <alignment horizontal="left"/>
    </xf>
    <xf numFmtId="37" fontId="14" fillId="0" borderId="0" xfId="0" applyFont="1" applyAlignment="1" applyProtection="1">
      <alignment horizontal="left"/>
      <protection/>
    </xf>
    <xf numFmtId="37" fontId="0" fillId="0" borderId="0" xfId="0" applyAlignment="1">
      <alignment horizontal="left"/>
    </xf>
    <xf numFmtId="15" fontId="7" fillId="0" borderId="0" xfId="0" applyNumberFormat="1" applyFont="1" applyAlignment="1">
      <alignment horizontal="center"/>
    </xf>
    <xf numFmtId="37" fontId="9" fillId="0" borderId="0" xfId="0" applyFont="1" applyAlignment="1">
      <alignment/>
    </xf>
    <xf numFmtId="37" fontId="1" fillId="0" borderId="7" xfId="0" applyFont="1" applyBorder="1" applyAlignment="1">
      <alignment/>
    </xf>
    <xf numFmtId="37" fontId="0" fillId="0" borderId="8" xfId="0" applyBorder="1" applyAlignment="1">
      <alignment/>
    </xf>
    <xf numFmtId="37" fontId="16" fillId="0" borderId="8" xfId="0" applyFont="1" applyBorder="1" applyAlignment="1">
      <alignment/>
    </xf>
    <xf numFmtId="37" fontId="0" fillId="0" borderId="0" xfId="0" applyFont="1" applyAlignment="1" applyProtection="1">
      <alignment/>
      <protection/>
    </xf>
    <xf numFmtId="37" fontId="19" fillId="0" borderId="0" xfId="0" applyFont="1" applyAlignment="1">
      <alignment/>
    </xf>
    <xf numFmtId="37" fontId="1" fillId="0" borderId="4" xfId="0" applyFont="1" applyBorder="1" applyAlignment="1" applyProtection="1">
      <alignment/>
      <protection/>
    </xf>
    <xf numFmtId="37" fontId="1" fillId="0" borderId="4" xfId="0" applyFont="1" applyBorder="1" applyAlignment="1" applyProtection="1">
      <alignment horizontal="center"/>
      <protection/>
    </xf>
    <xf numFmtId="37" fontId="1" fillId="0" borderId="4" xfId="0" applyNumberFormat="1" applyFont="1" applyBorder="1" applyAlignment="1" applyProtection="1">
      <alignment/>
      <protection/>
    </xf>
    <xf numFmtId="37" fontId="0" fillId="0" borderId="0" xfId="0" applyBorder="1" applyAlignment="1">
      <alignment/>
    </xf>
    <xf numFmtId="37" fontId="7" fillId="0" borderId="0" xfId="0" applyNumberFormat="1" applyFont="1" applyBorder="1" applyAlignment="1" applyProtection="1">
      <alignment horizontal="right"/>
      <protection/>
    </xf>
    <xf numFmtId="37" fontId="20" fillId="0" borderId="0" xfId="0" applyFont="1" applyAlignment="1" applyProtection="1">
      <alignment horizontal="left"/>
      <protection/>
    </xf>
    <xf numFmtId="37" fontId="1" fillId="0" borderId="9" xfId="0" applyFont="1" applyBorder="1" applyAlignment="1">
      <alignment/>
    </xf>
    <xf numFmtId="37" fontId="14" fillId="0" borderId="0" xfId="0" applyFont="1" applyAlignment="1">
      <alignment/>
    </xf>
    <xf numFmtId="37" fontId="7" fillId="0" borderId="0" xfId="0" applyFont="1" applyAlignment="1" quotePrefix="1">
      <alignment horizontal="left"/>
    </xf>
    <xf numFmtId="37" fontId="7" fillId="0" borderId="0" xfId="0" applyFont="1" applyAlignment="1">
      <alignment horizontal="left"/>
    </xf>
    <xf numFmtId="37" fontId="21" fillId="0" borderId="0" xfId="0" applyFont="1" applyAlignment="1" applyProtection="1">
      <alignment/>
      <protection/>
    </xf>
    <xf numFmtId="37" fontId="21" fillId="0" borderId="0" xfId="0" applyFont="1" applyAlignment="1">
      <alignment/>
    </xf>
    <xf numFmtId="37" fontId="22" fillId="0" borderId="0" xfId="0" applyFont="1" applyAlignment="1">
      <alignment/>
    </xf>
    <xf numFmtId="43" fontId="1" fillId="0" borderId="0" xfId="15" applyFont="1" applyBorder="1" applyAlignment="1">
      <alignment horizontal="right"/>
    </xf>
    <xf numFmtId="37" fontId="1" fillId="0" borderId="9" xfId="0" applyFont="1" applyBorder="1" applyAlignment="1">
      <alignment/>
    </xf>
    <xf numFmtId="171" fontId="1" fillId="0" borderId="0" xfId="15" applyNumberFormat="1" applyFont="1" applyAlignment="1" applyProtection="1">
      <alignment horizontal="right"/>
      <protection/>
    </xf>
    <xf numFmtId="171" fontId="1" fillId="0" borderId="0" xfId="15" applyNumberFormat="1" applyFont="1" applyBorder="1" applyAlignment="1" applyProtection="1">
      <alignment horizontal="right"/>
      <protection/>
    </xf>
    <xf numFmtId="171" fontId="1" fillId="0" borderId="0" xfId="15" applyNumberFormat="1" applyFont="1" applyFill="1" applyAlignment="1" applyProtection="1">
      <alignment horizontal="right"/>
      <protection/>
    </xf>
    <xf numFmtId="171" fontId="1" fillId="0" borderId="0" xfId="15" applyNumberFormat="1" applyFont="1" applyAlignment="1">
      <alignment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NumberFormat="1" applyFont="1" applyBorder="1" applyAlignment="1" applyProtection="1">
      <alignment horizontal="center"/>
      <protection/>
    </xf>
    <xf numFmtId="170" fontId="1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7" xfId="0" applyNumberFormat="1" applyFont="1" applyBorder="1" applyAlignment="1" applyProtection="1">
      <alignment horizontal="right"/>
      <protection/>
    </xf>
    <xf numFmtId="37" fontId="1" fillId="0" borderId="0" xfId="0" applyFont="1" applyBorder="1" applyAlignment="1" quotePrefix="1">
      <alignment/>
    </xf>
    <xf numFmtId="37" fontId="0" fillId="0" borderId="0" xfId="0" applyAlignment="1">
      <alignment horizontal="center"/>
    </xf>
    <xf numFmtId="37" fontId="7" fillId="0" borderId="0" xfId="0" applyFont="1" applyAlignment="1" applyProtection="1">
      <alignment horizontal="right"/>
      <protection/>
    </xf>
    <xf numFmtId="44" fontId="1" fillId="0" borderId="0" xfId="17" applyFont="1" applyBorder="1" applyAlignment="1">
      <alignment/>
    </xf>
    <xf numFmtId="37" fontId="19" fillId="0" borderId="0" xfId="0" applyFont="1" applyAlignment="1">
      <alignment horizontal="right"/>
    </xf>
    <xf numFmtId="37" fontId="7" fillId="0" borderId="3" xfId="0" applyNumberFormat="1" applyFont="1" applyBorder="1" applyAlignment="1" applyProtection="1">
      <alignment horizontal="center"/>
      <protection/>
    </xf>
    <xf numFmtId="37" fontId="19" fillId="0" borderId="0" xfId="0" applyFont="1" applyAlignment="1" quotePrefix="1">
      <alignment horizontal="right"/>
    </xf>
    <xf numFmtId="37" fontId="1" fillId="0" borderId="7" xfId="0" applyFont="1" applyBorder="1" applyAlignment="1">
      <alignment/>
    </xf>
    <xf numFmtId="37" fontId="7" fillId="0" borderId="6" xfId="0" applyFont="1" applyBorder="1" applyAlignment="1">
      <alignment horizontal="center"/>
    </xf>
    <xf numFmtId="37" fontId="10" fillId="0" borderId="6" xfId="0" applyNumberFormat="1" applyFont="1" applyBorder="1" applyAlignment="1" applyProtection="1">
      <alignment horizontal="center"/>
      <protection/>
    </xf>
    <xf numFmtId="37" fontId="7" fillId="0" borderId="6" xfId="0" applyNumberFormat="1" applyFont="1" applyBorder="1" applyAlignment="1" applyProtection="1">
      <alignment horizontal="center"/>
      <protection/>
    </xf>
    <xf numFmtId="171" fontId="1" fillId="0" borderId="0" xfId="15" applyNumberFormat="1" applyFont="1" applyBorder="1" applyAlignment="1">
      <alignment horizontal="right"/>
    </xf>
    <xf numFmtId="37" fontId="1" fillId="0" borderId="0" xfId="0" applyFont="1" applyAlignment="1">
      <alignment horizontal="center"/>
    </xf>
    <xf numFmtId="37" fontId="2" fillId="0" borderId="0" xfId="0" applyFont="1" applyAlignment="1">
      <alignment/>
    </xf>
    <xf numFmtId="37" fontId="19" fillId="0" borderId="8" xfId="0" applyFont="1" applyBorder="1" applyAlignment="1" quotePrefix="1">
      <alignment/>
    </xf>
    <xf numFmtId="37" fontId="17" fillId="0" borderId="0" xfId="0" applyFont="1" applyAlignment="1">
      <alignment horizontal="left"/>
    </xf>
    <xf numFmtId="37" fontId="5" fillId="0" borderId="0" xfId="0" applyFont="1" applyAlignment="1">
      <alignment/>
    </xf>
    <xf numFmtId="37" fontId="23" fillId="0" borderId="8" xfId="0" applyFont="1" applyBorder="1" applyAlignment="1">
      <alignment horizontal="left"/>
    </xf>
    <xf numFmtId="37" fontId="1" fillId="0" borderId="0" xfId="0" applyFont="1" applyAlignment="1" quotePrefix="1">
      <alignment/>
    </xf>
    <xf numFmtId="37" fontId="2" fillId="0" borderId="0" xfId="0" applyFont="1" applyAlignment="1">
      <alignment horizontal="center"/>
    </xf>
    <xf numFmtId="37" fontId="18" fillId="0" borderId="0" xfId="0" applyFont="1" applyAlignment="1" quotePrefix="1">
      <alignment horizontal="center"/>
    </xf>
    <xf numFmtId="37" fontId="18" fillId="0" borderId="0" xfId="0" applyFont="1" applyAlignment="1">
      <alignment horizontal="center"/>
    </xf>
    <xf numFmtId="37" fontId="7" fillId="0" borderId="3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 quotePrefix="1">
      <alignment horizontal="center"/>
      <protection/>
    </xf>
    <xf numFmtId="37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38"/>
  <sheetViews>
    <sheetView workbookViewId="0" topLeftCell="A1">
      <selection activeCell="A1" sqref="A1"/>
    </sheetView>
  </sheetViews>
  <sheetFormatPr defaultColWidth="8.88671875" defaultRowHeight="15"/>
  <cols>
    <col min="1" max="1" width="5.3359375" style="0" customWidth="1"/>
    <col min="4" max="4" width="10.88671875" style="0" customWidth="1"/>
    <col min="6" max="6" width="7.6640625" style="0" customWidth="1"/>
    <col min="7" max="7" width="12.3359375" style="0" customWidth="1"/>
    <col min="8" max="8" width="3.77734375" style="0" customWidth="1"/>
  </cols>
  <sheetData>
    <row r="5" ht="20.25">
      <c r="L5" s="155" t="s">
        <v>265</v>
      </c>
    </row>
    <row r="6" spans="2:12" ht="21" customHeight="1" thickBot="1">
      <c r="B6" s="113"/>
      <c r="C6" s="159" t="s">
        <v>280</v>
      </c>
      <c r="D6" s="112"/>
      <c r="E6" s="112"/>
      <c r="F6" s="112"/>
      <c r="G6" s="112"/>
      <c r="H6" s="112"/>
      <c r="I6" s="119"/>
      <c r="L6" s="156" t="s">
        <v>266</v>
      </c>
    </row>
    <row r="7" spans="3:9" ht="15.75" thickTop="1">
      <c r="C7" s="157" t="s">
        <v>34</v>
      </c>
      <c r="E7" s="157" t="s">
        <v>267</v>
      </c>
      <c r="G7" s="157"/>
      <c r="H7" s="119"/>
      <c r="I7" s="119"/>
    </row>
    <row r="14" spans="2:7" ht="20.25">
      <c r="B14" s="161" t="s">
        <v>68</v>
      </c>
      <c r="C14" s="161"/>
      <c r="D14" s="161"/>
      <c r="E14" s="161"/>
      <c r="F14" s="161"/>
      <c r="G14" s="161"/>
    </row>
    <row r="16" spans="2:7" ht="20.25">
      <c r="B16" s="161" t="s">
        <v>249</v>
      </c>
      <c r="C16" s="161"/>
      <c r="D16" s="161"/>
      <c r="E16" s="161"/>
      <c r="F16" s="161"/>
      <c r="G16" s="161"/>
    </row>
    <row r="18" spans="2:7" ht="22.5">
      <c r="B18" s="162" t="s">
        <v>250</v>
      </c>
      <c r="C18" s="163"/>
      <c r="D18" s="163"/>
      <c r="E18" s="163"/>
      <c r="F18" s="163"/>
      <c r="G18" s="163"/>
    </row>
    <row r="25" spans="2:7" ht="22.5">
      <c r="B25" s="163"/>
      <c r="C25" s="163"/>
      <c r="D25" s="163"/>
      <c r="E25" s="163"/>
      <c r="F25" s="163"/>
      <c r="G25" s="163"/>
    </row>
    <row r="26" spans="2:8" ht="8.25" customHeight="1" thickBot="1">
      <c r="B26" s="112"/>
      <c r="C26" s="112"/>
      <c r="D26" s="112"/>
      <c r="E26" s="112"/>
      <c r="F26" s="112"/>
      <c r="G26" s="112"/>
      <c r="H26" s="112"/>
    </row>
    <row r="27" ht="15.75" thickTop="1"/>
    <row r="29" spans="2:7" ht="15.75">
      <c r="B29" s="115" t="s">
        <v>69</v>
      </c>
      <c r="C29" s="115"/>
      <c r="D29" s="115"/>
      <c r="E29" s="115"/>
      <c r="F29" s="115"/>
      <c r="G29" s="115">
        <v>1</v>
      </c>
    </row>
    <row r="30" spans="2:7" ht="15.75">
      <c r="B30" s="115"/>
      <c r="C30" s="115"/>
      <c r="D30" s="115"/>
      <c r="E30" s="115"/>
      <c r="F30" s="115"/>
      <c r="G30" s="115"/>
    </row>
    <row r="31" spans="2:7" ht="15.75">
      <c r="B31" s="115" t="s">
        <v>70</v>
      </c>
      <c r="C31" s="115"/>
      <c r="D31" s="115"/>
      <c r="E31" s="115"/>
      <c r="F31" s="115"/>
      <c r="G31" s="115">
        <v>2</v>
      </c>
    </row>
    <row r="32" spans="2:7" ht="15.75">
      <c r="B32" s="115"/>
      <c r="C32" s="115"/>
      <c r="D32" s="115"/>
      <c r="E32" s="115"/>
      <c r="F32" s="115"/>
      <c r="G32" s="115"/>
    </row>
    <row r="33" spans="2:7" ht="15.75">
      <c r="B33" s="115" t="s">
        <v>71</v>
      </c>
      <c r="C33" s="115"/>
      <c r="D33" s="115"/>
      <c r="E33" s="115"/>
      <c r="F33" s="115"/>
      <c r="G33" s="115">
        <v>3</v>
      </c>
    </row>
    <row r="34" spans="2:7" ht="15.75">
      <c r="B34" s="115"/>
      <c r="C34" s="115"/>
      <c r="D34" s="115"/>
      <c r="E34" s="115"/>
      <c r="F34" s="115"/>
      <c r="G34" s="115"/>
    </row>
    <row r="35" spans="2:7" ht="15.75">
      <c r="B35" s="115" t="s">
        <v>100</v>
      </c>
      <c r="C35" s="115"/>
      <c r="D35" s="115"/>
      <c r="E35" s="115"/>
      <c r="F35" s="115"/>
      <c r="G35" s="146">
        <v>4</v>
      </c>
    </row>
    <row r="36" spans="2:7" ht="15.75">
      <c r="B36" s="115"/>
      <c r="C36" s="115"/>
      <c r="D36" s="115"/>
      <c r="E36" s="115"/>
      <c r="F36" s="115"/>
      <c r="G36" s="115"/>
    </row>
    <row r="37" spans="2:7" ht="15.75">
      <c r="B37" s="115" t="s">
        <v>172</v>
      </c>
      <c r="C37" s="115"/>
      <c r="D37" s="115"/>
      <c r="E37" s="115"/>
      <c r="F37" s="115"/>
      <c r="G37" s="148" t="s">
        <v>195</v>
      </c>
    </row>
    <row r="38" spans="2:7" ht="15.75">
      <c r="B38" s="115"/>
      <c r="C38" s="115"/>
      <c r="D38" s="115"/>
      <c r="E38" s="115"/>
      <c r="F38" s="115"/>
      <c r="G38" s="115"/>
    </row>
  </sheetData>
  <mergeCells count="4">
    <mergeCell ref="B14:G14"/>
    <mergeCell ref="B16:G16"/>
    <mergeCell ref="B18:G18"/>
    <mergeCell ref="B25:G25"/>
  </mergeCells>
  <printOptions/>
  <pageMargins left="0.75" right="0.75" top="1" bottom="1" header="0.5" footer="0.5"/>
  <pageSetup fitToHeight="1" fitToWidth="1" horizontalDpi="300" verticalDpi="300" orientation="portrait" paperSize="9" r:id="rId4"/>
  <legacyDrawing r:id="rId3"/>
  <oleObjects>
    <oleObject progId="123Worksheet" shapeId="1471740" r:id="rId1"/>
    <oleObject progId="123Worksheet" shapeId="250227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S606"/>
  <sheetViews>
    <sheetView defaultGridColor="0" colorId="22" workbookViewId="0" topLeftCell="A1">
      <selection activeCell="A15" sqref="A15"/>
    </sheetView>
  </sheetViews>
  <sheetFormatPr defaultColWidth="12.6640625" defaultRowHeight="12.75" customHeight="1"/>
  <cols>
    <col min="1" max="2" width="2.10546875" style="0" customWidth="1"/>
    <col min="3" max="3" width="5.3359375" style="0" customWidth="1"/>
    <col min="4" max="4" width="12.10546875" style="0" customWidth="1"/>
    <col min="5" max="5" width="3.88671875" style="0" customWidth="1"/>
    <col min="6" max="6" width="5.77734375" style="0" customWidth="1"/>
    <col min="7" max="7" width="10.77734375" style="0" customWidth="1"/>
    <col min="8" max="8" width="1.1171875" style="0" customWidth="1"/>
    <col min="9" max="9" width="10.77734375" style="0" customWidth="1"/>
    <col min="10" max="10" width="1.66796875" style="0" customWidth="1"/>
    <col min="11" max="11" width="10.77734375" style="0" customWidth="1"/>
    <col min="12" max="12" width="1.1171875" style="0" customWidth="1"/>
    <col min="13" max="13" width="10.77734375" style="0" customWidth="1"/>
    <col min="14" max="14" width="2.21484375" style="0" customWidth="1"/>
    <col min="15" max="15" width="13.77734375" style="0" hidden="1" customWidth="1"/>
    <col min="16" max="16" width="1.4375" style="0" customWidth="1"/>
    <col min="17" max="17" width="11.4453125" style="0" customWidth="1"/>
    <col min="18" max="18" width="2.77734375" style="0" customWidth="1"/>
    <col min="19" max="16384" width="11.4453125" style="0" customWidth="1"/>
  </cols>
  <sheetData>
    <row r="2" ht="15.75" customHeight="1">
      <c r="S2" s="158" t="s">
        <v>268</v>
      </c>
    </row>
    <row r="3" spans="2:19" ht="15.75" customHeight="1">
      <c r="B3" s="158" t="s">
        <v>279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  <c r="S3" s="142" t="s">
        <v>266</v>
      </c>
    </row>
    <row r="4" spans="1:18" ht="12.75" customHeight="1">
      <c r="A4" s="32"/>
      <c r="B4" s="51" t="s">
        <v>34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</row>
    <row r="5" spans="2:18" ht="12.75" customHeight="1"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</row>
    <row r="6" spans="1:18" ht="15.75" customHeight="1">
      <c r="A6" s="68"/>
      <c r="B6" s="121" t="s">
        <v>251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3"/>
      <c r="P6" s="3"/>
      <c r="Q6" s="1"/>
      <c r="R6" s="1"/>
    </row>
    <row r="7" spans="1:18" ht="12.75" customHeight="1">
      <c r="A7" s="69"/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3"/>
      <c r="P7" s="3"/>
      <c r="Q7" s="1"/>
      <c r="R7" s="1"/>
    </row>
    <row r="8" spans="2:18" ht="12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8.75" customHeight="1">
      <c r="B10" s="106" t="s">
        <v>103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"/>
      <c r="R10" s="1"/>
    </row>
    <row r="11" spans="1:18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"/>
      <c r="O11" s="3"/>
      <c r="P11" s="6"/>
      <c r="Q11" s="1"/>
      <c r="R11" s="1"/>
    </row>
    <row r="12" spans="1:18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"/>
      <c r="O12" s="3"/>
      <c r="P12" s="6"/>
      <c r="Q12" s="1"/>
      <c r="R12" s="1"/>
    </row>
    <row r="13" spans="2:18" ht="12.75" customHeight="1">
      <c r="B13" s="1"/>
      <c r="C13" s="1"/>
      <c r="D13" s="1"/>
      <c r="E13" s="1"/>
      <c r="F13" s="1"/>
      <c r="G13" s="165" t="s">
        <v>2</v>
      </c>
      <c r="H13" s="165"/>
      <c r="I13" s="165"/>
      <c r="J13" s="31"/>
      <c r="K13" s="55" t="s">
        <v>3</v>
      </c>
      <c r="L13" s="33"/>
      <c r="M13" s="33"/>
      <c r="N13" s="15"/>
      <c r="O13" s="14"/>
      <c r="P13" s="15"/>
      <c r="Q13" s="1"/>
      <c r="R13" s="1"/>
    </row>
    <row r="14" spans="2:18" ht="12.75" customHeight="1">
      <c r="B14" s="1"/>
      <c r="C14" s="1"/>
      <c r="D14" s="1"/>
      <c r="E14" s="1"/>
      <c r="F14" s="2"/>
      <c r="G14" s="164" t="s">
        <v>4</v>
      </c>
      <c r="H14" s="164"/>
      <c r="I14" s="164"/>
      <c r="J14" s="31"/>
      <c r="K14" s="56" t="s">
        <v>4</v>
      </c>
      <c r="L14" s="57"/>
      <c r="M14" s="57"/>
      <c r="N14" s="15"/>
      <c r="O14" s="16"/>
      <c r="P14" s="15"/>
      <c r="Q14" s="1"/>
      <c r="R14" s="1"/>
    </row>
    <row r="15" spans="2:18" ht="12.75" customHeight="1">
      <c r="B15" s="1"/>
      <c r="C15" s="1"/>
      <c r="D15" s="1"/>
      <c r="E15" s="1"/>
      <c r="F15" s="1"/>
      <c r="G15" s="63" t="s">
        <v>5</v>
      </c>
      <c r="H15" s="66"/>
      <c r="I15" s="74" t="s">
        <v>6</v>
      </c>
      <c r="J15" s="22"/>
      <c r="K15" s="63" t="s">
        <v>5</v>
      </c>
      <c r="L15" s="63"/>
      <c r="M15" s="74" t="s">
        <v>6</v>
      </c>
      <c r="N15" s="15"/>
      <c r="O15" s="17" t="s">
        <v>6</v>
      </c>
      <c r="P15" s="15"/>
      <c r="Q15" s="1"/>
      <c r="R15" s="1"/>
    </row>
    <row r="16" spans="2:18" ht="12.75" customHeight="1">
      <c r="B16" s="1"/>
      <c r="C16" s="1"/>
      <c r="D16" s="1"/>
      <c r="E16" s="1"/>
      <c r="F16" s="1"/>
      <c r="G16" s="63" t="s">
        <v>7</v>
      </c>
      <c r="H16" s="66"/>
      <c r="I16" s="74" t="s">
        <v>8</v>
      </c>
      <c r="J16" s="22"/>
      <c r="K16" s="63" t="s">
        <v>7</v>
      </c>
      <c r="L16" s="63"/>
      <c r="M16" s="74" t="s">
        <v>20</v>
      </c>
      <c r="N16" s="15"/>
      <c r="O16" s="17" t="s">
        <v>8</v>
      </c>
      <c r="P16" s="15"/>
      <c r="Q16" s="1"/>
      <c r="R16" s="1"/>
    </row>
    <row r="17" spans="2:18" ht="12.75" customHeight="1">
      <c r="B17" s="1"/>
      <c r="C17" s="1"/>
      <c r="D17" s="1"/>
      <c r="E17" s="1"/>
      <c r="F17" s="1"/>
      <c r="G17" s="63" t="s">
        <v>4</v>
      </c>
      <c r="H17" s="66"/>
      <c r="I17" s="74" t="s">
        <v>4</v>
      </c>
      <c r="J17" s="22"/>
      <c r="K17" s="63" t="s">
        <v>9</v>
      </c>
      <c r="L17" s="63"/>
      <c r="M17" s="74" t="s">
        <v>10</v>
      </c>
      <c r="N17" s="15"/>
      <c r="O17" s="17" t="s">
        <v>10</v>
      </c>
      <c r="P17" s="15"/>
      <c r="Q17" s="1"/>
      <c r="R17" s="1"/>
    </row>
    <row r="18" spans="2:18" ht="12.75" customHeight="1">
      <c r="B18" s="1"/>
      <c r="C18" s="1"/>
      <c r="D18" s="1"/>
      <c r="E18" s="1"/>
      <c r="F18" s="58" t="s">
        <v>56</v>
      </c>
      <c r="G18" s="64" t="s">
        <v>253</v>
      </c>
      <c r="H18" s="66"/>
      <c r="I18" s="64" t="s">
        <v>254</v>
      </c>
      <c r="J18" s="22"/>
      <c r="K18" s="63" t="str">
        <f>G18</f>
        <v>31/3/2003</v>
      </c>
      <c r="L18" s="63"/>
      <c r="M18" s="64" t="str">
        <f>I18</f>
        <v>31/3/2002</v>
      </c>
      <c r="N18" s="15"/>
      <c r="O18" s="17" t="str">
        <f>I18</f>
        <v>31/3/2002</v>
      </c>
      <c r="P18" s="15"/>
      <c r="Q18" s="1"/>
      <c r="R18" s="7"/>
    </row>
    <row r="19" spans="2:18" ht="12.75" customHeight="1">
      <c r="B19" s="1"/>
      <c r="C19" s="1"/>
      <c r="D19" s="1"/>
      <c r="E19" s="1"/>
      <c r="F19" s="1"/>
      <c r="G19" s="75" t="s">
        <v>11</v>
      </c>
      <c r="H19" s="76"/>
      <c r="I19" s="75" t="s">
        <v>11</v>
      </c>
      <c r="J19" s="76"/>
      <c r="K19" s="75" t="s">
        <v>11</v>
      </c>
      <c r="L19" s="75"/>
      <c r="M19" s="75" t="s">
        <v>11</v>
      </c>
      <c r="N19" s="15"/>
      <c r="O19" s="18" t="s">
        <v>11</v>
      </c>
      <c r="P19" s="15"/>
      <c r="Q19" s="1"/>
      <c r="R19" s="1"/>
    </row>
    <row r="20" spans="2:18" ht="12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2.75" customHeight="1" thickBot="1">
      <c r="B21" s="31" t="s">
        <v>24</v>
      </c>
      <c r="C21" s="31"/>
      <c r="D21" s="31"/>
      <c r="E21" s="31"/>
      <c r="F21" s="102"/>
      <c r="G21" s="59">
        <v>115756</v>
      </c>
      <c r="H21" s="84"/>
      <c r="I21" s="59">
        <v>115909</v>
      </c>
      <c r="J21" s="84"/>
      <c r="K21" s="59">
        <v>355644</v>
      </c>
      <c r="L21" s="59"/>
      <c r="M21" s="59">
        <v>307428</v>
      </c>
      <c r="N21" s="31"/>
      <c r="O21" s="8">
        <v>349625</v>
      </c>
      <c r="P21" s="1"/>
      <c r="Q21" s="1"/>
      <c r="R21" s="1"/>
    </row>
    <row r="22" spans="2:18" ht="7.5" customHeight="1" thickTop="1">
      <c r="B22" s="31"/>
      <c r="C22" s="31"/>
      <c r="D22" s="31"/>
      <c r="E22" s="31"/>
      <c r="F22" s="30"/>
      <c r="G22" s="40"/>
      <c r="H22" s="31"/>
      <c r="I22" s="40"/>
      <c r="J22" s="31"/>
      <c r="K22" s="40"/>
      <c r="L22" s="40"/>
      <c r="M22" s="31"/>
      <c r="N22" s="31"/>
      <c r="O22" s="9"/>
      <c r="P22" s="1"/>
      <c r="Q22" s="1"/>
      <c r="R22" s="1"/>
    </row>
    <row r="23" spans="2:18" ht="12.75" customHeight="1" thickBot="1">
      <c r="B23" s="31" t="s">
        <v>57</v>
      </c>
      <c r="C23" s="31"/>
      <c r="D23" s="31"/>
      <c r="E23" s="31"/>
      <c r="F23" s="30"/>
      <c r="G23" s="62">
        <f>G38-G21-G25-G30-G32-G35</f>
        <v>-120294</v>
      </c>
      <c r="H23" s="84"/>
      <c r="I23" s="62">
        <f>I38-I21-I25-I30-I32-I35</f>
        <v>-116058</v>
      </c>
      <c r="J23" s="84"/>
      <c r="K23" s="62">
        <f>K38-K21-K25-K30-K32-K35</f>
        <v>-342766</v>
      </c>
      <c r="L23" s="59"/>
      <c r="M23" s="62">
        <f>M38-M21-M25-M30-M32-M35</f>
        <v>-310045</v>
      </c>
      <c r="N23" s="31"/>
      <c r="O23" s="8" t="s">
        <v>12</v>
      </c>
      <c r="P23" s="1"/>
      <c r="Q23" s="1"/>
      <c r="R23" s="1"/>
    </row>
    <row r="24" spans="2:18" ht="7.5" customHeight="1" thickTop="1">
      <c r="B24" s="31"/>
      <c r="C24" s="31"/>
      <c r="D24" s="31"/>
      <c r="E24" s="31"/>
      <c r="F24" s="30"/>
      <c r="G24" s="40"/>
      <c r="H24" s="31"/>
      <c r="I24" s="40"/>
      <c r="J24" s="31"/>
      <c r="K24" s="40"/>
      <c r="L24" s="40"/>
      <c r="M24" s="31"/>
      <c r="N24" s="31"/>
      <c r="O24" s="9"/>
      <c r="P24" s="1"/>
      <c r="Q24" s="1"/>
      <c r="R24" s="1"/>
    </row>
    <row r="25" spans="2:18" ht="12.75" customHeight="1" thickBot="1">
      <c r="B25" s="31" t="s">
        <v>35</v>
      </c>
      <c r="C25" s="31"/>
      <c r="D25" s="31"/>
      <c r="E25" s="31"/>
      <c r="F25" s="30"/>
      <c r="G25" s="132">
        <v>768</v>
      </c>
      <c r="H25" s="84"/>
      <c r="I25" s="59">
        <v>1585</v>
      </c>
      <c r="J25" s="84"/>
      <c r="K25" s="132">
        <v>1882</v>
      </c>
      <c r="L25" s="59"/>
      <c r="M25" s="59">
        <f>4908</f>
        <v>4908</v>
      </c>
      <c r="N25" s="31"/>
      <c r="O25" s="8">
        <f>1809+187*0</f>
        <v>1809</v>
      </c>
      <c r="P25" s="1"/>
      <c r="Q25" s="1"/>
      <c r="R25" s="1"/>
    </row>
    <row r="26" spans="2:18" ht="7.5" customHeight="1" thickTop="1">
      <c r="B26" s="31"/>
      <c r="C26" s="31"/>
      <c r="D26" s="31"/>
      <c r="E26" s="31"/>
      <c r="F26" s="30"/>
      <c r="G26" s="61"/>
      <c r="H26" s="31"/>
      <c r="I26" s="61"/>
      <c r="J26" s="31"/>
      <c r="K26" s="61"/>
      <c r="L26" s="40"/>
      <c r="M26" s="61"/>
      <c r="N26" s="31"/>
      <c r="O26" s="9"/>
      <c r="P26" s="1"/>
      <c r="Q26" s="1"/>
      <c r="R26" s="1"/>
    </row>
    <row r="27" spans="2:18" ht="7.5" customHeight="1">
      <c r="B27" s="31"/>
      <c r="C27" s="31"/>
      <c r="D27" s="31"/>
      <c r="E27" s="31"/>
      <c r="F27" s="30"/>
      <c r="G27" s="59"/>
      <c r="H27" s="31"/>
      <c r="I27" s="59"/>
      <c r="J27" s="31"/>
      <c r="K27" s="59"/>
      <c r="L27" s="40"/>
      <c r="M27" s="59"/>
      <c r="N27" s="31"/>
      <c r="O27" s="9"/>
      <c r="P27" s="1"/>
      <c r="Q27" s="1"/>
      <c r="R27" s="1"/>
    </row>
    <row r="28" spans="2:18" ht="12.75" customHeight="1">
      <c r="B28" s="23" t="s">
        <v>228</v>
      </c>
      <c r="C28" s="33"/>
      <c r="D28" s="33"/>
      <c r="E28" s="33"/>
      <c r="F28" s="30"/>
      <c r="G28" s="40">
        <f>SUM(G20:G26)</f>
        <v>-3770</v>
      </c>
      <c r="H28" s="31"/>
      <c r="I28" s="40">
        <f>SUM(I20:I26)</f>
        <v>1436</v>
      </c>
      <c r="J28" s="31"/>
      <c r="K28" s="40">
        <f>SUM(K20:K26)</f>
        <v>14760</v>
      </c>
      <c r="L28" s="40"/>
      <c r="M28" s="40">
        <f>SUM(M20:M26)</f>
        <v>2291</v>
      </c>
      <c r="N28" s="31"/>
      <c r="O28" s="10"/>
      <c r="P28" s="2"/>
      <c r="Q28" s="2"/>
      <c r="R28" s="1"/>
    </row>
    <row r="29" spans="2:18" ht="7.5" customHeight="1">
      <c r="B29" s="31"/>
      <c r="C29" s="31"/>
      <c r="D29" s="31"/>
      <c r="E29" s="31"/>
      <c r="F29" s="30"/>
      <c r="G29" s="40"/>
      <c r="H29" s="31"/>
      <c r="I29" s="40"/>
      <c r="J29" s="31"/>
      <c r="K29" s="40"/>
      <c r="L29" s="40"/>
      <c r="M29" s="31"/>
      <c r="N29" s="31"/>
      <c r="O29" s="9"/>
      <c r="P29" s="1"/>
      <c r="Q29" s="1"/>
      <c r="R29" s="1"/>
    </row>
    <row r="30" spans="2:18" ht="12.75" customHeight="1">
      <c r="B30" s="31" t="s">
        <v>181</v>
      </c>
      <c r="C30" s="31"/>
      <c r="D30" s="31"/>
      <c r="E30" s="31"/>
      <c r="F30" s="30"/>
      <c r="G30" s="132">
        <v>0</v>
      </c>
      <c r="H30" s="31"/>
      <c r="I30" s="132">
        <v>-1500</v>
      </c>
      <c r="J30" s="31"/>
      <c r="K30" s="132">
        <v>0</v>
      </c>
      <c r="L30" s="31"/>
      <c r="M30" s="40">
        <v>-4500</v>
      </c>
      <c r="N30" s="31"/>
      <c r="O30" s="9"/>
      <c r="P30" s="1"/>
      <c r="Q30" s="1"/>
      <c r="R30" s="1"/>
    </row>
    <row r="31" spans="2:18" ht="7.5" customHeight="1">
      <c r="B31" s="31"/>
      <c r="C31" s="31"/>
      <c r="D31" s="31"/>
      <c r="E31" s="31"/>
      <c r="F31" s="30"/>
      <c r="G31" s="40"/>
      <c r="H31" s="31"/>
      <c r="I31" s="40"/>
      <c r="J31" s="31"/>
      <c r="K31" s="40"/>
      <c r="L31" s="40"/>
      <c r="M31" s="31"/>
      <c r="N31" s="31"/>
      <c r="O31" s="9"/>
      <c r="P31" s="1"/>
      <c r="Q31" s="1"/>
      <c r="R31" s="1"/>
    </row>
    <row r="32" spans="2:18" ht="12.75" customHeight="1">
      <c r="B32" s="31" t="s">
        <v>125</v>
      </c>
      <c r="C32" s="31"/>
      <c r="D32" s="31"/>
      <c r="E32" s="31"/>
      <c r="F32" s="30"/>
      <c r="G32" s="40">
        <v>-369</v>
      </c>
      <c r="H32" s="31"/>
      <c r="I32" s="40">
        <v>-702</v>
      </c>
      <c r="J32" s="31"/>
      <c r="K32" s="80">
        <v>-1299</v>
      </c>
      <c r="L32" s="40"/>
      <c r="M32" s="31">
        <v>-2409</v>
      </c>
      <c r="N32" s="31"/>
      <c r="O32" s="9">
        <f>-6058-2230-13532-1458-5-71-2472</f>
        <v>-25826</v>
      </c>
      <c r="P32" s="1"/>
      <c r="Q32" s="1"/>
      <c r="R32" s="1"/>
    </row>
    <row r="33" spans="2:18" ht="7.5" customHeight="1">
      <c r="B33" s="31"/>
      <c r="C33" s="31"/>
      <c r="D33" s="31"/>
      <c r="E33" s="31"/>
      <c r="F33" s="30"/>
      <c r="G33" s="40"/>
      <c r="H33" s="31"/>
      <c r="I33" s="40"/>
      <c r="J33" s="31"/>
      <c r="K33" s="40"/>
      <c r="L33" s="40"/>
      <c r="M33" s="31"/>
      <c r="N33" s="31"/>
      <c r="O33" s="9"/>
      <c r="P33" s="1"/>
      <c r="Q33" s="1"/>
      <c r="R33" s="1"/>
    </row>
    <row r="34" spans="2:18" ht="12.75" customHeight="1">
      <c r="B34" s="31" t="s">
        <v>168</v>
      </c>
      <c r="C34" s="31"/>
      <c r="D34" s="31"/>
      <c r="E34" s="31"/>
      <c r="F34" s="30"/>
      <c r="G34" s="94"/>
      <c r="H34" s="31"/>
      <c r="I34" s="95"/>
      <c r="J34" s="31"/>
      <c r="K34" s="94"/>
      <c r="L34" s="40"/>
      <c r="M34" s="79"/>
      <c r="N34" s="31"/>
      <c r="O34" s="9">
        <v>-21853</v>
      </c>
      <c r="P34" s="1"/>
      <c r="Q34" s="1"/>
      <c r="R34" s="1"/>
    </row>
    <row r="35" spans="3:18" ht="12.75" customHeight="1">
      <c r="C35" s="31" t="s">
        <v>180</v>
      </c>
      <c r="D35" s="31"/>
      <c r="E35" s="31"/>
      <c r="F35" s="30"/>
      <c r="G35" s="133">
        <v>-439</v>
      </c>
      <c r="H35" s="31"/>
      <c r="I35" s="131">
        <v>-481</v>
      </c>
      <c r="J35" s="31"/>
      <c r="K35" s="133">
        <v>-2924</v>
      </c>
      <c r="L35" s="40"/>
      <c r="M35" s="79">
        <v>-1464</v>
      </c>
      <c r="N35" s="31"/>
      <c r="O35" s="9"/>
      <c r="P35" s="1"/>
      <c r="Q35" s="1"/>
      <c r="R35" s="1"/>
    </row>
    <row r="36" spans="2:18" ht="7.5" customHeight="1">
      <c r="B36" s="31"/>
      <c r="C36" s="31"/>
      <c r="D36" s="31"/>
      <c r="E36" s="31"/>
      <c r="F36" s="30"/>
      <c r="G36" s="40"/>
      <c r="H36" s="31"/>
      <c r="I36" s="40"/>
      <c r="J36" s="31"/>
      <c r="K36" s="40"/>
      <c r="L36" s="40"/>
      <c r="M36" s="31"/>
      <c r="N36" s="31"/>
      <c r="O36" s="9"/>
      <c r="P36" s="1"/>
      <c r="Q36" s="1"/>
      <c r="R36" s="1"/>
    </row>
    <row r="37" spans="2:18" ht="12.75" customHeight="1">
      <c r="B37" s="23"/>
      <c r="C37" s="33"/>
      <c r="D37" s="33"/>
      <c r="E37" s="33"/>
      <c r="F37" s="30"/>
      <c r="G37" s="60"/>
      <c r="H37" s="31"/>
      <c r="I37" s="60"/>
      <c r="J37" s="31"/>
      <c r="K37" s="60"/>
      <c r="L37" s="59"/>
      <c r="M37" s="60"/>
      <c r="N37" s="31"/>
      <c r="O37" s="11"/>
      <c r="P37" s="1"/>
      <c r="Q37" s="1"/>
      <c r="R37" s="1"/>
    </row>
    <row r="38" spans="2:18" ht="12.75" customHeight="1">
      <c r="B38" s="31" t="s">
        <v>227</v>
      </c>
      <c r="C38" s="33"/>
      <c r="D38" s="33"/>
      <c r="E38" s="33"/>
      <c r="F38" s="30"/>
      <c r="G38" s="40">
        <v>-4578</v>
      </c>
      <c r="H38" s="31"/>
      <c r="I38" s="40">
        <v>-1247</v>
      </c>
      <c r="J38" s="31"/>
      <c r="K38" s="40">
        <v>10537</v>
      </c>
      <c r="L38" s="40"/>
      <c r="M38" s="31">
        <v>-6082</v>
      </c>
      <c r="N38" s="31"/>
      <c r="O38" s="10">
        <v>7582</v>
      </c>
      <c r="P38" s="1"/>
      <c r="Q38" s="1"/>
      <c r="R38" s="1"/>
    </row>
    <row r="39" spans="2:18" ht="7.5" customHeight="1">
      <c r="B39" s="31"/>
      <c r="C39" s="31"/>
      <c r="D39" s="31"/>
      <c r="E39" s="31"/>
      <c r="F39" s="30"/>
      <c r="G39" s="40"/>
      <c r="H39" s="31"/>
      <c r="I39" s="40"/>
      <c r="J39" s="31"/>
      <c r="K39" s="40"/>
      <c r="L39" s="40"/>
      <c r="M39" s="31"/>
      <c r="N39" s="31"/>
      <c r="O39" s="9"/>
      <c r="P39" s="1"/>
      <c r="Q39" s="1"/>
      <c r="R39" s="1"/>
    </row>
    <row r="40" spans="2:18" ht="12.75" customHeight="1">
      <c r="B40" s="31" t="s">
        <v>38</v>
      </c>
      <c r="C40" s="31"/>
      <c r="D40" s="31"/>
      <c r="E40" s="31"/>
      <c r="F40" s="30">
        <v>17</v>
      </c>
      <c r="G40" s="40">
        <v>-558</v>
      </c>
      <c r="H40" s="31"/>
      <c r="I40" s="40">
        <v>-578</v>
      </c>
      <c r="J40" s="31"/>
      <c r="K40" s="40">
        <v>-1267</v>
      </c>
      <c r="L40" s="40"/>
      <c r="M40" s="31">
        <v>-1804</v>
      </c>
      <c r="N40" s="31"/>
      <c r="O40" s="9">
        <v>-3134</v>
      </c>
      <c r="P40" s="1"/>
      <c r="Q40" s="1"/>
      <c r="R40" s="1"/>
    </row>
    <row r="41" spans="2:18" ht="7.5" customHeight="1">
      <c r="B41" s="31"/>
      <c r="C41" s="31"/>
      <c r="D41" s="31"/>
      <c r="E41" s="31"/>
      <c r="F41" s="30"/>
      <c r="G41" s="40"/>
      <c r="H41" s="31"/>
      <c r="I41" s="40"/>
      <c r="J41" s="31"/>
      <c r="K41" s="40"/>
      <c r="L41" s="40"/>
      <c r="M41" s="40"/>
      <c r="N41" s="31"/>
      <c r="O41" s="9"/>
      <c r="P41" s="1"/>
      <c r="Q41" s="1"/>
      <c r="R41" s="1"/>
    </row>
    <row r="42" spans="2:18" ht="12.75" customHeight="1">
      <c r="B42" s="51"/>
      <c r="C42" s="33"/>
      <c r="D42" s="33"/>
      <c r="E42" s="33"/>
      <c r="F42" s="30"/>
      <c r="G42" s="60"/>
      <c r="H42" s="31"/>
      <c r="I42" s="60"/>
      <c r="J42" s="31"/>
      <c r="K42" s="60"/>
      <c r="L42" s="59"/>
      <c r="M42" s="60"/>
      <c r="N42" s="31"/>
      <c r="O42" s="11"/>
      <c r="P42" s="1"/>
      <c r="Q42" s="1"/>
      <c r="R42" s="1"/>
    </row>
    <row r="43" spans="2:18" ht="12.75" customHeight="1">
      <c r="B43" s="31" t="s">
        <v>226</v>
      </c>
      <c r="C43" s="31"/>
      <c r="D43" s="31"/>
      <c r="E43" s="31"/>
      <c r="F43" s="30"/>
      <c r="G43" s="40">
        <f>SUM(G38:G41)</f>
        <v>-5136</v>
      </c>
      <c r="H43" s="31"/>
      <c r="I43" s="40">
        <f>SUM(I38:I41)</f>
        <v>-1825</v>
      </c>
      <c r="J43" s="31"/>
      <c r="K43" s="40">
        <f>SUM(K38:K41)</f>
        <v>9270</v>
      </c>
      <c r="L43" s="40"/>
      <c r="M43" s="40">
        <f>SUM(M38:M41)</f>
        <v>-7886</v>
      </c>
      <c r="N43" s="31"/>
      <c r="O43" s="9" t="e">
        <f>#REF!+O40</f>
        <v>#REF!</v>
      </c>
      <c r="P43" s="1"/>
      <c r="Q43" s="1"/>
      <c r="R43" s="1"/>
    </row>
    <row r="44" spans="2:18" ht="7.5" customHeight="1">
      <c r="B44" s="31"/>
      <c r="C44" s="31"/>
      <c r="D44" s="31"/>
      <c r="E44" s="31"/>
      <c r="F44" s="30"/>
      <c r="G44" s="40"/>
      <c r="H44" s="31"/>
      <c r="I44" s="40"/>
      <c r="J44" s="31"/>
      <c r="K44" s="40"/>
      <c r="L44" s="40"/>
      <c r="M44" s="31"/>
      <c r="N44" s="31"/>
      <c r="O44" s="9"/>
      <c r="P44" s="1"/>
      <c r="Q44" s="1"/>
      <c r="R44" s="1"/>
    </row>
    <row r="45" spans="2:18" ht="12.75" customHeight="1">
      <c r="B45" s="23" t="s">
        <v>32</v>
      </c>
      <c r="C45" s="31"/>
      <c r="D45" s="31"/>
      <c r="E45" s="31"/>
      <c r="F45" s="30"/>
      <c r="G45" s="40">
        <v>67</v>
      </c>
      <c r="H45" s="31"/>
      <c r="I45" s="40">
        <v>-26</v>
      </c>
      <c r="J45" s="31"/>
      <c r="K45" s="40">
        <v>-429</v>
      </c>
      <c r="L45" s="40"/>
      <c r="M45" s="31">
        <v>-33</v>
      </c>
      <c r="N45" s="31"/>
      <c r="O45" s="9">
        <v>-8734</v>
      </c>
      <c r="P45" s="1"/>
      <c r="Q45" s="1"/>
      <c r="R45" s="1"/>
    </row>
    <row r="46" spans="2:18" ht="7.5" customHeight="1">
      <c r="B46" s="23"/>
      <c r="C46" s="31"/>
      <c r="D46" s="31"/>
      <c r="E46" s="31"/>
      <c r="F46" s="30"/>
      <c r="G46" s="40"/>
      <c r="H46" s="31"/>
      <c r="I46" s="40"/>
      <c r="J46" s="31"/>
      <c r="K46" s="40"/>
      <c r="L46" s="40"/>
      <c r="M46" s="31"/>
      <c r="N46" s="31"/>
      <c r="O46" s="9"/>
      <c r="P46" s="1"/>
      <c r="Q46" s="1"/>
      <c r="R46" s="1"/>
    </row>
    <row r="47" spans="2:18" ht="7.5" customHeight="1">
      <c r="B47" s="23"/>
      <c r="C47" s="31"/>
      <c r="D47" s="31"/>
      <c r="E47" s="31"/>
      <c r="F47" s="30"/>
      <c r="G47" s="60"/>
      <c r="H47" s="31"/>
      <c r="I47" s="60"/>
      <c r="J47" s="31"/>
      <c r="K47" s="60"/>
      <c r="L47" s="40"/>
      <c r="M47" s="60"/>
      <c r="N47" s="31"/>
      <c r="O47" s="9"/>
      <c r="P47" s="1"/>
      <c r="Q47" s="1"/>
      <c r="R47" s="1"/>
    </row>
    <row r="48" spans="2:18" ht="12.75" customHeight="1">
      <c r="B48" s="23" t="s">
        <v>225</v>
      </c>
      <c r="C48" s="31"/>
      <c r="D48" s="31"/>
      <c r="E48" s="31"/>
      <c r="F48" s="30"/>
      <c r="G48" s="34">
        <f>SUM(G42:G46)</f>
        <v>-5069</v>
      </c>
      <c r="H48" s="35"/>
      <c r="I48" s="34">
        <f>SUM(I42:I46)</f>
        <v>-1851</v>
      </c>
      <c r="J48" s="35"/>
      <c r="K48" s="34">
        <f>SUM(K42:K46)</f>
        <v>8841</v>
      </c>
      <c r="L48" s="34"/>
      <c r="M48" s="34">
        <f>SUM(M42:M46)</f>
        <v>-7919</v>
      </c>
      <c r="N48" s="31"/>
      <c r="O48" s="9"/>
      <c r="P48" s="1"/>
      <c r="Q48" s="1"/>
      <c r="R48" s="1"/>
    </row>
    <row r="49" spans="2:18" ht="7.5" customHeight="1" thickBot="1">
      <c r="B49" s="31"/>
      <c r="C49" s="31"/>
      <c r="D49" s="31"/>
      <c r="E49" s="31"/>
      <c r="F49" s="30"/>
      <c r="G49" s="87"/>
      <c r="H49" s="31"/>
      <c r="I49" s="87"/>
      <c r="J49" s="31"/>
      <c r="K49" s="87"/>
      <c r="L49" s="40"/>
      <c r="M49" s="87"/>
      <c r="N49" s="31"/>
      <c r="O49" s="9"/>
      <c r="P49" s="1"/>
      <c r="Q49" s="1"/>
      <c r="R49" s="1"/>
    </row>
    <row r="50" spans="2:18" ht="12.75" customHeight="1" thickTop="1">
      <c r="B50" s="23"/>
      <c r="C50" s="33"/>
      <c r="D50" s="32"/>
      <c r="E50" s="33"/>
      <c r="F50" s="30"/>
      <c r="G50" s="59"/>
      <c r="H50" s="31"/>
      <c r="I50" s="60"/>
      <c r="J50" s="31"/>
      <c r="K50" s="60"/>
      <c r="L50" s="59"/>
      <c r="M50" s="60"/>
      <c r="N50" s="31"/>
      <c r="O50" s="11"/>
      <c r="P50" s="1"/>
      <c r="Q50" s="1"/>
      <c r="R50" s="1"/>
    </row>
    <row r="51" spans="2:18" ht="12.75" customHeight="1">
      <c r="B51" s="85" t="s">
        <v>202</v>
      </c>
      <c r="C51" s="85"/>
      <c r="D51" s="85"/>
      <c r="E51" s="85"/>
      <c r="F51" s="30">
        <v>25</v>
      </c>
      <c r="G51" s="38"/>
      <c r="H51" s="31"/>
      <c r="I51" s="38"/>
      <c r="J51" s="39"/>
      <c r="K51" s="38"/>
      <c r="L51" s="93" t="s">
        <v>52</v>
      </c>
      <c r="M51" s="38"/>
      <c r="N51" s="31"/>
      <c r="O51" s="40"/>
      <c r="P51" s="31"/>
      <c r="Q51" s="1"/>
      <c r="R51" s="1"/>
    </row>
    <row r="52" spans="2:18" ht="7.5" customHeight="1" thickBot="1">
      <c r="B52" s="85"/>
      <c r="C52" s="85"/>
      <c r="D52" s="85"/>
      <c r="E52" s="85"/>
      <c r="F52" s="30"/>
      <c r="G52" s="38"/>
      <c r="H52" s="31"/>
      <c r="I52" s="38"/>
      <c r="J52" s="39"/>
      <c r="K52" s="38"/>
      <c r="L52" s="93" t="s">
        <v>52</v>
      </c>
      <c r="M52" s="38"/>
      <c r="N52" s="59"/>
      <c r="O52" s="87" t="s">
        <v>12</v>
      </c>
      <c r="P52" s="31"/>
      <c r="Q52" s="1"/>
      <c r="R52" s="1"/>
    </row>
    <row r="53" spans="2:18" ht="12.75" customHeight="1" thickBot="1" thickTop="1">
      <c r="B53" s="102" t="s">
        <v>22</v>
      </c>
      <c r="C53" s="85" t="s">
        <v>124</v>
      </c>
      <c r="D53" s="85"/>
      <c r="E53" s="85"/>
      <c r="G53" s="54">
        <f>G$48/203219*100</f>
        <v>-2.4943533823116932</v>
      </c>
      <c r="H53" s="31"/>
      <c r="I53" s="54">
        <f>I$48/203219*100</f>
        <v>-0.9108400297216303</v>
      </c>
      <c r="J53" s="39"/>
      <c r="K53" s="54">
        <f>K$48/203219*100</f>
        <v>4.350479039853557</v>
      </c>
      <c r="L53" s="93" t="s">
        <v>52</v>
      </c>
      <c r="M53" s="54">
        <f>M$48/203219*100</f>
        <v>-3.8967813048976723</v>
      </c>
      <c r="N53" s="31"/>
      <c r="O53" s="40"/>
      <c r="P53" s="31"/>
      <c r="Q53" s="1"/>
      <c r="R53" s="1"/>
    </row>
    <row r="54" spans="2:18" ht="9.75" customHeight="1" thickTop="1">
      <c r="B54" s="85"/>
      <c r="C54" s="85"/>
      <c r="D54" s="85"/>
      <c r="E54" s="85"/>
      <c r="F54" s="30"/>
      <c r="G54" s="45"/>
      <c r="H54" s="30"/>
      <c r="I54" s="45"/>
      <c r="J54" s="45"/>
      <c r="K54" s="45"/>
      <c r="L54" s="93"/>
      <c r="M54" s="45"/>
      <c r="N54" s="31"/>
      <c r="O54" s="31"/>
      <c r="P54" s="31"/>
      <c r="Q54" s="1"/>
      <c r="R54" s="1"/>
    </row>
    <row r="55" spans="2:18" ht="14.25" customHeight="1" thickBot="1">
      <c r="B55" s="102" t="s">
        <v>22</v>
      </c>
      <c r="C55" s="85" t="s">
        <v>173</v>
      </c>
      <c r="D55" s="85"/>
      <c r="E55" s="85"/>
      <c r="F55" s="30"/>
      <c r="G55" s="54">
        <f>G$48/203219*100</f>
        <v>-2.4943533823116932</v>
      </c>
      <c r="H55" s="30"/>
      <c r="I55" s="54">
        <f>I$48/203219*100</f>
        <v>-0.9108400297216303</v>
      </c>
      <c r="J55" s="45"/>
      <c r="K55" s="54">
        <f>K$48/203219*100</f>
        <v>4.350479039853557</v>
      </c>
      <c r="L55" s="93" t="s">
        <v>52</v>
      </c>
      <c r="M55" s="54">
        <f>M$48/203219*100</f>
        <v>-3.8967813048976723</v>
      </c>
      <c r="N55" s="31"/>
      <c r="O55" s="31"/>
      <c r="P55" s="31"/>
      <c r="Q55" s="1"/>
      <c r="R55" s="1"/>
    </row>
    <row r="56" spans="2:18" ht="12.75" customHeight="1" thickTop="1">
      <c r="B56" s="85"/>
      <c r="C56" s="85"/>
      <c r="D56" s="85"/>
      <c r="E56" s="85"/>
      <c r="F56" s="30"/>
      <c r="G56" s="38"/>
      <c r="H56" s="31"/>
      <c r="I56" s="38"/>
      <c r="J56" s="39"/>
      <c r="K56" s="39"/>
      <c r="L56" s="39"/>
      <c r="M56" s="38"/>
      <c r="N56" s="31"/>
      <c r="O56" s="31"/>
      <c r="P56" s="31"/>
      <c r="Q56" s="1"/>
      <c r="R56" s="1"/>
    </row>
    <row r="57" spans="2:18" ht="12.75" customHeight="1">
      <c r="B57" s="85"/>
      <c r="C57" s="85"/>
      <c r="D57" s="85"/>
      <c r="E57" s="85"/>
      <c r="F57" s="30"/>
      <c r="G57" s="38"/>
      <c r="H57" s="31"/>
      <c r="I57" s="38"/>
      <c r="J57" s="39"/>
      <c r="K57" s="39"/>
      <c r="L57" s="39"/>
      <c r="M57" s="38"/>
      <c r="N57" s="31"/>
      <c r="O57" s="31"/>
      <c r="P57" s="31"/>
      <c r="Q57" s="1"/>
      <c r="R57" s="1"/>
    </row>
    <row r="58" spans="2:18" ht="12.75" customHeight="1">
      <c r="B58" s="85"/>
      <c r="C58" s="85"/>
      <c r="D58" s="85"/>
      <c r="E58" s="85"/>
      <c r="F58" s="30"/>
      <c r="G58" s="38"/>
      <c r="H58" s="31"/>
      <c r="I58" s="38"/>
      <c r="J58" s="39"/>
      <c r="K58" s="39"/>
      <c r="L58" s="39"/>
      <c r="M58" s="38"/>
      <c r="N58" s="31"/>
      <c r="O58" s="31"/>
      <c r="P58" s="31"/>
      <c r="Q58" s="1"/>
      <c r="R58" s="1"/>
    </row>
    <row r="59" spans="2:18" ht="12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1"/>
      <c r="R59" s="1"/>
    </row>
    <row r="60" spans="2:18" ht="12.75" customHeight="1">
      <c r="B60" s="166" t="s">
        <v>101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"/>
      <c r="O60" s="2"/>
      <c r="P60" s="2"/>
      <c r="Q60" s="1"/>
      <c r="R60" s="1"/>
    </row>
    <row r="61" spans="2:18" ht="12.75" customHeight="1">
      <c r="B61" s="167" t="s">
        <v>174</v>
      </c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2"/>
      <c r="O61" s="2"/>
      <c r="P61" s="2"/>
      <c r="Q61" s="1"/>
      <c r="R61" s="1"/>
    </row>
    <row r="62" spans="2:18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"/>
      <c r="R62" s="1"/>
    </row>
    <row r="63" spans="2:18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"/>
      <c r="R63" s="1"/>
    </row>
    <row r="64" spans="2:18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"/>
      <c r="R64" s="1"/>
    </row>
    <row r="65" spans="2:18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"/>
      <c r="R65" s="1"/>
    </row>
    <row r="66" spans="2:18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"/>
      <c r="R66" s="1"/>
    </row>
    <row r="67" spans="2:18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"/>
      <c r="R67" s="1"/>
    </row>
    <row r="68" spans="2:18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"/>
      <c r="R68" s="1"/>
    </row>
    <row r="69" spans="2:18" ht="12.7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"/>
      <c r="R69" s="1"/>
    </row>
    <row r="70" spans="2:18" ht="12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"/>
      <c r="R70" s="1"/>
    </row>
    <row r="71" spans="2:18" ht="12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"/>
      <c r="R71" s="1"/>
    </row>
    <row r="72" spans="2:18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"/>
      <c r="R72" s="1"/>
    </row>
    <row r="73" spans="2:18" ht="12.7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"/>
      <c r="R73" s="1"/>
    </row>
    <row r="74" spans="2:18" ht="12.7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"/>
      <c r="R74" s="1"/>
    </row>
    <row r="75" spans="2:18" ht="12.75" customHeight="1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"/>
      <c r="R75" s="1"/>
    </row>
    <row r="76" spans="2:18" ht="12.7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"/>
      <c r="R76" s="1"/>
    </row>
    <row r="77" spans="2:18" ht="12.7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"/>
      <c r="R77" s="1"/>
    </row>
    <row r="78" spans="2:18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"/>
      <c r="R78" s="1"/>
    </row>
    <row r="79" spans="2:18" ht="12.7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"/>
      <c r="R79" s="1"/>
    </row>
    <row r="80" spans="2:18" ht="12.7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"/>
      <c r="R80" s="1"/>
    </row>
    <row r="81" spans="2:18" ht="12.7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"/>
      <c r="R81" s="1"/>
    </row>
    <row r="82" spans="2:18" ht="12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"/>
      <c r="R82" s="1"/>
    </row>
    <row r="83" spans="2:18" ht="12.7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"/>
      <c r="R83" s="1"/>
    </row>
    <row r="84" spans="2:18" ht="12.7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"/>
      <c r="R84" s="1"/>
    </row>
    <row r="85" spans="2:18" ht="12.7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"/>
      <c r="R85" s="1"/>
    </row>
    <row r="86" spans="2:18" ht="12.7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"/>
      <c r="R86" s="1"/>
    </row>
    <row r="87" spans="2:18" ht="12.7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"/>
      <c r="R87" s="1"/>
    </row>
    <row r="88" spans="2:18" ht="12.7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"/>
      <c r="R88" s="1"/>
    </row>
    <row r="89" spans="2:18" ht="12.75" customHeight="1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"/>
      <c r="R89" s="1"/>
    </row>
    <row r="90" spans="2:18" ht="12.75" customHeight="1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"/>
      <c r="R90" s="1"/>
    </row>
    <row r="91" spans="2:18" ht="12.75" customHeight="1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"/>
      <c r="R91" s="1"/>
    </row>
    <row r="92" spans="2:18" ht="12.75" customHeight="1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"/>
      <c r="R92" s="1"/>
    </row>
    <row r="93" spans="2:18" ht="12.75" customHeight="1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"/>
      <c r="R93" s="1"/>
    </row>
    <row r="94" spans="2:18" ht="12.75" customHeight="1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"/>
      <c r="R94" s="1"/>
    </row>
    <row r="95" spans="2:18" ht="12.75" customHeight="1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"/>
      <c r="R95" s="1"/>
    </row>
    <row r="96" spans="2:18" ht="12.75" customHeight="1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"/>
      <c r="R96" s="1"/>
    </row>
    <row r="97" spans="2:18" ht="12.75" customHeight="1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"/>
      <c r="R97" s="1"/>
    </row>
    <row r="98" spans="2:18" ht="12.75" customHeight="1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"/>
      <c r="R98" s="1"/>
    </row>
    <row r="99" spans="2:18" ht="12.75" customHeight="1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"/>
      <c r="R99" s="1"/>
    </row>
    <row r="100" spans="2:18" ht="12.7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"/>
      <c r="R100" s="1"/>
    </row>
    <row r="101" spans="2:18" ht="12.7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"/>
      <c r="R101" s="1"/>
    </row>
    <row r="102" spans="2:18" ht="12.7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"/>
      <c r="R102" s="1"/>
    </row>
    <row r="103" spans="2:18" ht="12.7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"/>
      <c r="R103" s="1"/>
    </row>
    <row r="104" spans="2:18" ht="12.7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"/>
      <c r="R104" s="1"/>
    </row>
    <row r="105" spans="2:18" ht="12.7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"/>
      <c r="R105" s="1"/>
    </row>
    <row r="106" spans="2:18" ht="12.7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"/>
      <c r="R106" s="1"/>
    </row>
    <row r="107" spans="2:18" ht="12.7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"/>
      <c r="R107" s="1"/>
    </row>
    <row r="108" spans="2:18" ht="12.7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"/>
      <c r="R108" s="1"/>
    </row>
    <row r="109" spans="2:18" ht="12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"/>
      <c r="R109" s="1"/>
    </row>
    <row r="110" spans="2:18" ht="12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"/>
      <c r="R110" s="1"/>
    </row>
    <row r="111" spans="2:18" ht="12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"/>
      <c r="R111" s="1"/>
    </row>
    <row r="112" spans="2:18" ht="12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"/>
      <c r="R112" s="1"/>
    </row>
    <row r="113" spans="2:18" ht="12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"/>
      <c r="R113" s="1"/>
    </row>
    <row r="114" spans="2:18" ht="12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"/>
      <c r="R114" s="1"/>
    </row>
    <row r="115" spans="2:18" ht="12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"/>
      <c r="R115" s="1"/>
    </row>
    <row r="116" spans="2:18" ht="12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"/>
      <c r="R116" s="1"/>
    </row>
    <row r="117" spans="2:18" ht="12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"/>
      <c r="R117" s="1"/>
    </row>
    <row r="118" spans="2:18" ht="12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"/>
      <c r="R118" s="1"/>
    </row>
    <row r="119" spans="2:18" ht="12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"/>
      <c r="R119" s="1"/>
    </row>
    <row r="120" spans="2:18" ht="12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"/>
      <c r="R120" s="1"/>
    </row>
    <row r="121" spans="2:18" ht="12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"/>
      <c r="R121" s="1"/>
    </row>
    <row r="122" spans="2:18" ht="12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"/>
      <c r="R122" s="1"/>
    </row>
    <row r="123" spans="2:18" ht="12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"/>
      <c r="R123" s="1"/>
    </row>
    <row r="124" spans="2:18" ht="12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"/>
      <c r="R124" s="1"/>
    </row>
    <row r="125" spans="2:18" ht="12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"/>
      <c r="R125" s="1"/>
    </row>
    <row r="126" spans="2:18" ht="12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"/>
      <c r="R126" s="1"/>
    </row>
    <row r="127" spans="2:18" ht="12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"/>
      <c r="R127" s="1"/>
    </row>
    <row r="128" spans="2:18" ht="12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"/>
      <c r="R128" s="1"/>
    </row>
    <row r="129" spans="2:18" ht="12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"/>
      <c r="R129" s="1"/>
    </row>
    <row r="130" spans="2:18" ht="12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9"/>
      <c r="R130" s="9"/>
    </row>
    <row r="131" spans="2:18" ht="12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9"/>
      <c r="R131" s="9"/>
    </row>
    <row r="132" spans="2:18" ht="12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9"/>
      <c r="R132" s="9"/>
    </row>
    <row r="133" spans="2:18" ht="12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9"/>
      <c r="R133" s="9"/>
    </row>
    <row r="134" spans="2:18" ht="12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9"/>
      <c r="R134" s="9"/>
    </row>
    <row r="135" spans="2:18" ht="12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9"/>
      <c r="R135" s="9"/>
    </row>
    <row r="136" spans="2:18" ht="12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9"/>
      <c r="R136" s="9"/>
    </row>
    <row r="137" spans="2:18" ht="12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9"/>
      <c r="R137" s="9"/>
    </row>
    <row r="138" spans="2:18" ht="12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"/>
      <c r="R138" s="1"/>
    </row>
    <row r="139" spans="2:18" ht="12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"/>
      <c r="R139" s="1"/>
    </row>
    <row r="140" spans="2:18" ht="12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"/>
      <c r="R140" s="1"/>
    </row>
    <row r="141" spans="2:18" ht="12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"/>
      <c r="R141" s="1"/>
    </row>
    <row r="142" spans="2:18" ht="12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"/>
      <c r="R142" s="1"/>
    </row>
    <row r="143" spans="2:18" ht="12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"/>
      <c r="R143" s="1"/>
    </row>
    <row r="144" spans="2:18" ht="12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"/>
      <c r="R144" s="1"/>
    </row>
    <row r="145" spans="2:18" ht="12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"/>
      <c r="R145" s="1"/>
    </row>
    <row r="146" spans="2:18" ht="12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"/>
      <c r="R146" s="1"/>
    </row>
    <row r="147" spans="2:18" ht="12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"/>
      <c r="R147" s="1"/>
    </row>
    <row r="148" spans="2:18" ht="12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"/>
      <c r="R148" s="1"/>
    </row>
    <row r="149" spans="2:18" ht="12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"/>
      <c r="R149" s="1"/>
    </row>
    <row r="150" spans="2:18" ht="12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"/>
      <c r="R150" s="1"/>
    </row>
    <row r="151" spans="2:18" ht="12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"/>
      <c r="R151" s="1"/>
    </row>
    <row r="152" spans="2:18" ht="12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"/>
      <c r="R152" s="1"/>
    </row>
    <row r="153" spans="2:18" ht="12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"/>
      <c r="R153" s="1"/>
    </row>
    <row r="154" spans="2:18" ht="12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"/>
      <c r="R154" s="1"/>
    </row>
    <row r="155" spans="2:18" ht="12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"/>
      <c r="R155" s="1"/>
    </row>
    <row r="156" spans="2:18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"/>
      <c r="R156" s="1"/>
    </row>
    <row r="157" spans="2:18" ht="12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"/>
      <c r="R157" s="1"/>
    </row>
    <row r="158" spans="2:18" ht="12.75" customHeight="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"/>
      <c r="R158" s="1"/>
    </row>
    <row r="159" spans="2:18" ht="12.75" customHeight="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"/>
      <c r="R159" s="1"/>
    </row>
    <row r="160" spans="2:18" ht="12.75" customHeight="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"/>
      <c r="R160" s="1"/>
    </row>
    <row r="161" spans="2:18" ht="12.75" customHeight="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1"/>
      <c r="R161" s="1"/>
    </row>
    <row r="162" spans="2:18" ht="12.75" customHeight="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1"/>
      <c r="R162" s="1"/>
    </row>
    <row r="163" spans="2:18" ht="12.75" customHeight="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1"/>
      <c r="R163" s="1"/>
    </row>
    <row r="164" spans="2:18" ht="12.75" customHeight="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1"/>
      <c r="R164" s="1"/>
    </row>
    <row r="165" spans="2:18" ht="12.75" customHeight="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1"/>
      <c r="R165" s="1"/>
    </row>
    <row r="166" spans="2:18" ht="12.75" customHeight="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1"/>
      <c r="R166" s="1"/>
    </row>
    <row r="167" spans="2:18" ht="12.75" customHeight="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1"/>
      <c r="R167" s="1"/>
    </row>
    <row r="168" spans="2:18" ht="12.75" customHeight="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1"/>
      <c r="R168" s="1"/>
    </row>
    <row r="169" spans="2:18" ht="12.75" customHeight="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1"/>
      <c r="R169" s="1"/>
    </row>
    <row r="170" spans="2:18" ht="12.75" customHeight="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1"/>
      <c r="R170" s="1"/>
    </row>
    <row r="171" spans="2:18" ht="12.75" customHeight="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1"/>
      <c r="R171" s="1"/>
    </row>
    <row r="172" spans="2:18" ht="12.75" customHeight="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1"/>
      <c r="R172" s="1"/>
    </row>
    <row r="173" spans="2:18" ht="12.75" customHeight="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1"/>
      <c r="R173" s="1"/>
    </row>
    <row r="174" spans="2:18" ht="12.75" customHeight="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1"/>
      <c r="R174" s="1"/>
    </row>
    <row r="175" spans="2:18" ht="12.75" customHeight="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1"/>
      <c r="R175" s="1"/>
    </row>
    <row r="176" spans="2:18" ht="12.75" customHeight="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1"/>
      <c r="R176" s="1"/>
    </row>
    <row r="177" spans="2:18" ht="12.75" customHeight="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1"/>
      <c r="R177" s="1"/>
    </row>
    <row r="178" spans="2:18" ht="12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1"/>
      <c r="R178" s="1"/>
    </row>
    <row r="179" spans="2:18" ht="12.75" customHeight="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1"/>
      <c r="R179" s="1"/>
    </row>
    <row r="180" spans="2:18" ht="12.75" customHeight="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1"/>
      <c r="R180" s="1"/>
    </row>
    <row r="181" spans="2:18" ht="12.75" customHeight="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1"/>
      <c r="R181" s="1"/>
    </row>
    <row r="182" spans="2:18" ht="12.75" customHeight="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1"/>
      <c r="R182" s="1"/>
    </row>
    <row r="183" spans="2:18" ht="12.75" customHeight="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1"/>
      <c r="R183" s="1"/>
    </row>
    <row r="184" spans="2:18" ht="12.75" customHeight="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1"/>
      <c r="R184" s="1"/>
    </row>
    <row r="185" spans="2:18" ht="12.75" customHeight="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"/>
      <c r="R185" s="1"/>
    </row>
    <row r="186" spans="2:18" ht="12.75" customHeight="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1"/>
      <c r="R186" s="1"/>
    </row>
    <row r="187" spans="2:18" ht="12.75" customHeight="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1"/>
      <c r="R187" s="1"/>
    </row>
    <row r="188" spans="2:18" ht="12.75" customHeight="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1"/>
      <c r="R188" s="1"/>
    </row>
    <row r="189" spans="2:18" ht="12.75" customHeight="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1"/>
      <c r="R189" s="1"/>
    </row>
    <row r="190" spans="2:18" ht="12.75" customHeight="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1"/>
      <c r="R190" s="1"/>
    </row>
    <row r="191" spans="2:18" ht="12.75" customHeight="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1"/>
      <c r="R191" s="1"/>
    </row>
    <row r="192" spans="2:18" ht="12.75" customHeight="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1"/>
      <c r="R192" s="1"/>
    </row>
    <row r="193" spans="2:18" ht="12.75" customHeight="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1"/>
      <c r="R193" s="1"/>
    </row>
    <row r="194" spans="2:18" ht="12.75" customHeight="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1"/>
      <c r="R194" s="1"/>
    </row>
    <row r="195" spans="2:18" ht="12.75" customHeight="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1"/>
      <c r="R195" s="1"/>
    </row>
    <row r="196" spans="2:18" ht="12.75" customHeight="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1"/>
      <c r="R196" s="1"/>
    </row>
    <row r="197" spans="2:18" ht="12.75" customHeight="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"/>
      <c r="R197" s="1"/>
    </row>
    <row r="198" spans="2:18" ht="12.75" customHeight="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1"/>
      <c r="R198" s="1"/>
    </row>
    <row r="199" spans="2:18" ht="12.75" customHeight="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1"/>
      <c r="R199" s="1"/>
    </row>
    <row r="200" spans="2:18" ht="12.75" customHeight="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1"/>
      <c r="R200" s="1"/>
    </row>
    <row r="201" spans="2:18" ht="12.75" customHeight="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1"/>
      <c r="R201" s="1"/>
    </row>
    <row r="202" spans="2:18" ht="12.75" customHeight="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1"/>
      <c r="R202" s="1"/>
    </row>
    <row r="203" spans="2:18" ht="12.75" customHeight="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1"/>
      <c r="R203" s="1"/>
    </row>
    <row r="204" spans="2:18" ht="12.75" customHeight="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1"/>
      <c r="R204" s="1"/>
    </row>
    <row r="205" spans="2:18" ht="12.75" customHeight="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1"/>
      <c r="R205" s="1"/>
    </row>
    <row r="206" spans="2:18" ht="12.75" customHeight="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1"/>
      <c r="R206" s="1"/>
    </row>
    <row r="207" spans="2:18" ht="12.75" customHeight="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1"/>
      <c r="R207" s="1"/>
    </row>
    <row r="208" spans="2:18" ht="12.75" customHeight="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1"/>
      <c r="R208" s="1"/>
    </row>
    <row r="209" spans="2:18" ht="12.75" customHeight="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1"/>
      <c r="R209" s="1"/>
    </row>
    <row r="210" spans="2:18" ht="12.75" customHeight="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1"/>
      <c r="R210" s="1"/>
    </row>
    <row r="211" spans="2:18" ht="12.75" customHeight="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1"/>
      <c r="R211" s="1"/>
    </row>
    <row r="212" spans="2:18" ht="12.75" customHeight="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1"/>
      <c r="R212" s="1"/>
    </row>
    <row r="213" spans="2:18" ht="12.75" customHeight="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1"/>
      <c r="R213" s="1"/>
    </row>
    <row r="214" spans="2:18" ht="12.75" customHeight="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1"/>
      <c r="R214" s="1"/>
    </row>
    <row r="215" spans="2:18" ht="12.75" customHeight="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1"/>
      <c r="R215" s="1"/>
    </row>
    <row r="216" spans="2:18" ht="12.75" customHeight="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1"/>
      <c r="R216" s="1"/>
    </row>
    <row r="217" spans="2:18" ht="12.7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1"/>
      <c r="R217" s="1"/>
    </row>
    <row r="218" spans="2:18" ht="12.75" customHeight="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1"/>
      <c r="R218" s="1"/>
    </row>
    <row r="219" spans="2:18" ht="12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1"/>
      <c r="R219" s="1"/>
    </row>
    <row r="220" spans="2:18" ht="12.75" customHeight="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1"/>
      <c r="R220" s="1"/>
    </row>
    <row r="221" spans="2:18" ht="12.75" customHeight="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1"/>
      <c r="R221" s="1"/>
    </row>
    <row r="222" spans="2:18" ht="12.75" customHeight="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1"/>
      <c r="R222" s="1"/>
    </row>
    <row r="223" spans="2:18" ht="12.75" customHeight="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1"/>
      <c r="R223" s="1"/>
    </row>
    <row r="224" spans="2:18" ht="12.75" customHeight="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1"/>
      <c r="R224" s="1"/>
    </row>
    <row r="225" spans="2:18" ht="12.75" customHeight="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1"/>
      <c r="R225" s="1"/>
    </row>
    <row r="226" spans="2:18" ht="12.75" customHeight="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1"/>
      <c r="R226" s="1"/>
    </row>
    <row r="227" spans="2:18" ht="12.75" customHeight="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1"/>
      <c r="R227" s="1"/>
    </row>
    <row r="228" spans="2:18" ht="12.75" customHeight="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1"/>
      <c r="R228" s="1"/>
    </row>
    <row r="229" spans="2:18" ht="12.75" customHeight="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1"/>
      <c r="R229" s="1"/>
    </row>
    <row r="230" spans="2:18" ht="12.75" customHeight="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1"/>
      <c r="R230" s="1"/>
    </row>
    <row r="231" spans="2:18" ht="12.75" customHeight="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1"/>
      <c r="R231" s="1"/>
    </row>
    <row r="232" spans="2:18" ht="12.75" customHeight="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1"/>
      <c r="R232" s="1"/>
    </row>
    <row r="233" spans="2:18" ht="12.75" customHeight="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1"/>
      <c r="R233" s="1"/>
    </row>
    <row r="234" spans="2:18" ht="12.75" customHeight="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1"/>
      <c r="R234" s="1"/>
    </row>
    <row r="235" spans="2:18" ht="12.75" customHeight="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1"/>
      <c r="R235" s="1"/>
    </row>
    <row r="236" spans="2:18" ht="12.75" customHeight="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1"/>
      <c r="R236" s="1"/>
    </row>
    <row r="237" spans="2:18" ht="12.75" customHeight="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1"/>
      <c r="R237" s="1"/>
    </row>
    <row r="238" spans="2:18" ht="12.75" customHeight="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1"/>
      <c r="R238" s="1"/>
    </row>
    <row r="239" spans="2:18" ht="12.75" customHeight="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1"/>
      <c r="R239" s="1"/>
    </row>
    <row r="240" spans="2:18" ht="12.75" customHeight="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1"/>
      <c r="R240" s="1"/>
    </row>
    <row r="241" spans="2:18" ht="12.75" customHeight="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1"/>
      <c r="R241" s="1"/>
    </row>
    <row r="242" spans="2:18" ht="12.75" customHeight="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1"/>
      <c r="R242" s="1"/>
    </row>
    <row r="243" spans="2:18" ht="12.75" customHeight="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1"/>
      <c r="R243" s="1"/>
    </row>
    <row r="244" spans="2:18" ht="12.75" customHeight="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1"/>
      <c r="R244" s="1"/>
    </row>
    <row r="245" spans="2:18" ht="12.75" customHeight="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1"/>
      <c r="R245" s="1"/>
    </row>
    <row r="246" spans="2:18" ht="12.75" customHeight="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1"/>
      <c r="R246" s="1"/>
    </row>
    <row r="247" spans="2:18" ht="12.75" customHeight="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1"/>
      <c r="R247" s="1"/>
    </row>
    <row r="248" spans="2:18" ht="12.75" customHeight="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1"/>
      <c r="R248" s="1"/>
    </row>
    <row r="249" spans="2:18" ht="12.75" customHeight="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1"/>
      <c r="R249" s="1"/>
    </row>
    <row r="250" spans="2:18" ht="12.75" customHeight="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1"/>
      <c r="R250" s="1"/>
    </row>
    <row r="251" spans="2:18" ht="12.75" customHeight="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1"/>
      <c r="R251" s="1"/>
    </row>
    <row r="252" spans="2:18" ht="12.75" customHeight="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1"/>
      <c r="R252" s="1"/>
    </row>
    <row r="253" spans="2:18" ht="12.75" customHeight="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1"/>
      <c r="R253" s="1"/>
    </row>
    <row r="254" spans="2:18" ht="12.75" customHeight="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1"/>
      <c r="R254" s="1"/>
    </row>
    <row r="255" spans="2:18" ht="12.75" customHeight="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1"/>
      <c r="R255" s="1"/>
    </row>
    <row r="256" spans="2:18" ht="12.75" customHeight="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1"/>
      <c r="R256" s="1"/>
    </row>
    <row r="257" spans="2:18" ht="12.75" customHeight="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1"/>
      <c r="R257" s="1"/>
    </row>
    <row r="258" spans="2:18" ht="12.75" customHeight="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1"/>
      <c r="R258" s="1"/>
    </row>
    <row r="259" spans="2:18" ht="12.75" customHeight="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1"/>
      <c r="R259" s="1"/>
    </row>
    <row r="260" spans="2:18" ht="12.75" customHeight="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1"/>
      <c r="R260" s="1"/>
    </row>
    <row r="261" spans="2:18" ht="12.75" customHeight="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1"/>
      <c r="R261" s="1"/>
    </row>
    <row r="262" spans="2:18" ht="12.75" customHeight="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1"/>
      <c r="R262" s="1"/>
    </row>
    <row r="263" spans="2:18" ht="12.75" customHeight="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1"/>
      <c r="R263" s="1"/>
    </row>
    <row r="264" spans="2:18" ht="12.75" customHeight="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1"/>
      <c r="R264" s="1"/>
    </row>
    <row r="265" spans="2:18" ht="12.75" customHeight="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1"/>
      <c r="R265" s="1"/>
    </row>
    <row r="266" spans="2:18" ht="12.75" customHeight="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1"/>
      <c r="R266" s="1"/>
    </row>
    <row r="267" spans="2:18" ht="12.75" customHeight="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1"/>
      <c r="R267" s="1"/>
    </row>
    <row r="268" spans="2:18" ht="12.75" customHeight="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1"/>
      <c r="R268" s="1"/>
    </row>
    <row r="269" spans="2:18" ht="12.75" customHeight="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1"/>
      <c r="R269" s="1"/>
    </row>
    <row r="270" spans="2:18" ht="12.75" customHeight="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1"/>
      <c r="R270" s="1"/>
    </row>
    <row r="271" spans="2:18" ht="12.75" customHeight="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1"/>
      <c r="R271" s="1"/>
    </row>
    <row r="272" spans="2:18" ht="12.75" customHeight="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1"/>
      <c r="R272" s="1"/>
    </row>
    <row r="273" spans="2:18" ht="12.75" customHeight="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1"/>
      <c r="R273" s="1"/>
    </row>
    <row r="274" spans="2:18" ht="12.75" customHeight="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1"/>
      <c r="R274" s="1"/>
    </row>
    <row r="275" spans="2:18" ht="12.75" customHeight="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1"/>
      <c r="R275" s="1"/>
    </row>
    <row r="276" spans="2:18" ht="12.75" customHeight="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1"/>
      <c r="R276" s="1"/>
    </row>
    <row r="277" spans="2:18" ht="12.75" customHeight="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1"/>
      <c r="R277" s="1"/>
    </row>
    <row r="278" spans="2:18" ht="12.75" customHeight="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1"/>
      <c r="R278" s="1"/>
    </row>
    <row r="279" spans="2:18" ht="12.75" customHeight="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1"/>
      <c r="R279" s="1"/>
    </row>
    <row r="280" spans="2:18" ht="12.75" customHeight="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1"/>
      <c r="R280" s="1"/>
    </row>
    <row r="281" spans="2:18" ht="12.75" customHeight="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1"/>
      <c r="R281" s="1"/>
    </row>
    <row r="282" spans="2:18" ht="12.75" customHeight="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1"/>
      <c r="R282" s="1"/>
    </row>
    <row r="283" spans="2:18" ht="12.75" customHeight="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1"/>
      <c r="R283" s="1"/>
    </row>
    <row r="284" spans="2:18" ht="12.75" customHeight="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1"/>
      <c r="R284" s="1"/>
    </row>
    <row r="285" spans="2:18" ht="12.75" customHeight="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1"/>
      <c r="R285" s="1"/>
    </row>
    <row r="286" spans="2:18" ht="12.75" customHeight="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1"/>
      <c r="R286" s="1"/>
    </row>
    <row r="287" spans="2:18" ht="12.75" customHeight="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1"/>
      <c r="R287" s="1"/>
    </row>
    <row r="288" spans="2:18" ht="12.75" customHeight="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1"/>
      <c r="R288" s="1"/>
    </row>
    <row r="289" spans="2:18" ht="12.75" customHeight="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1"/>
      <c r="R289" s="1"/>
    </row>
    <row r="290" spans="2:18" ht="12.75" customHeight="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1"/>
      <c r="R290" s="1"/>
    </row>
    <row r="291" spans="2:18" ht="12.75" customHeight="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1"/>
      <c r="R291" s="1"/>
    </row>
    <row r="292" spans="2:18" ht="12.75" customHeight="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1"/>
      <c r="R292" s="1"/>
    </row>
    <row r="293" spans="2:18" ht="12.75" customHeight="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1"/>
      <c r="R293" s="1"/>
    </row>
    <row r="294" spans="2:18" ht="12.75" customHeight="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1"/>
      <c r="R294" s="1"/>
    </row>
    <row r="295" spans="2:18" ht="12.75" customHeight="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1"/>
      <c r="R295" s="1"/>
    </row>
    <row r="296" spans="2:18" ht="12.75" customHeight="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"/>
      <c r="R296" s="1"/>
    </row>
    <row r="297" spans="2:18" ht="12.75" customHeight="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1"/>
      <c r="R297" s="1"/>
    </row>
    <row r="298" spans="2:18" ht="12.75" customHeight="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1"/>
      <c r="R298" s="1"/>
    </row>
    <row r="299" spans="2:18" ht="12.75" customHeight="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1"/>
      <c r="R299" s="1"/>
    </row>
    <row r="300" spans="2:18" ht="12.75" customHeight="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1"/>
      <c r="R300" s="1"/>
    </row>
    <row r="301" spans="2:18" ht="12.75" customHeight="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1"/>
      <c r="R301" s="1"/>
    </row>
    <row r="302" spans="2:18" ht="12.75" customHeight="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1"/>
      <c r="R302" s="1"/>
    </row>
    <row r="303" spans="2:18" ht="12.75" customHeight="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1"/>
      <c r="R303" s="1"/>
    </row>
    <row r="304" spans="2:18" ht="12.75" customHeight="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1"/>
      <c r="R304" s="1"/>
    </row>
    <row r="305" spans="2:18" ht="12.75" customHeight="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12"/>
      <c r="R305" s="1"/>
    </row>
    <row r="306" spans="2:18" ht="12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12"/>
      <c r="R306" s="1"/>
    </row>
    <row r="307" spans="2:18" ht="12.75" customHeight="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12"/>
      <c r="R307" s="1"/>
    </row>
    <row r="308" spans="2:18" ht="12.75" customHeight="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12"/>
      <c r="R308" s="1"/>
    </row>
    <row r="309" spans="2:18" ht="12.75" customHeight="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12"/>
      <c r="R309" s="1"/>
    </row>
    <row r="310" spans="2:18" ht="12.75" customHeight="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1"/>
      <c r="R310" s="1"/>
    </row>
    <row r="311" spans="2:18" ht="12.75" customHeight="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1"/>
      <c r="R311" s="1"/>
    </row>
    <row r="312" spans="2:18" ht="12.75" customHeight="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1"/>
      <c r="R312" s="1"/>
    </row>
    <row r="313" spans="2:18" ht="12.75" customHeight="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1"/>
      <c r="R313" s="1"/>
    </row>
    <row r="314" spans="2:18" ht="12.75" customHeight="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1"/>
      <c r="R314" s="1"/>
    </row>
    <row r="315" spans="2:18" ht="12.75" customHeight="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1"/>
      <c r="R315" s="1"/>
    </row>
    <row r="316" spans="2:18" ht="12.75" customHeight="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1"/>
      <c r="R316" s="1"/>
    </row>
    <row r="317" spans="2:18" ht="12.75" customHeight="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1"/>
      <c r="R317" s="1"/>
    </row>
    <row r="318" spans="2:18" ht="12.75" customHeight="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1"/>
      <c r="R318" s="1"/>
    </row>
    <row r="319" spans="2:18" ht="12.75" customHeight="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1"/>
      <c r="R319" s="1"/>
    </row>
    <row r="320" spans="2:18" ht="12.75" customHeight="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1"/>
      <c r="R320" s="1"/>
    </row>
    <row r="321" spans="2:18" ht="12.75" customHeight="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1"/>
      <c r="R321" s="1"/>
    </row>
    <row r="322" spans="2:18" ht="12.75" customHeight="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1"/>
      <c r="R322" s="1"/>
    </row>
    <row r="323" spans="2:18" ht="12.75" customHeight="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1"/>
      <c r="R323" s="1"/>
    </row>
    <row r="324" spans="2:18" ht="12.75" customHeight="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1"/>
      <c r="R324" s="1"/>
    </row>
    <row r="325" spans="2:18" ht="12.75" customHeight="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1"/>
      <c r="R325" s="1"/>
    </row>
    <row r="326" spans="2:18" ht="12.75" customHeight="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1"/>
      <c r="R326" s="1"/>
    </row>
    <row r="327" spans="2:18" ht="12.75" customHeight="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1"/>
      <c r="R327" s="1"/>
    </row>
    <row r="328" spans="2:18" ht="12.75" customHeight="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1"/>
      <c r="R328" s="1"/>
    </row>
    <row r="329" spans="2:18" ht="12.75" customHeight="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1"/>
      <c r="R329" s="1"/>
    </row>
    <row r="330" spans="2:18" ht="12.75" customHeight="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1"/>
      <c r="R330" s="1"/>
    </row>
    <row r="331" spans="2:18" ht="12.75" customHeight="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1"/>
      <c r="R331" s="1"/>
    </row>
    <row r="332" spans="2:18" ht="12.75" customHeight="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1"/>
      <c r="R332" s="1"/>
    </row>
    <row r="333" spans="2:18" ht="12.75" customHeight="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1"/>
      <c r="R333" s="1"/>
    </row>
    <row r="334" spans="2:18" ht="12.75" customHeight="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1"/>
      <c r="R334" s="1"/>
    </row>
    <row r="335" spans="2:18" ht="12.75" customHeight="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1"/>
      <c r="R335" s="1"/>
    </row>
    <row r="336" spans="2:18" ht="12.75" customHeight="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1"/>
      <c r="R336" s="1"/>
    </row>
    <row r="337" spans="2:18" ht="12.75" customHeight="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1"/>
      <c r="R337" s="1"/>
    </row>
    <row r="338" spans="2:18" ht="12.75" customHeight="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1"/>
      <c r="R338" s="1"/>
    </row>
    <row r="339" spans="2:18" ht="12.75" customHeight="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1"/>
      <c r="R339" s="1"/>
    </row>
    <row r="340" spans="2:18" ht="12.75" customHeight="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1"/>
      <c r="R340" s="1"/>
    </row>
    <row r="341" spans="2:18" ht="12.75" customHeight="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1"/>
      <c r="R341" s="1"/>
    </row>
    <row r="342" spans="2:18" ht="12.75" customHeight="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1"/>
      <c r="R342" s="1"/>
    </row>
    <row r="343" spans="2:18" ht="12.75" customHeight="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1"/>
      <c r="R343" s="1"/>
    </row>
    <row r="344" spans="2:18" ht="12.75" customHeight="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1"/>
      <c r="R344" s="1"/>
    </row>
    <row r="345" spans="2:18" ht="12.75" customHeight="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1"/>
      <c r="R345" s="1"/>
    </row>
    <row r="346" spans="2:18" ht="12.75" customHeight="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1"/>
      <c r="R346" s="1"/>
    </row>
    <row r="347" spans="2:18" ht="12.75" customHeight="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1"/>
      <c r="R347" s="1"/>
    </row>
    <row r="348" spans="2:18" ht="12.75" customHeight="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1"/>
      <c r="R348" s="1"/>
    </row>
    <row r="349" spans="2:18" ht="12.75" customHeight="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1"/>
      <c r="R349" s="1"/>
    </row>
    <row r="350" spans="2:18" ht="12.75" customHeight="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1"/>
      <c r="R350" s="1"/>
    </row>
    <row r="351" spans="2:18" ht="12.75" customHeight="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1"/>
      <c r="R351" s="1"/>
    </row>
    <row r="352" spans="2:18" ht="12.75" customHeight="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1"/>
      <c r="R352" s="1"/>
    </row>
    <row r="353" spans="2:18" ht="12.75" customHeight="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1"/>
      <c r="R353" s="1"/>
    </row>
    <row r="354" spans="2:18" ht="12.75" customHeight="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1"/>
      <c r="R354" s="1"/>
    </row>
    <row r="355" spans="2:18" ht="12.75" customHeight="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1"/>
      <c r="R355" s="1"/>
    </row>
    <row r="356" spans="2:18" ht="12.75" customHeight="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1"/>
      <c r="R356" s="1"/>
    </row>
    <row r="357" spans="2:18" ht="12.75" customHeight="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1"/>
      <c r="R357" s="1"/>
    </row>
    <row r="358" spans="2:18" ht="12.75" customHeight="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1"/>
      <c r="R358" s="1"/>
    </row>
    <row r="359" spans="2:18" ht="12.75" customHeight="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1"/>
      <c r="R359" s="1"/>
    </row>
    <row r="360" spans="2:18" ht="12.75" customHeight="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1"/>
      <c r="R360" s="1"/>
    </row>
    <row r="361" spans="2:18" ht="12.75" customHeight="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1"/>
      <c r="R361" s="1"/>
    </row>
    <row r="362" spans="2:18" ht="12.75" customHeight="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1"/>
      <c r="R362" s="1"/>
    </row>
    <row r="363" spans="2:18" ht="12.75" customHeight="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1"/>
      <c r="R363" s="1"/>
    </row>
    <row r="364" spans="2:18" ht="12.75" customHeight="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1"/>
      <c r="R364" s="1"/>
    </row>
    <row r="365" spans="2:18" ht="12.75" customHeight="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1"/>
      <c r="R365" s="1"/>
    </row>
    <row r="366" spans="2:18" ht="12.75" customHeight="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1"/>
      <c r="R366" s="1"/>
    </row>
    <row r="367" spans="2:18" ht="12.75" customHeight="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1"/>
      <c r="R367" s="1"/>
    </row>
    <row r="368" spans="2:18" ht="12.75" customHeight="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1"/>
      <c r="R368" s="1"/>
    </row>
    <row r="369" spans="2:18" ht="12.75" customHeight="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1"/>
      <c r="R369" s="1"/>
    </row>
    <row r="370" spans="2:18" ht="12.75" customHeight="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1"/>
      <c r="R370" s="1"/>
    </row>
    <row r="371" spans="2:18" ht="12.75" customHeight="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1"/>
      <c r="R371" s="1"/>
    </row>
    <row r="372" spans="2:18" ht="12.75" customHeight="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1"/>
      <c r="R372" s="1"/>
    </row>
    <row r="373" spans="2:18" ht="12.75" customHeight="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1"/>
      <c r="R373" s="1"/>
    </row>
    <row r="374" spans="2:18" ht="12.75" customHeight="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1"/>
      <c r="R374" s="1"/>
    </row>
    <row r="375" spans="2:18" ht="12.75" customHeight="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1"/>
      <c r="R375" s="1"/>
    </row>
    <row r="376" spans="2:18" ht="12.75" customHeight="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1"/>
      <c r="R376" s="1"/>
    </row>
    <row r="377" spans="2:18" ht="12.75" customHeight="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1"/>
      <c r="R377" s="1"/>
    </row>
    <row r="378" spans="2:18" ht="12.75" customHeight="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1"/>
      <c r="R378" s="1"/>
    </row>
    <row r="379" spans="2:18" ht="12.75" customHeight="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1"/>
      <c r="R379" s="1"/>
    </row>
    <row r="380" spans="2:18" ht="12.75" customHeight="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1"/>
      <c r="R380" s="1"/>
    </row>
    <row r="381" spans="2:18" ht="12.75" customHeight="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1"/>
      <c r="R381" s="1"/>
    </row>
    <row r="382" spans="2:18" ht="12.75" customHeight="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1"/>
      <c r="R382" s="1"/>
    </row>
    <row r="383" spans="2:18" ht="12.75" customHeight="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1"/>
      <c r="R383" s="1"/>
    </row>
    <row r="384" spans="2:18" ht="12.75" customHeight="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1"/>
      <c r="R384" s="1"/>
    </row>
    <row r="385" spans="2:18" ht="12.75" customHeight="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1"/>
      <c r="R385" s="1"/>
    </row>
    <row r="386" spans="2:18" ht="12.75" customHeight="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1"/>
      <c r="R386" s="1"/>
    </row>
    <row r="387" spans="2:18" ht="12.75" customHeight="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1"/>
      <c r="R387" s="1"/>
    </row>
    <row r="388" spans="2:18" ht="12.75" customHeight="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1"/>
      <c r="R388" s="1"/>
    </row>
    <row r="389" spans="2:18" ht="12.75" customHeight="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1"/>
      <c r="R389" s="1"/>
    </row>
    <row r="390" spans="2:18" ht="12.75" customHeight="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1"/>
      <c r="R390" s="1"/>
    </row>
    <row r="391" spans="2:18" ht="12.75" customHeight="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1"/>
      <c r="R391" s="1"/>
    </row>
    <row r="392" spans="2:18" ht="12.75" customHeight="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1"/>
      <c r="R392" s="1"/>
    </row>
    <row r="393" spans="2:18" ht="12.75" customHeight="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1"/>
      <c r="R393" s="1"/>
    </row>
    <row r="394" spans="2:18" ht="12.75" customHeight="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1"/>
      <c r="R394" s="1"/>
    </row>
    <row r="395" spans="2:18" ht="12.75" customHeight="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1"/>
      <c r="R395" s="1"/>
    </row>
    <row r="396" spans="2:18" ht="12.75" customHeight="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1"/>
      <c r="R396" s="1"/>
    </row>
    <row r="397" spans="2:18" ht="12.75" customHeight="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1"/>
      <c r="R397" s="1"/>
    </row>
    <row r="398" spans="2:18" ht="12.75" customHeight="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1"/>
      <c r="R398" s="1"/>
    </row>
    <row r="399" spans="2:18" ht="12.75" customHeight="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1"/>
      <c r="R399" s="1"/>
    </row>
    <row r="400" spans="2:18" ht="12.75" customHeight="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1"/>
      <c r="R400" s="1"/>
    </row>
    <row r="401" spans="2:18" ht="12.75" customHeight="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1"/>
      <c r="R401" s="1"/>
    </row>
    <row r="402" spans="2:18" ht="12.75" customHeight="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1"/>
      <c r="R402" s="1"/>
    </row>
    <row r="403" spans="2:18" ht="12.75" customHeight="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1"/>
      <c r="R403" s="1"/>
    </row>
    <row r="404" spans="2:18" ht="12.75" customHeight="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1"/>
      <c r="R404" s="1"/>
    </row>
    <row r="405" spans="2:18" ht="12.75" customHeight="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1"/>
      <c r="R405" s="1"/>
    </row>
    <row r="406" spans="2:18" ht="12.75" customHeight="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1"/>
      <c r="R406" s="1"/>
    </row>
    <row r="407" spans="2:18" ht="12.75" customHeight="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1"/>
      <c r="R407" s="1"/>
    </row>
    <row r="408" spans="2:18" ht="12.75" customHeight="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1"/>
      <c r="R408" s="1"/>
    </row>
    <row r="409" spans="2:18" ht="12.75" customHeight="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1"/>
      <c r="R409" s="1"/>
    </row>
    <row r="410" spans="2:18" ht="12.75" customHeight="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1"/>
      <c r="R410" s="1"/>
    </row>
    <row r="411" spans="2:18" ht="12.75" customHeight="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1"/>
      <c r="R411" s="1"/>
    </row>
    <row r="412" spans="2:18" ht="12.75" customHeight="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1"/>
      <c r="R412" s="1"/>
    </row>
    <row r="413" spans="2:18" ht="12.75" customHeight="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1"/>
      <c r="R413" s="1"/>
    </row>
    <row r="414" spans="2:18" ht="12.75" customHeight="1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1"/>
      <c r="R414" s="1"/>
    </row>
    <row r="415" spans="2:18" ht="12.75" customHeight="1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1"/>
      <c r="R415" s="1"/>
    </row>
    <row r="416" spans="2:18" ht="12.75" customHeight="1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1"/>
      <c r="R416" s="1"/>
    </row>
    <row r="417" spans="2:18" ht="12.75" customHeight="1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1"/>
      <c r="R417" s="1"/>
    </row>
    <row r="418" spans="2:18" ht="12.75" customHeight="1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1"/>
      <c r="R418" s="1"/>
    </row>
    <row r="419" spans="2:18" ht="12.75" customHeight="1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1"/>
      <c r="R419" s="1"/>
    </row>
    <row r="420" spans="2:18" ht="12.75" customHeight="1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1"/>
      <c r="R420" s="1"/>
    </row>
    <row r="421" spans="2:18" ht="12.75" customHeight="1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1"/>
      <c r="R421" s="1"/>
    </row>
    <row r="422" spans="2:18" ht="12.75" customHeight="1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1"/>
      <c r="R422" s="1"/>
    </row>
    <row r="423" spans="2:18" ht="12.75" customHeight="1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1"/>
      <c r="R423" s="1"/>
    </row>
    <row r="424" spans="2:18" ht="12.75" customHeight="1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1"/>
      <c r="R424" s="1"/>
    </row>
    <row r="425" spans="2:18" ht="12.75" customHeight="1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1"/>
      <c r="R425" s="1"/>
    </row>
    <row r="426" spans="2:18" ht="12.75" customHeight="1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1"/>
      <c r="R426" s="1"/>
    </row>
    <row r="427" spans="2:18" ht="12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1"/>
      <c r="R427" s="1"/>
    </row>
    <row r="428" spans="2:18" ht="12.75" customHeight="1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1"/>
      <c r="R428" s="1"/>
    </row>
    <row r="429" spans="2:18" ht="12.75" customHeight="1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1"/>
      <c r="R429" s="1"/>
    </row>
    <row r="430" spans="2:18" ht="12.75" customHeight="1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1"/>
      <c r="R430" s="1"/>
    </row>
    <row r="431" spans="2:18" ht="12.75" customHeight="1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1"/>
      <c r="R431" s="1"/>
    </row>
    <row r="432" spans="2:18" ht="12.75" customHeight="1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1"/>
      <c r="R432" s="1"/>
    </row>
    <row r="433" spans="2:18" ht="12.75" customHeight="1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1"/>
      <c r="R433" s="1"/>
    </row>
    <row r="434" spans="2:18" ht="12.75" customHeight="1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1"/>
      <c r="R434" s="1"/>
    </row>
    <row r="435" spans="2:18" ht="12.75" customHeight="1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1"/>
      <c r="R435" s="1"/>
    </row>
    <row r="436" spans="2:18" ht="12.75" customHeight="1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1"/>
      <c r="R436" s="1"/>
    </row>
    <row r="437" spans="2:18" ht="12.75" customHeight="1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1"/>
      <c r="R437" s="1"/>
    </row>
    <row r="438" spans="2:18" ht="12.75" customHeight="1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1"/>
      <c r="R438" s="1"/>
    </row>
    <row r="439" spans="2:18" ht="12.75" customHeight="1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1"/>
      <c r="R439" s="1"/>
    </row>
    <row r="440" spans="2:18" ht="12.75" customHeight="1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1"/>
      <c r="R440" s="1"/>
    </row>
    <row r="441" spans="2:18" ht="12.75" customHeight="1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1"/>
      <c r="R441" s="1"/>
    </row>
    <row r="442" spans="2:18" ht="12.75" customHeight="1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1"/>
      <c r="R442" s="1"/>
    </row>
    <row r="443" spans="2:18" ht="12.75" customHeight="1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1"/>
      <c r="R443" s="1"/>
    </row>
    <row r="444" spans="2:18" ht="12.75" customHeight="1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1"/>
      <c r="R444" s="1"/>
    </row>
    <row r="445" spans="2:18" ht="12.75" customHeight="1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1"/>
      <c r="R445" s="1"/>
    </row>
    <row r="446" spans="2:18" ht="12.75" customHeight="1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1"/>
      <c r="R446" s="1"/>
    </row>
    <row r="447" spans="2:18" ht="12.75" customHeight="1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1"/>
      <c r="R447" s="1"/>
    </row>
    <row r="448" spans="2:18" ht="12.75" customHeight="1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1"/>
      <c r="R448" s="1"/>
    </row>
    <row r="449" spans="2:18" ht="12.75" customHeight="1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1"/>
      <c r="R449" s="1"/>
    </row>
    <row r="450" spans="2:18" ht="12.75" customHeight="1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1"/>
      <c r="R450" s="1"/>
    </row>
    <row r="451" spans="2:18" ht="12.75" customHeight="1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1"/>
      <c r="R451" s="1"/>
    </row>
    <row r="452" spans="2:18" ht="12.75" customHeight="1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1"/>
      <c r="R452" s="1"/>
    </row>
    <row r="453" spans="2:18" ht="12.75" customHeight="1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1"/>
      <c r="R453" s="1"/>
    </row>
    <row r="454" spans="2:18" ht="12.75" customHeight="1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1"/>
      <c r="R454" s="1"/>
    </row>
    <row r="455" spans="2:18" ht="12.75" customHeight="1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1"/>
      <c r="R455" s="1"/>
    </row>
    <row r="456" spans="2:18" ht="12.75" customHeight="1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1"/>
      <c r="R456" s="1"/>
    </row>
    <row r="457" spans="2:18" ht="12.75" customHeight="1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1"/>
      <c r="R457" s="1"/>
    </row>
    <row r="458" spans="2:18" ht="12.75" customHeight="1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1"/>
      <c r="R458" s="1"/>
    </row>
    <row r="459" spans="2:18" ht="12.75" customHeight="1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1"/>
      <c r="R459" s="1"/>
    </row>
    <row r="460" spans="2:18" ht="12.75" customHeight="1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1"/>
      <c r="R460" s="1"/>
    </row>
    <row r="461" spans="2:18" ht="12.75" customHeight="1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1"/>
      <c r="R461" s="1"/>
    </row>
    <row r="462" spans="2:18" ht="12.75" customHeight="1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1"/>
      <c r="R462" s="1"/>
    </row>
    <row r="463" spans="2:18" ht="12.75" customHeight="1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1"/>
      <c r="R463" s="1"/>
    </row>
    <row r="464" spans="2:18" ht="12.75" customHeight="1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1"/>
      <c r="R464" s="1"/>
    </row>
    <row r="465" spans="2:18" ht="12.75" customHeight="1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1"/>
      <c r="R465" s="1"/>
    </row>
    <row r="466" spans="2:18" ht="12.75" customHeight="1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1"/>
      <c r="R466" s="1"/>
    </row>
    <row r="467" spans="2:18" ht="12.75" customHeight="1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1"/>
      <c r="R467" s="1"/>
    </row>
    <row r="468" spans="2:18" ht="12.75" customHeight="1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1"/>
      <c r="R468" s="1"/>
    </row>
    <row r="469" spans="2:18" ht="12.75" customHeight="1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1"/>
      <c r="R469" s="1"/>
    </row>
    <row r="470" spans="2:18" ht="12.75" customHeight="1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1"/>
      <c r="R470" s="1"/>
    </row>
    <row r="471" spans="2:18" ht="12.75" customHeight="1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1"/>
      <c r="R471" s="1"/>
    </row>
    <row r="472" spans="2:18" ht="12.75" customHeight="1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1"/>
      <c r="R472" s="1"/>
    </row>
    <row r="473" spans="2:18" ht="12.75" customHeight="1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1"/>
      <c r="R473" s="1"/>
    </row>
    <row r="474" spans="2:18" ht="12.75" customHeight="1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1"/>
      <c r="R474" s="1"/>
    </row>
    <row r="475" spans="2:18" ht="12.75" customHeight="1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1"/>
      <c r="R475" s="1"/>
    </row>
    <row r="476" spans="2:18" ht="12.75" customHeight="1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1"/>
      <c r="R476" s="1"/>
    </row>
    <row r="477" spans="2:18" ht="12.75" customHeight="1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1"/>
      <c r="R477" s="1"/>
    </row>
    <row r="478" spans="2:18" ht="12.75" customHeight="1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1"/>
      <c r="R478" s="1"/>
    </row>
    <row r="479" spans="2:18" ht="12.75" customHeight="1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1"/>
      <c r="R479" s="1"/>
    </row>
    <row r="480" spans="2:18" ht="12.75" customHeight="1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1"/>
      <c r="R480" s="1"/>
    </row>
    <row r="481" spans="2:18" ht="12.75" customHeight="1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1"/>
      <c r="R481" s="1"/>
    </row>
    <row r="482" spans="2:18" ht="12.75" customHeight="1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1"/>
      <c r="R482" s="1"/>
    </row>
    <row r="483" spans="2:18" ht="12.75" customHeight="1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1"/>
      <c r="R483" s="1"/>
    </row>
    <row r="484" spans="2:18" ht="12.75" customHeight="1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1"/>
      <c r="R484" s="1"/>
    </row>
    <row r="485" spans="2:18" ht="12.75" customHeight="1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1"/>
      <c r="R485" s="1"/>
    </row>
    <row r="486" spans="2:18" ht="12.75" customHeight="1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1"/>
      <c r="R486" s="1"/>
    </row>
    <row r="487" spans="2:18" ht="12.75" customHeight="1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1"/>
      <c r="R487" s="1"/>
    </row>
    <row r="488" spans="2:18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2:18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2:18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2:18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2:18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2:18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2:18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2:18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2:18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2:18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2:18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2:18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2:18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2:18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2:18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2:18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2:18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2:18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2:18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2:18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2:18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2:18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2:18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2:18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2:18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2:18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2:18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2:18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2:18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2:18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2:18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2:18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2:18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2:18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2:18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2:18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2:18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2:18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2:18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2:18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2:18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2:18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2:18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2:18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2:18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2:18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2:18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2:18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2:18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2:18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2:18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2:18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2:18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2:18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2:18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2:18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2:18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2:18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2:18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2:18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2:18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2:18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2:18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2:18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2:18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2:18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2:18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2:18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2:18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2:18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2:18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2:18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2:18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2:18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2:18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2:18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2:18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2:18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2:18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2:18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2:18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2:18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2:18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2:18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2:18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2:18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2:18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2:18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2:18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2:18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2:18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2:18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2:18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2:18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2:18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2:18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2:18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2:18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2:18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2:18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2:18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2:18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2:18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2:18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2:18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2:18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2:18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2:18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2:18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2:18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2:18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2:18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2:18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2:18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2:18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2:18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2:18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2:18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2:18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</sheetData>
  <mergeCells count="4">
    <mergeCell ref="G14:I14"/>
    <mergeCell ref="G13:I13"/>
    <mergeCell ref="B60:M60"/>
    <mergeCell ref="B61:M61"/>
  </mergeCells>
  <printOptions/>
  <pageMargins left="0.75" right="0.5" top="0.5" bottom="0.5" header="0.5" footer="0.5"/>
  <pageSetup firstPageNumber="1" useFirstPageNumber="1" horizontalDpi="300" verticalDpi="300" orientation="portrait" paperSize="9" scale="85" r:id="rId1"/>
  <headerFooter alignWithMargins="0">
    <oddFooter>&amp;C1</oddFooter>
  </headerFooter>
  <rowBreaks count="4" manualBreakCount="4">
    <brk id="79" max="65535" man="1"/>
    <brk id="138" max="65535" man="1"/>
    <brk id="227" max="65535" man="1"/>
    <brk id="32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O67"/>
  <sheetViews>
    <sheetView defaultGridColor="0" colorId="22" workbookViewId="0" topLeftCell="A1">
      <selection activeCell="B3" sqref="B3:B4"/>
    </sheetView>
  </sheetViews>
  <sheetFormatPr defaultColWidth="9.77734375" defaultRowHeight="12.75" customHeight="1"/>
  <cols>
    <col min="1" max="1" width="2.10546875" style="0" customWidth="1"/>
    <col min="2" max="2" width="3.77734375" style="0" customWidth="1"/>
    <col min="3" max="3" width="11.4453125" style="0" customWidth="1"/>
    <col min="4" max="4" width="6.77734375" style="0" customWidth="1"/>
    <col min="5" max="5" width="5.3359375" style="0" customWidth="1"/>
    <col min="6" max="6" width="5.4453125" style="0" customWidth="1"/>
    <col min="7" max="7" width="5.88671875" style="0" customWidth="1"/>
    <col min="8" max="8" width="13.3359375" style="0" customWidth="1"/>
    <col min="9" max="9" width="3.77734375" style="0" customWidth="1"/>
    <col min="10" max="10" width="13.3359375" style="0" customWidth="1"/>
    <col min="11" max="11" width="2.77734375" style="0" customWidth="1"/>
    <col min="12" max="16384" width="11.4453125" style="0" customWidth="1"/>
  </cols>
  <sheetData>
    <row r="2" ht="15.75" customHeight="1">
      <c r="N2" s="158" t="s">
        <v>268</v>
      </c>
    </row>
    <row r="3" spans="1:15" ht="15.75" customHeight="1">
      <c r="A3" s="20"/>
      <c r="B3" s="158" t="s">
        <v>279</v>
      </c>
      <c r="C3" s="3"/>
      <c r="D3" s="3"/>
      <c r="E3" s="3"/>
      <c r="F3" s="3"/>
      <c r="G3" s="3"/>
      <c r="H3" s="3"/>
      <c r="I3" s="3"/>
      <c r="J3" s="3"/>
      <c r="K3" s="1"/>
      <c r="L3" s="3"/>
      <c r="M3" s="3"/>
      <c r="N3" s="142" t="s">
        <v>266</v>
      </c>
      <c r="O3" s="3"/>
    </row>
    <row r="4" spans="2:15" ht="12.75" customHeight="1">
      <c r="B4" s="51" t="s">
        <v>34</v>
      </c>
      <c r="C4" s="3"/>
      <c r="D4" s="3"/>
      <c r="E4" s="3"/>
      <c r="F4" s="3"/>
      <c r="G4" s="3"/>
      <c r="H4" s="3"/>
      <c r="I4" s="3"/>
      <c r="J4" s="3"/>
      <c r="K4" s="1"/>
      <c r="L4" s="3"/>
      <c r="M4" s="3"/>
      <c r="N4" s="3"/>
      <c r="O4" s="3"/>
    </row>
    <row r="5" spans="1:15" ht="12.75" customHeight="1">
      <c r="A5" s="4"/>
      <c r="B5" s="3"/>
      <c r="C5" s="3"/>
      <c r="D5" s="3"/>
      <c r="E5" s="3"/>
      <c r="F5" s="3"/>
      <c r="G5" s="3"/>
      <c r="H5" s="3"/>
      <c r="I5" s="3"/>
      <c r="J5" s="3"/>
      <c r="K5" s="1"/>
      <c r="L5" s="3"/>
      <c r="M5" s="3"/>
      <c r="N5" s="3"/>
      <c r="O5" s="3"/>
    </row>
    <row r="6" spans="1:15" ht="17.25" customHeight="1">
      <c r="A6" s="4"/>
      <c r="B6" s="121" t="s">
        <v>252</v>
      </c>
      <c r="C6" s="3"/>
      <c r="E6" s="3"/>
      <c r="F6" s="3"/>
      <c r="G6" s="3"/>
      <c r="H6" s="3"/>
      <c r="I6" s="3"/>
      <c r="J6" s="3"/>
      <c r="K6" s="1"/>
      <c r="L6" s="3"/>
      <c r="M6" s="3"/>
      <c r="N6" s="3"/>
      <c r="O6" s="3"/>
    </row>
    <row r="7" spans="2:15" ht="15.75" customHeight="1">
      <c r="B7" s="23" t="s">
        <v>1</v>
      </c>
      <c r="C7" s="3"/>
      <c r="D7" s="3"/>
      <c r="E7" s="3"/>
      <c r="F7" s="3"/>
      <c r="G7" s="3"/>
      <c r="H7" s="3"/>
      <c r="I7" s="3"/>
      <c r="J7" s="3"/>
      <c r="K7" s="1"/>
      <c r="L7" s="3"/>
      <c r="M7" s="3"/>
      <c r="N7" s="3"/>
      <c r="O7" s="3"/>
    </row>
    <row r="8" spans="1:15" ht="12.7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2.75" customHeigh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ht="15.75" customHeight="1">
      <c r="B10" s="107" t="s">
        <v>104</v>
      </c>
      <c r="C10" s="105"/>
      <c r="D10" s="105"/>
      <c r="E10" s="105"/>
      <c r="F10" s="105"/>
      <c r="G10" s="105"/>
      <c r="H10" s="105"/>
      <c r="I10" s="105"/>
      <c r="J10" s="105"/>
      <c r="K10" s="3"/>
      <c r="L10" s="6"/>
      <c r="M10" s="6"/>
      <c r="N10" s="6"/>
      <c r="O10" s="6"/>
    </row>
    <row r="11" spans="1:11" ht="12.75" customHeight="1">
      <c r="A11" s="1"/>
      <c r="B11" s="1"/>
      <c r="C11" s="1"/>
      <c r="D11" s="1"/>
      <c r="E11" s="1"/>
      <c r="F11" s="1"/>
      <c r="G11" s="6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6"/>
      <c r="H12" s="1"/>
      <c r="I12" s="1"/>
      <c r="J12" s="1"/>
      <c r="K12" s="1"/>
    </row>
    <row r="13" spans="1:11" ht="12.75" customHeight="1">
      <c r="A13" s="1"/>
      <c r="B13" s="1"/>
      <c r="C13" s="1"/>
      <c r="D13" s="1"/>
      <c r="E13" s="1"/>
      <c r="F13" s="1"/>
      <c r="G13" s="28"/>
      <c r="H13" s="19" t="s">
        <v>14</v>
      </c>
      <c r="I13" s="19"/>
      <c r="J13" s="19" t="s">
        <v>14</v>
      </c>
      <c r="K13" s="6"/>
    </row>
    <row r="14" spans="1:11" ht="12.75" customHeight="1">
      <c r="A14" s="1"/>
      <c r="B14" s="1"/>
      <c r="C14" s="1"/>
      <c r="D14" s="1"/>
      <c r="E14" s="1"/>
      <c r="F14" s="1"/>
      <c r="G14" s="28"/>
      <c r="H14" s="19" t="s">
        <v>15</v>
      </c>
      <c r="I14" s="19"/>
      <c r="J14" s="19" t="s">
        <v>16</v>
      </c>
      <c r="K14" s="1"/>
    </row>
    <row r="15" spans="1:11" ht="12.75" customHeight="1">
      <c r="A15" s="1"/>
      <c r="B15" s="1"/>
      <c r="C15" s="1"/>
      <c r="D15" s="1"/>
      <c r="E15" s="1"/>
      <c r="F15" s="1"/>
      <c r="G15" s="28"/>
      <c r="H15" s="19" t="s">
        <v>5</v>
      </c>
      <c r="I15" s="19"/>
      <c r="J15" s="19" t="s">
        <v>17</v>
      </c>
      <c r="K15" s="1"/>
    </row>
    <row r="16" spans="1:11" ht="12.75" customHeight="1">
      <c r="A16" s="1"/>
      <c r="B16" s="1"/>
      <c r="C16" s="1"/>
      <c r="D16" s="1"/>
      <c r="E16" s="1"/>
      <c r="F16" s="1"/>
      <c r="G16" s="28"/>
      <c r="H16" s="19" t="s">
        <v>4</v>
      </c>
      <c r="I16" s="19"/>
      <c r="J16" s="19" t="s">
        <v>18</v>
      </c>
      <c r="K16" s="1"/>
    </row>
    <row r="17" spans="1:11" ht="12.75" customHeight="1">
      <c r="A17" s="1"/>
      <c r="B17" s="1"/>
      <c r="C17" s="1"/>
      <c r="D17" s="1"/>
      <c r="E17" s="1"/>
      <c r="F17" s="1"/>
      <c r="G17" s="58" t="s">
        <v>56</v>
      </c>
      <c r="H17" s="29" t="str">
        <f>PL!K18</f>
        <v>31/3/2003</v>
      </c>
      <c r="I17" s="19"/>
      <c r="J17" s="29" t="s">
        <v>36</v>
      </c>
      <c r="K17" s="3"/>
    </row>
    <row r="18" spans="1:11" ht="12.75" customHeight="1">
      <c r="A18" s="1"/>
      <c r="B18" s="1"/>
      <c r="C18" s="1"/>
      <c r="D18" s="1"/>
      <c r="E18" s="1"/>
      <c r="F18" s="1"/>
      <c r="G18" s="28"/>
      <c r="H18" s="30" t="s">
        <v>11</v>
      </c>
      <c r="I18" s="31"/>
      <c r="J18" s="30" t="s">
        <v>11</v>
      </c>
      <c r="K18" s="1"/>
    </row>
    <row r="19" spans="1:11" ht="12.75" customHeight="1">
      <c r="A19" s="1"/>
      <c r="B19" s="1"/>
      <c r="C19" s="1"/>
      <c r="D19" s="1"/>
      <c r="E19" s="1"/>
      <c r="F19" s="1"/>
      <c r="G19" s="6"/>
      <c r="H19" s="1"/>
      <c r="I19" s="1"/>
      <c r="J19" s="1"/>
      <c r="K19" s="1"/>
    </row>
    <row r="20" spans="1:11" ht="12.75" customHeight="1">
      <c r="A20" s="31"/>
      <c r="B20" s="31" t="s">
        <v>25</v>
      </c>
      <c r="C20" s="31"/>
      <c r="D20" s="31"/>
      <c r="E20" s="31"/>
      <c r="F20" s="31"/>
      <c r="G20" s="102"/>
      <c r="H20" s="38">
        <v>737717</v>
      </c>
      <c r="I20" s="38"/>
      <c r="J20" s="38">
        <v>760348</v>
      </c>
      <c r="K20" s="31"/>
    </row>
    <row r="21" spans="1:11" ht="12.75" customHeight="1">
      <c r="A21" s="31"/>
      <c r="B21" s="31" t="s">
        <v>132</v>
      </c>
      <c r="C21" s="31"/>
      <c r="D21" s="31"/>
      <c r="E21" s="31"/>
      <c r="F21" s="31"/>
      <c r="G21" s="102"/>
      <c r="H21" s="38">
        <v>325223</v>
      </c>
      <c r="I21" s="38"/>
      <c r="J21" s="38">
        <v>333320</v>
      </c>
      <c r="K21" s="31"/>
    </row>
    <row r="22" spans="1:11" ht="12.75" customHeight="1">
      <c r="A22" s="31"/>
      <c r="B22" s="31" t="s">
        <v>133</v>
      </c>
      <c r="C22" s="31"/>
      <c r="D22" s="31"/>
      <c r="E22" s="31"/>
      <c r="F22" s="31"/>
      <c r="G22" s="102"/>
      <c r="H22" s="38">
        <v>131426</v>
      </c>
      <c r="I22" s="38"/>
      <c r="J22" s="38">
        <v>127583</v>
      </c>
      <c r="K22" s="31"/>
    </row>
    <row r="23" spans="1:11" ht="12.75" customHeight="1">
      <c r="A23" s="51"/>
      <c r="B23" s="31" t="s">
        <v>182</v>
      </c>
      <c r="C23" s="31"/>
      <c r="D23" s="31"/>
      <c r="E23" s="31"/>
      <c r="F23" s="31"/>
      <c r="G23" s="30"/>
      <c r="H23" s="34">
        <v>4173</v>
      </c>
      <c r="I23" s="38"/>
      <c r="J23" s="34">
        <v>7097</v>
      </c>
      <c r="K23" s="31"/>
    </row>
    <row r="24" spans="1:11" ht="12.75" customHeight="1">
      <c r="A24" s="51"/>
      <c r="B24" s="31" t="s">
        <v>183</v>
      </c>
      <c r="C24" s="31"/>
      <c r="D24" s="31"/>
      <c r="E24" s="31"/>
      <c r="F24" s="31"/>
      <c r="G24" s="102"/>
      <c r="H24" s="38">
        <v>268</v>
      </c>
      <c r="I24" s="38"/>
      <c r="J24" s="38">
        <v>232</v>
      </c>
      <c r="K24" s="31"/>
    </row>
    <row r="25" spans="1:11" ht="12.75" customHeight="1">
      <c r="A25" s="51"/>
      <c r="B25" s="31" t="s">
        <v>37</v>
      </c>
      <c r="C25" s="31"/>
      <c r="D25" s="31"/>
      <c r="E25" s="31"/>
      <c r="F25" s="31"/>
      <c r="G25" s="30"/>
      <c r="H25" s="38">
        <v>194301</v>
      </c>
      <c r="I25" s="38"/>
      <c r="J25" s="38">
        <v>201911</v>
      </c>
      <c r="K25" s="31"/>
    </row>
    <row r="26" spans="1:11" ht="12.75" customHeight="1">
      <c r="A26" s="31"/>
      <c r="B26" s="31"/>
      <c r="C26" s="31"/>
      <c r="D26" s="31"/>
      <c r="E26" s="31"/>
      <c r="F26" s="31"/>
      <c r="G26" s="30"/>
      <c r="H26" s="38"/>
      <c r="I26" s="38"/>
      <c r="J26" s="38"/>
      <c r="K26" s="31"/>
    </row>
    <row r="27" spans="1:11" ht="12.75" customHeight="1">
      <c r="A27" s="51"/>
      <c r="B27" s="31" t="s">
        <v>28</v>
      </c>
      <c r="C27" s="31"/>
      <c r="D27" s="31"/>
      <c r="E27" s="31"/>
      <c r="F27" s="31"/>
      <c r="G27" s="30"/>
      <c r="H27" s="38"/>
      <c r="I27" s="38"/>
      <c r="J27" s="38"/>
      <c r="K27" s="31"/>
    </row>
    <row r="28" spans="1:11" ht="12.75" customHeight="1">
      <c r="A28" s="31"/>
      <c r="B28" s="30" t="s">
        <v>22</v>
      </c>
      <c r="C28" s="31" t="s">
        <v>26</v>
      </c>
      <c r="D28" s="31"/>
      <c r="E28" s="31"/>
      <c r="F28" s="31"/>
      <c r="G28" s="30"/>
      <c r="H28" s="38">
        <v>97786</v>
      </c>
      <c r="I28" s="38"/>
      <c r="J28" s="38">
        <v>97616</v>
      </c>
      <c r="K28" s="31"/>
    </row>
    <row r="29" spans="1:11" ht="12.75" customHeight="1">
      <c r="A29" s="31"/>
      <c r="B29" s="30" t="s">
        <v>22</v>
      </c>
      <c r="C29" s="31" t="s">
        <v>58</v>
      </c>
      <c r="D29" s="31"/>
      <c r="E29" s="31"/>
      <c r="F29" s="31"/>
      <c r="G29" s="30"/>
      <c r="H29" s="38">
        <v>53658</v>
      </c>
      <c r="I29" s="38"/>
      <c r="J29" s="38">
        <v>79562</v>
      </c>
      <c r="K29" s="31"/>
    </row>
    <row r="30" spans="1:11" ht="12.75" customHeight="1">
      <c r="A30" s="31"/>
      <c r="B30" s="30" t="s">
        <v>22</v>
      </c>
      <c r="C30" s="31" t="s">
        <v>184</v>
      </c>
      <c r="D30" s="31"/>
      <c r="E30" s="31"/>
      <c r="F30" s="31"/>
      <c r="G30" s="30"/>
      <c r="H30" s="38">
        <f>24363+93421</f>
        <v>117784</v>
      </c>
      <c r="I30" s="38"/>
      <c r="J30" s="38">
        <f>18665+95113</f>
        <v>113778</v>
      </c>
      <c r="K30" s="31"/>
    </row>
    <row r="31" spans="1:11" ht="12.75" customHeight="1">
      <c r="A31" s="31"/>
      <c r="B31" s="30" t="s">
        <v>22</v>
      </c>
      <c r="C31" s="31" t="s">
        <v>185</v>
      </c>
      <c r="D31" s="31"/>
      <c r="E31" s="31"/>
      <c r="F31" s="31"/>
      <c r="G31" s="30"/>
      <c r="H31" s="38">
        <v>140403</v>
      </c>
      <c r="I31" s="38"/>
      <c r="J31" s="38">
        <f>60060+22746</f>
        <v>82806</v>
      </c>
      <c r="K31" s="31"/>
    </row>
    <row r="32" spans="1:11" ht="3.75" customHeight="1">
      <c r="A32" s="31"/>
      <c r="B32" s="31"/>
      <c r="C32" s="31"/>
      <c r="D32" s="31"/>
      <c r="E32" s="31"/>
      <c r="F32" s="31"/>
      <c r="G32" s="30"/>
      <c r="I32" s="38"/>
      <c r="J32" s="38"/>
      <c r="K32" s="31"/>
    </row>
    <row r="33" spans="1:11" ht="14.25" customHeight="1">
      <c r="A33" s="31"/>
      <c r="B33" s="31"/>
      <c r="C33" s="31"/>
      <c r="D33" s="31"/>
      <c r="E33" s="31"/>
      <c r="F33" s="31"/>
      <c r="G33" s="30"/>
      <c r="H33" s="52">
        <f>SUM(H28:H31)</f>
        <v>409631</v>
      </c>
      <c r="I33" s="38"/>
      <c r="J33" s="52">
        <f>SUM(J28:J31)</f>
        <v>373762</v>
      </c>
      <c r="K33" s="31"/>
    </row>
    <row r="34" spans="1:11" ht="12.75" customHeight="1">
      <c r="A34" s="31"/>
      <c r="B34" s="31"/>
      <c r="C34" s="31"/>
      <c r="D34" s="31"/>
      <c r="E34" s="31"/>
      <c r="F34" s="31"/>
      <c r="G34" s="30"/>
      <c r="H34" s="38"/>
      <c r="I34" s="38"/>
      <c r="J34" s="38"/>
      <c r="K34" s="31"/>
    </row>
    <row r="35" spans="1:11" ht="12.75" customHeight="1">
      <c r="A35" s="53"/>
      <c r="B35" s="31" t="s">
        <v>29</v>
      </c>
      <c r="C35" s="31"/>
      <c r="D35" s="31"/>
      <c r="E35" s="31"/>
      <c r="F35" s="31"/>
      <c r="G35" s="30"/>
      <c r="H35" s="38"/>
      <c r="I35" s="38"/>
      <c r="J35" s="38"/>
      <c r="K35" s="31"/>
    </row>
    <row r="36" spans="1:11" ht="12.75" customHeight="1">
      <c r="A36" s="31"/>
      <c r="B36" s="30" t="s">
        <v>22</v>
      </c>
      <c r="C36" s="31" t="s">
        <v>59</v>
      </c>
      <c r="D36" s="31"/>
      <c r="E36" s="31"/>
      <c r="F36" s="31"/>
      <c r="G36" s="30"/>
      <c r="H36" s="38">
        <v>18181</v>
      </c>
      <c r="I36" s="38"/>
      <c r="J36" s="38">
        <v>26612</v>
      </c>
      <c r="K36" s="31"/>
    </row>
    <row r="37" spans="1:11" ht="12.75" customHeight="1">
      <c r="A37" s="31"/>
      <c r="B37" s="30" t="s">
        <v>22</v>
      </c>
      <c r="C37" s="31" t="s">
        <v>60</v>
      </c>
      <c r="D37" s="31"/>
      <c r="E37" s="31"/>
      <c r="F37" s="31"/>
      <c r="G37" s="30"/>
      <c r="H37" s="38">
        <f>38940+1846</f>
        <v>40786</v>
      </c>
      <c r="I37" s="38"/>
      <c r="J37" s="38">
        <f>35979+2922</f>
        <v>38901</v>
      </c>
      <c r="K37" s="31"/>
    </row>
    <row r="38" spans="1:11" ht="12.75" customHeight="1">
      <c r="A38" s="31"/>
      <c r="B38" s="30" t="s">
        <v>22</v>
      </c>
      <c r="C38" s="31" t="s">
        <v>27</v>
      </c>
      <c r="D38" s="31"/>
      <c r="E38" s="31"/>
      <c r="F38" s="31"/>
      <c r="G38" s="30">
        <v>21</v>
      </c>
      <c r="H38" s="38">
        <v>30196</v>
      </c>
      <c r="I38" s="38"/>
      <c r="J38" s="38">
        <v>34451</v>
      </c>
      <c r="K38" s="31"/>
    </row>
    <row r="39" spans="1:11" ht="12.75" customHeight="1">
      <c r="A39" s="31"/>
      <c r="B39" s="30" t="s">
        <v>22</v>
      </c>
      <c r="C39" s="31" t="s">
        <v>171</v>
      </c>
      <c r="D39" s="31"/>
      <c r="E39" s="31"/>
      <c r="F39" s="31"/>
      <c r="G39" s="30"/>
      <c r="H39" s="38">
        <v>4031</v>
      </c>
      <c r="I39" s="38"/>
      <c r="J39" s="38">
        <v>3712</v>
      </c>
      <c r="K39" s="31"/>
    </row>
    <row r="40" spans="1:11" ht="3.75" customHeight="1">
      <c r="A40" s="31"/>
      <c r="B40" s="31"/>
      <c r="C40" s="31"/>
      <c r="D40" s="31"/>
      <c r="E40" s="31"/>
      <c r="F40" s="31"/>
      <c r="G40" s="30"/>
      <c r="H40" s="38"/>
      <c r="I40" s="38"/>
      <c r="J40" s="38"/>
      <c r="K40" s="31"/>
    </row>
    <row r="41" spans="1:11" ht="15.75" customHeight="1">
      <c r="A41" s="31"/>
      <c r="B41" s="31"/>
      <c r="C41" s="31"/>
      <c r="D41" s="31"/>
      <c r="E41" s="31"/>
      <c r="F41" s="31"/>
      <c r="G41" s="30"/>
      <c r="H41" s="52">
        <f>SUM(H36:H39)</f>
        <v>93194</v>
      </c>
      <c r="I41" s="38"/>
      <c r="J41" s="52">
        <f>SUM(J36:J39)</f>
        <v>103676</v>
      </c>
      <c r="K41" s="31"/>
    </row>
    <row r="42" spans="1:11" ht="8.25" customHeight="1">
      <c r="A42" s="31"/>
      <c r="B42" s="31"/>
      <c r="C42" s="31"/>
      <c r="D42" s="31"/>
      <c r="E42" s="31"/>
      <c r="F42" s="31"/>
      <c r="G42" s="30"/>
      <c r="H42" s="38"/>
      <c r="I42" s="38"/>
      <c r="J42" s="38"/>
      <c r="K42" s="31"/>
    </row>
    <row r="43" spans="1:11" ht="12.75" customHeight="1">
      <c r="A43" s="53"/>
      <c r="B43" s="31" t="s">
        <v>243</v>
      </c>
      <c r="C43" s="31"/>
      <c r="D43" s="31"/>
      <c r="E43" s="31"/>
      <c r="F43" s="31"/>
      <c r="G43" s="30"/>
      <c r="H43" s="38">
        <f>H33-H41</f>
        <v>316437</v>
      </c>
      <c r="I43" s="38"/>
      <c r="J43" s="38">
        <f>J33-J41</f>
        <v>270086</v>
      </c>
      <c r="K43" s="31"/>
    </row>
    <row r="44" spans="1:11" ht="8.25" customHeight="1">
      <c r="A44" s="31"/>
      <c r="B44" s="31"/>
      <c r="C44" s="31"/>
      <c r="D44" s="31"/>
      <c r="E44" s="31"/>
      <c r="F44" s="31"/>
      <c r="G44" s="30"/>
      <c r="H44" s="38"/>
      <c r="I44" s="38"/>
      <c r="J44" s="38"/>
      <c r="K44" s="31"/>
    </row>
    <row r="45" spans="1:11" ht="16.5" customHeight="1" thickBot="1">
      <c r="A45" s="31"/>
      <c r="B45" s="31"/>
      <c r="C45" s="31"/>
      <c r="D45" s="31"/>
      <c r="E45" s="31"/>
      <c r="F45" s="31"/>
      <c r="G45" s="30"/>
      <c r="H45" s="42">
        <f>SUM(H20:H25)+H43</f>
        <v>1709545</v>
      </c>
      <c r="I45" s="38"/>
      <c r="J45" s="42">
        <f>SUM(J20:J25)+J43</f>
        <v>1700577</v>
      </c>
      <c r="K45" s="31"/>
    </row>
    <row r="46" spans="1:11" ht="12.75" customHeight="1" thickTop="1">
      <c r="A46" s="31"/>
      <c r="B46" s="31"/>
      <c r="C46" s="31"/>
      <c r="D46" s="31"/>
      <c r="E46" s="31"/>
      <c r="F46" s="31"/>
      <c r="G46" s="30"/>
      <c r="H46" s="38"/>
      <c r="I46" s="38"/>
      <c r="J46" s="38"/>
      <c r="K46" s="31"/>
    </row>
    <row r="47" spans="1:11" ht="12.75" customHeight="1">
      <c r="A47" s="53"/>
      <c r="B47" s="31"/>
      <c r="C47" s="31"/>
      <c r="D47" s="31"/>
      <c r="E47" s="31"/>
      <c r="F47" s="31"/>
      <c r="G47" s="30"/>
      <c r="H47" s="38"/>
      <c r="I47" s="38"/>
      <c r="J47" s="38"/>
      <c r="K47" s="31"/>
    </row>
    <row r="48" spans="1:11" ht="12.75" customHeight="1">
      <c r="A48" s="31"/>
      <c r="B48" s="31" t="s">
        <v>31</v>
      </c>
      <c r="C48" s="31"/>
      <c r="D48" s="31"/>
      <c r="E48" s="31"/>
      <c r="F48" s="31"/>
      <c r="G48" s="30"/>
      <c r="H48" s="38">
        <v>203219</v>
      </c>
      <c r="I48" s="38"/>
      <c r="J48" s="38">
        <v>203219</v>
      </c>
      <c r="K48" s="31"/>
    </row>
    <row r="49" spans="1:11" ht="12.75" customHeight="1">
      <c r="A49" s="31"/>
      <c r="B49" s="31" t="s">
        <v>19</v>
      </c>
      <c r="C49" s="31"/>
      <c r="D49" s="31"/>
      <c r="E49" s="31"/>
      <c r="F49" s="31"/>
      <c r="G49" s="30"/>
      <c r="H49" s="38">
        <f>SUM(SCE!F25:H25)</f>
        <v>1331823</v>
      </c>
      <c r="I49" s="38"/>
      <c r="J49" s="38">
        <f>1100200+49189+173773-35</f>
        <v>1323127</v>
      </c>
      <c r="K49" s="31"/>
    </row>
    <row r="50" spans="1:11" ht="5.25" customHeight="1">
      <c r="A50" s="31"/>
      <c r="B50" s="30"/>
      <c r="C50" s="31"/>
      <c r="D50" s="31"/>
      <c r="E50" s="31"/>
      <c r="F50" s="31"/>
      <c r="G50" s="30"/>
      <c r="H50" s="88"/>
      <c r="I50" s="38"/>
      <c r="J50" s="88"/>
      <c r="K50" s="31"/>
    </row>
    <row r="51" spans="1:11" ht="15" customHeight="1">
      <c r="A51" s="31"/>
      <c r="B51" s="23" t="s">
        <v>30</v>
      </c>
      <c r="C51" s="31"/>
      <c r="D51" s="31"/>
      <c r="E51" s="31"/>
      <c r="F51" s="31"/>
      <c r="G51" s="30"/>
      <c r="H51" s="38">
        <f>SUM(H48:H50)</f>
        <v>1535042</v>
      </c>
      <c r="I51" s="38"/>
      <c r="J51" s="38">
        <f>SUM(J48:J50)</f>
        <v>1526346</v>
      </c>
      <c r="K51" s="31"/>
    </row>
    <row r="52" spans="1:11" ht="12.75" customHeight="1">
      <c r="A52" s="31"/>
      <c r="B52" s="23" t="s">
        <v>32</v>
      </c>
      <c r="C52" s="31"/>
      <c r="D52" s="31"/>
      <c r="E52" s="31"/>
      <c r="F52" s="31"/>
      <c r="G52" s="30"/>
      <c r="H52" s="38">
        <v>174042</v>
      </c>
      <c r="I52" s="38"/>
      <c r="J52" s="38">
        <v>173847</v>
      </c>
      <c r="K52" s="31"/>
    </row>
    <row r="53" spans="1:11" ht="12.75" customHeight="1">
      <c r="A53" s="31"/>
      <c r="B53" s="23" t="s">
        <v>39</v>
      </c>
      <c r="C53" s="31"/>
      <c r="D53" s="31"/>
      <c r="E53" s="31"/>
      <c r="F53" s="31"/>
      <c r="G53" s="30"/>
      <c r="H53" s="38">
        <v>238</v>
      </c>
      <c r="I53" s="38"/>
      <c r="J53" s="38">
        <v>238</v>
      </c>
      <c r="K53" s="31"/>
    </row>
    <row r="54" spans="1:11" ht="12.75" customHeight="1">
      <c r="A54" s="31"/>
      <c r="B54" s="23" t="s">
        <v>40</v>
      </c>
      <c r="C54" s="31"/>
      <c r="D54" s="31"/>
      <c r="E54" s="31"/>
      <c r="F54" s="31"/>
      <c r="G54" s="30"/>
      <c r="H54" s="38">
        <v>223</v>
      </c>
      <c r="I54" s="38"/>
      <c r="J54" s="38">
        <v>146</v>
      </c>
      <c r="K54" s="31"/>
    </row>
    <row r="55" spans="1:11" ht="3.75" customHeight="1">
      <c r="A55" s="31"/>
      <c r="B55" s="31"/>
      <c r="C55" s="31"/>
      <c r="D55" s="31"/>
      <c r="E55" s="31"/>
      <c r="F55" s="31"/>
      <c r="G55" s="30"/>
      <c r="H55" s="38"/>
      <c r="I55" s="38"/>
      <c r="J55" s="38"/>
      <c r="K55" s="31"/>
    </row>
    <row r="56" spans="1:11" ht="15" customHeight="1" thickBot="1">
      <c r="A56" s="31"/>
      <c r="B56" s="31"/>
      <c r="C56" s="31"/>
      <c r="D56" s="31"/>
      <c r="E56" s="31"/>
      <c r="F56" s="31"/>
      <c r="G56" s="30"/>
      <c r="H56" s="42">
        <f>SUM(H51:H55)</f>
        <v>1709545</v>
      </c>
      <c r="I56" s="38"/>
      <c r="J56" s="42">
        <f>SUM(J51:J55)</f>
        <v>1700577</v>
      </c>
      <c r="K56" s="31"/>
    </row>
    <row r="57" spans="1:11" ht="12.75" customHeight="1" thickTop="1">
      <c r="A57" s="31"/>
      <c r="B57" s="31"/>
      <c r="C57" s="31"/>
      <c r="D57" s="31"/>
      <c r="E57" s="31"/>
      <c r="F57" s="31"/>
      <c r="G57" s="30"/>
      <c r="H57" s="38"/>
      <c r="I57" s="38"/>
      <c r="J57" s="38"/>
      <c r="K57" s="31"/>
    </row>
    <row r="58" spans="1:11" ht="12.75" customHeight="1" thickBot="1">
      <c r="A58" s="53"/>
      <c r="B58" s="31" t="s">
        <v>33</v>
      </c>
      <c r="C58" s="31"/>
      <c r="D58" s="31"/>
      <c r="E58" s="31"/>
      <c r="F58" s="31"/>
      <c r="G58" s="30"/>
      <c r="H58" s="54">
        <f>(H51-H25)/H48</f>
        <v>6.597517948617009</v>
      </c>
      <c r="I58" s="38"/>
      <c r="J58" s="54">
        <f>(J51-J25)/J48</f>
        <v>6.517279388246178</v>
      </c>
      <c r="K58" s="31"/>
    </row>
    <row r="59" spans="1:14" ht="12.75" customHeight="1" thickTop="1">
      <c r="A59" s="31"/>
      <c r="B59" s="31"/>
      <c r="C59" s="31"/>
      <c r="D59" s="31"/>
      <c r="E59" s="31"/>
      <c r="F59" s="31"/>
      <c r="G59" s="30"/>
      <c r="H59" s="31"/>
      <c r="I59" s="31"/>
      <c r="J59" s="31"/>
      <c r="K59" s="31"/>
      <c r="L59" s="9"/>
      <c r="M59" s="1"/>
      <c r="N59" s="9"/>
    </row>
    <row r="60" spans="1:11" ht="12.75" customHeight="1">
      <c r="A60" s="32"/>
      <c r="B60" s="32"/>
      <c r="C60" s="32"/>
      <c r="D60" s="32"/>
      <c r="E60" s="32"/>
      <c r="F60" s="32"/>
      <c r="G60" s="32"/>
      <c r="I60" s="32"/>
      <c r="J60" s="32"/>
      <c r="K60" s="32"/>
    </row>
    <row r="61" spans="1:11" ht="12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</row>
    <row r="62" spans="2:10" ht="12.75" customHeight="1">
      <c r="B62" s="166" t="s">
        <v>102</v>
      </c>
      <c r="C62" s="166"/>
      <c r="D62" s="166"/>
      <c r="E62" s="166"/>
      <c r="F62" s="166"/>
      <c r="G62" s="166"/>
      <c r="H62" s="166"/>
      <c r="I62" s="166"/>
      <c r="J62" s="166"/>
    </row>
    <row r="63" spans="1:11" ht="12.75" customHeight="1">
      <c r="A63" s="2"/>
      <c r="B63" s="167" t="s">
        <v>174</v>
      </c>
      <c r="C63" s="167"/>
      <c r="D63" s="167"/>
      <c r="E63" s="167"/>
      <c r="F63" s="167"/>
      <c r="G63" s="167"/>
      <c r="H63" s="167"/>
      <c r="I63" s="167"/>
      <c r="J63" s="167"/>
      <c r="K63" s="13"/>
    </row>
    <row r="67" spans="8:10" ht="12.75" customHeight="1">
      <c r="H67" s="134">
        <f>H45-H56</f>
        <v>0</v>
      </c>
      <c r="J67" s="134">
        <f>J45-J56</f>
        <v>0</v>
      </c>
    </row>
  </sheetData>
  <mergeCells count="2">
    <mergeCell ref="B62:J62"/>
    <mergeCell ref="B63:J63"/>
  </mergeCells>
  <printOptions/>
  <pageMargins left="0.75" right="0.5" top="0.5" bottom="0.5" header="0.5" footer="0.5"/>
  <pageSetup firstPageNumber="2" useFirstPageNumber="1" horizontalDpi="300" verticalDpi="300" orientation="portrait" paperSize="9" scale="85" r:id="rId1"/>
  <headerFooter alignWithMargins="0">
    <oddFooter>&amp;C2</oddFooter>
  </headerFooter>
  <rowBreaks count="1" manualBreakCount="1">
    <brk id="64" max="10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M35"/>
  <sheetViews>
    <sheetView workbookViewId="0" topLeftCell="A1">
      <selection activeCell="B3" sqref="B3:B4"/>
    </sheetView>
  </sheetViews>
  <sheetFormatPr defaultColWidth="8.88671875" defaultRowHeight="15"/>
  <cols>
    <col min="1" max="1" width="2.10546875" style="0" customWidth="1"/>
    <col min="2" max="2" width="2.5546875" style="0" customWidth="1"/>
    <col min="3" max="3" width="21.10546875" style="0" customWidth="1"/>
    <col min="4" max="4" width="4.21484375" style="0" customWidth="1"/>
    <col min="5" max="6" width="10.77734375" style="0" customWidth="1"/>
    <col min="7" max="7" width="9.77734375" style="0" customWidth="1"/>
    <col min="8" max="8" width="11.77734375" style="0" customWidth="1"/>
    <col min="9" max="9" width="10.77734375" style="0" customWidth="1"/>
    <col min="10" max="10" width="2.99609375" style="0" customWidth="1"/>
  </cols>
  <sheetData>
    <row r="2" ht="15.75" customHeight="1">
      <c r="M2" s="158" t="s">
        <v>268</v>
      </c>
    </row>
    <row r="3" spans="2:13" ht="15.75">
      <c r="B3" s="158" t="s">
        <v>279</v>
      </c>
      <c r="D3" s="108"/>
      <c r="E3" s="108"/>
      <c r="F3" s="108"/>
      <c r="G3" s="108"/>
      <c r="H3" s="108"/>
      <c r="I3" s="108"/>
      <c r="M3" s="142" t="s">
        <v>266</v>
      </c>
    </row>
    <row r="4" spans="2:9" ht="15">
      <c r="B4" s="51" t="s">
        <v>34</v>
      </c>
      <c r="D4" s="108"/>
      <c r="E4" s="108"/>
      <c r="F4" s="108"/>
      <c r="G4" s="108"/>
      <c r="H4" s="108"/>
      <c r="I4" s="108"/>
    </row>
    <row r="5" spans="2:9" ht="15">
      <c r="B5" s="3"/>
      <c r="C5" s="3"/>
      <c r="D5" s="3"/>
      <c r="E5" s="3"/>
      <c r="F5" s="3"/>
      <c r="G5" s="3"/>
      <c r="H5" s="3"/>
      <c r="I5" s="3"/>
    </row>
    <row r="6" spans="2:9" ht="21" customHeight="1">
      <c r="B6" s="121" t="s">
        <v>252</v>
      </c>
      <c r="C6" s="3"/>
      <c r="D6" s="3"/>
      <c r="E6" s="3"/>
      <c r="F6" s="3"/>
      <c r="G6" s="3"/>
      <c r="H6" s="3"/>
      <c r="I6" s="3"/>
    </row>
    <row r="7" spans="2:9" ht="15">
      <c r="B7" s="23" t="s">
        <v>1</v>
      </c>
      <c r="C7" s="108"/>
      <c r="D7" s="108"/>
      <c r="E7" s="108"/>
      <c r="F7" s="108"/>
      <c r="G7" s="108"/>
      <c r="H7" s="108"/>
      <c r="I7" s="108"/>
    </row>
    <row r="8" spans="2:9" ht="15">
      <c r="B8" s="3"/>
      <c r="C8" s="3"/>
      <c r="D8" s="3"/>
      <c r="E8" s="3"/>
      <c r="F8" s="3"/>
      <c r="G8" s="3"/>
      <c r="H8" s="3"/>
      <c r="I8" s="3"/>
    </row>
    <row r="9" spans="2:9" ht="15">
      <c r="B9" s="3"/>
      <c r="C9" s="3"/>
      <c r="D9" s="3"/>
      <c r="E9" s="3"/>
      <c r="F9" s="3"/>
      <c r="G9" s="3"/>
      <c r="H9" s="3"/>
      <c r="I9" s="3"/>
    </row>
    <row r="10" spans="2:9" ht="18">
      <c r="B10" s="107" t="s">
        <v>105</v>
      </c>
      <c r="C10" s="105"/>
      <c r="D10" s="105"/>
      <c r="E10" s="105"/>
      <c r="F10" s="105"/>
      <c r="G10" s="105"/>
      <c r="H10" s="105"/>
      <c r="I10" s="105"/>
    </row>
    <row r="12" spans="2:9" ht="15">
      <c r="B12" s="32"/>
      <c r="C12" s="32"/>
      <c r="D12" s="32"/>
      <c r="E12" s="86"/>
      <c r="F12" s="86"/>
      <c r="G12" s="86"/>
      <c r="H12" s="32"/>
      <c r="I12" s="32"/>
    </row>
    <row r="13" spans="2:9" ht="15">
      <c r="B13" s="32"/>
      <c r="C13" s="32"/>
      <c r="D13" s="32"/>
      <c r="E13" s="86" t="s">
        <v>48</v>
      </c>
      <c r="F13" s="86" t="s">
        <v>48</v>
      </c>
      <c r="G13" s="86" t="s">
        <v>61</v>
      </c>
      <c r="H13" s="86" t="s">
        <v>169</v>
      </c>
      <c r="I13" s="32"/>
    </row>
    <row r="14" spans="2:9" ht="15">
      <c r="B14" s="32"/>
      <c r="C14" s="32"/>
      <c r="D14" s="104" t="s">
        <v>56</v>
      </c>
      <c r="E14" s="86" t="s">
        <v>49</v>
      </c>
      <c r="F14" s="86" t="s">
        <v>50</v>
      </c>
      <c r="G14" s="86" t="s">
        <v>19</v>
      </c>
      <c r="H14" s="86" t="s">
        <v>170</v>
      </c>
      <c r="I14" s="86" t="s">
        <v>23</v>
      </c>
    </row>
    <row r="15" spans="2:9" ht="15">
      <c r="B15" s="78"/>
      <c r="C15" s="32"/>
      <c r="D15" s="32"/>
      <c r="E15" s="86" t="s">
        <v>11</v>
      </c>
      <c r="F15" s="86" t="s">
        <v>11</v>
      </c>
      <c r="G15" s="86" t="s">
        <v>11</v>
      </c>
      <c r="H15" s="86" t="s">
        <v>11</v>
      </c>
      <c r="I15" s="86" t="s">
        <v>11</v>
      </c>
    </row>
    <row r="16" spans="2:9" ht="15">
      <c r="B16" s="32"/>
      <c r="C16" s="32"/>
      <c r="D16" s="32"/>
      <c r="E16" s="32"/>
      <c r="F16" s="32"/>
      <c r="G16" s="32"/>
      <c r="H16" s="32"/>
      <c r="I16" s="32"/>
    </row>
    <row r="17" spans="2:9" ht="15">
      <c r="B17" s="32" t="s">
        <v>62</v>
      </c>
      <c r="C17" s="32"/>
      <c r="D17" s="32"/>
      <c r="E17" s="32">
        <v>203219</v>
      </c>
      <c r="F17" s="32">
        <v>1100200</v>
      </c>
      <c r="G17" s="32">
        <f>49189-35</f>
        <v>49154</v>
      </c>
      <c r="H17" s="32">
        <v>173773</v>
      </c>
      <c r="I17" s="32">
        <f>SUM(E17:H17)</f>
        <v>1526346</v>
      </c>
    </row>
    <row r="18" spans="2:9" ht="15">
      <c r="B18" s="32"/>
      <c r="C18" s="32"/>
      <c r="D18" s="32"/>
      <c r="E18" s="32"/>
      <c r="F18" s="32"/>
      <c r="G18" s="32"/>
      <c r="H18" s="32"/>
      <c r="I18" s="32"/>
    </row>
    <row r="19" spans="2:9" ht="15">
      <c r="B19" s="32" t="s">
        <v>51</v>
      </c>
      <c r="C19" s="32"/>
      <c r="D19" s="32"/>
      <c r="E19" s="137">
        <v>0</v>
      </c>
      <c r="F19" s="137">
        <v>0</v>
      </c>
      <c r="G19" s="89">
        <v>1</v>
      </c>
      <c r="H19" s="129">
        <v>0</v>
      </c>
      <c r="I19" s="89">
        <f>SUM(E19:H19)</f>
        <v>1</v>
      </c>
    </row>
    <row r="20" spans="2:9" ht="15">
      <c r="B20" s="32"/>
      <c r="C20" s="32"/>
      <c r="D20" s="32"/>
      <c r="E20" s="32"/>
      <c r="F20" s="32"/>
      <c r="G20" s="32"/>
      <c r="H20" s="32"/>
      <c r="I20" s="32"/>
    </row>
    <row r="21" spans="2:9" ht="15">
      <c r="B21" s="32" t="s">
        <v>0</v>
      </c>
      <c r="C21" s="32"/>
      <c r="D21" s="32"/>
      <c r="E21" s="137">
        <v>0</v>
      </c>
      <c r="F21" s="137">
        <v>0</v>
      </c>
      <c r="G21" s="129">
        <v>0</v>
      </c>
      <c r="H21" s="32">
        <f>PL!K48</f>
        <v>8841</v>
      </c>
      <c r="I21" s="32">
        <f>SUM(E21:H21)</f>
        <v>8841</v>
      </c>
    </row>
    <row r="22" spans="2:9" ht="15">
      <c r="B22" s="32"/>
      <c r="C22" s="32"/>
      <c r="D22" s="32"/>
      <c r="E22" s="137"/>
      <c r="F22" s="137"/>
      <c r="G22" s="129"/>
      <c r="H22" s="32"/>
      <c r="I22" s="32"/>
    </row>
    <row r="23" spans="2:9" ht="15">
      <c r="B23" s="32" t="s">
        <v>200</v>
      </c>
      <c r="C23" s="32"/>
      <c r="D23" s="154">
        <v>7</v>
      </c>
      <c r="E23" s="137">
        <v>0</v>
      </c>
      <c r="F23" s="137">
        <v>0</v>
      </c>
      <c r="G23" s="129">
        <v>0</v>
      </c>
      <c r="H23" s="153">
        <v>-146</v>
      </c>
      <c r="I23" s="134">
        <f>SUM(E23:H23)</f>
        <v>-146</v>
      </c>
    </row>
    <row r="24" spans="2:9" ht="15">
      <c r="B24" s="32"/>
      <c r="C24" s="32"/>
      <c r="D24" s="32"/>
      <c r="E24" s="92"/>
      <c r="F24" s="92"/>
      <c r="G24" s="92"/>
      <c r="H24" s="92"/>
      <c r="I24" s="92"/>
    </row>
    <row r="25" spans="2:9" ht="20.25" customHeight="1" thickBot="1">
      <c r="B25" s="32" t="s">
        <v>255</v>
      </c>
      <c r="C25" s="32"/>
      <c r="D25" s="32"/>
      <c r="E25" s="122">
        <f>SUM(E17:E24)</f>
        <v>203219</v>
      </c>
      <c r="F25" s="122">
        <f>SUM(F17:F24)</f>
        <v>1100200</v>
      </c>
      <c r="G25" s="122">
        <f>SUM(G17:G24)</f>
        <v>49155</v>
      </c>
      <c r="H25" s="122">
        <f>SUM(H17:H24)</f>
        <v>182468</v>
      </c>
      <c r="I25" s="122">
        <f>SUM(I17:I24)</f>
        <v>1535042</v>
      </c>
    </row>
    <row r="26" ht="15.75" thickTop="1"/>
    <row r="29" ht="15">
      <c r="B29" s="32" t="s">
        <v>232</v>
      </c>
    </row>
    <row r="30" ht="15">
      <c r="C30" s="32" t="s">
        <v>107</v>
      </c>
    </row>
    <row r="34" spans="2:9" ht="15">
      <c r="B34" s="168" t="s">
        <v>106</v>
      </c>
      <c r="C34" s="168"/>
      <c r="D34" s="168"/>
      <c r="E34" s="168"/>
      <c r="F34" s="168"/>
      <c r="G34" s="168"/>
      <c r="H34" s="168"/>
      <c r="I34" s="168"/>
    </row>
    <row r="35" spans="2:9" ht="15">
      <c r="B35" s="167" t="s">
        <v>174</v>
      </c>
      <c r="C35" s="167"/>
      <c r="D35" s="167"/>
      <c r="E35" s="167"/>
      <c r="F35" s="167"/>
      <c r="G35" s="167"/>
      <c r="H35" s="167"/>
      <c r="I35" s="167"/>
    </row>
  </sheetData>
  <mergeCells count="2">
    <mergeCell ref="B34:I34"/>
    <mergeCell ref="B35:I35"/>
  </mergeCells>
  <printOptions/>
  <pageMargins left="0.75" right="0.5" top="0.5" bottom="0.5" header="0.5" footer="0.5"/>
  <pageSetup firstPageNumber="3" useFirstPageNumber="1" horizontalDpi="300" verticalDpi="300" orientation="portrait" paperSize="9" scale="82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6"/>
  <sheetViews>
    <sheetView workbookViewId="0" topLeftCell="D1">
      <selection activeCell="G54" sqref="G54"/>
    </sheetView>
  </sheetViews>
  <sheetFormatPr defaultColWidth="8.88671875" defaultRowHeight="15"/>
  <cols>
    <col min="1" max="1" width="2.4453125" style="0" customWidth="1"/>
    <col min="2" max="2" width="2.21484375" style="0" customWidth="1"/>
    <col min="5" max="5" width="25.99609375" style="0" customWidth="1"/>
    <col min="6" max="6" width="6.5546875" style="0" customWidth="1"/>
    <col min="7" max="7" width="12.77734375" style="0" customWidth="1"/>
    <col min="8" max="8" width="7.3359375" style="0" customWidth="1"/>
    <col min="9" max="9" width="4.10546875" style="0" customWidth="1"/>
  </cols>
  <sheetData>
    <row r="2" ht="15.75" customHeight="1">
      <c r="K2" s="158" t="s">
        <v>268</v>
      </c>
    </row>
    <row r="3" spans="1:11" ht="15.75">
      <c r="A3" s="3"/>
      <c r="B3" s="158" t="s">
        <v>279</v>
      </c>
      <c r="C3" s="3"/>
      <c r="D3" s="3"/>
      <c r="E3" s="3"/>
      <c r="F3" s="3"/>
      <c r="G3" s="3"/>
      <c r="H3" s="3"/>
      <c r="I3" s="3"/>
      <c r="K3" s="142" t="s">
        <v>266</v>
      </c>
    </row>
    <row r="4" spans="1:9" ht="15">
      <c r="A4" s="3"/>
      <c r="B4" s="51" t="s">
        <v>34</v>
      </c>
      <c r="C4" s="3"/>
      <c r="D4" s="3"/>
      <c r="E4" s="3"/>
      <c r="F4" s="3"/>
      <c r="G4" s="3"/>
      <c r="H4" s="3"/>
      <c r="I4" s="3"/>
    </row>
    <row r="5" spans="1:9" ht="15">
      <c r="A5" s="3"/>
      <c r="B5" s="114"/>
      <c r="C5" s="3"/>
      <c r="D5" s="3"/>
      <c r="E5" s="3"/>
      <c r="F5" s="3"/>
      <c r="G5" s="3"/>
      <c r="H5" s="3"/>
      <c r="I5" s="3"/>
    </row>
    <row r="6" spans="1:9" ht="19.5" customHeight="1">
      <c r="A6" s="3"/>
      <c r="B6" s="121" t="s">
        <v>252</v>
      </c>
      <c r="C6" s="3"/>
      <c r="D6" s="3"/>
      <c r="E6" s="3"/>
      <c r="F6" s="3"/>
      <c r="G6" s="3"/>
      <c r="H6" s="3"/>
      <c r="I6" s="3"/>
    </row>
    <row r="7" spans="1:9" ht="15">
      <c r="A7" s="3"/>
      <c r="B7" s="23" t="s">
        <v>1</v>
      </c>
      <c r="C7" s="3"/>
      <c r="D7" s="3"/>
      <c r="E7" s="3"/>
      <c r="F7" s="3"/>
      <c r="G7" s="3"/>
      <c r="H7" s="3"/>
      <c r="I7" s="3"/>
    </row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9" ht="18">
      <c r="A10" s="105"/>
      <c r="B10" s="107" t="s">
        <v>108</v>
      </c>
      <c r="C10" s="105"/>
      <c r="D10" s="105"/>
      <c r="E10" s="105"/>
      <c r="F10" s="105"/>
      <c r="G10" s="105"/>
      <c r="H10" s="105"/>
      <c r="I10" s="105"/>
    </row>
    <row r="13" ht="15">
      <c r="G13" s="86" t="s">
        <v>21</v>
      </c>
    </row>
    <row r="14" ht="15">
      <c r="G14" s="109" t="s">
        <v>63</v>
      </c>
    </row>
    <row r="15" spans="7:8" ht="15">
      <c r="G15" s="29" t="str">
        <f>+'BS'!H17</f>
        <v>31/3/2003</v>
      </c>
      <c r="H15" s="90"/>
    </row>
    <row r="16" spans="6:8" ht="15">
      <c r="F16" s="104" t="s">
        <v>56</v>
      </c>
      <c r="G16" s="86" t="s">
        <v>11</v>
      </c>
      <c r="H16" s="86"/>
    </row>
    <row r="18" ht="15">
      <c r="B18" s="110" t="s">
        <v>64</v>
      </c>
    </row>
    <row r="19" spans="2:9" ht="15">
      <c r="B19" s="32" t="s">
        <v>134</v>
      </c>
      <c r="E19" s="32"/>
      <c r="F19" s="32"/>
      <c r="G19" s="32">
        <f>PL!K38</f>
        <v>10537</v>
      </c>
      <c r="H19" s="32"/>
      <c r="I19" s="32"/>
    </row>
    <row r="20" spans="2:9" ht="15">
      <c r="B20" s="32" t="s">
        <v>186</v>
      </c>
      <c r="E20" s="32"/>
      <c r="F20" s="32"/>
      <c r="G20" s="32"/>
      <c r="H20" s="32"/>
      <c r="I20" s="32"/>
    </row>
    <row r="21" spans="2:9" ht="15">
      <c r="B21" s="32"/>
      <c r="C21" s="32" t="s">
        <v>41</v>
      </c>
      <c r="D21" s="32"/>
      <c r="E21" s="32"/>
      <c r="F21" s="32"/>
      <c r="G21" s="32">
        <f>32153+751-115+45+91+8097+7609+1</f>
        <v>48632</v>
      </c>
      <c r="H21" s="32"/>
      <c r="I21" s="32"/>
    </row>
    <row r="22" spans="2:9" ht="15">
      <c r="B22" s="32"/>
      <c r="C22" s="32" t="s">
        <v>42</v>
      </c>
      <c r="D22" s="32"/>
      <c r="E22" s="32"/>
      <c r="F22" s="32"/>
      <c r="G22" s="32">
        <f>1299-1882+2924-98-36</f>
        <v>2207</v>
      </c>
      <c r="H22" s="32"/>
      <c r="I22" s="32"/>
    </row>
    <row r="23" spans="1:9" ht="7.5" customHeight="1">
      <c r="A23" s="32"/>
      <c r="B23" s="32"/>
      <c r="C23" s="32"/>
      <c r="D23" s="32"/>
      <c r="E23" s="32"/>
      <c r="F23" s="32"/>
      <c r="G23" s="32"/>
      <c r="H23" s="32"/>
      <c r="I23" s="32"/>
    </row>
    <row r="24" spans="1:9" ht="15">
      <c r="A24" s="32"/>
      <c r="B24" s="32" t="s">
        <v>43</v>
      </c>
      <c r="C24" s="32"/>
      <c r="D24" s="32"/>
      <c r="E24" s="32"/>
      <c r="F24" s="32"/>
      <c r="G24" s="91">
        <f>SUM(G19:G23)</f>
        <v>61376</v>
      </c>
      <c r="H24" s="32"/>
      <c r="I24" s="32"/>
    </row>
    <row r="25" spans="1:9" ht="15">
      <c r="A25" s="32"/>
      <c r="B25" s="32" t="s">
        <v>187</v>
      </c>
      <c r="C25" s="32"/>
      <c r="D25" s="32"/>
      <c r="E25" s="32"/>
      <c r="F25" s="32"/>
      <c r="G25" s="32"/>
      <c r="H25" s="32"/>
      <c r="I25" s="32"/>
    </row>
    <row r="26" spans="1:9" ht="15">
      <c r="A26" s="32"/>
      <c r="B26" s="32"/>
      <c r="C26" s="32" t="s">
        <v>188</v>
      </c>
      <c r="D26" s="32"/>
      <c r="E26" s="32"/>
      <c r="F26" s="32"/>
      <c r="G26" s="32">
        <f>-306+25153-5583</f>
        <v>19264</v>
      </c>
      <c r="H26" s="32"/>
      <c r="I26" s="32"/>
    </row>
    <row r="27" spans="1:9" ht="15">
      <c r="A27" s="32"/>
      <c r="B27" s="32"/>
      <c r="C27" s="32" t="s">
        <v>189</v>
      </c>
      <c r="D27" s="32"/>
      <c r="E27" s="32"/>
      <c r="F27" s="32"/>
      <c r="G27" s="32">
        <f>-8431+2942</f>
        <v>-5489</v>
      </c>
      <c r="H27" s="32"/>
      <c r="I27" s="32"/>
    </row>
    <row r="28" spans="1:9" ht="15">
      <c r="A28" s="32"/>
      <c r="B28" s="32"/>
      <c r="C28" s="32" t="s">
        <v>46</v>
      </c>
      <c r="D28" s="32"/>
      <c r="E28" s="32"/>
      <c r="F28" s="32"/>
      <c r="G28" s="32">
        <f>1882-948</f>
        <v>934</v>
      </c>
      <c r="H28" s="32"/>
      <c r="I28" s="32"/>
    </row>
    <row r="29" spans="1:9" ht="8.25" customHeight="1">
      <c r="A29" s="32"/>
      <c r="B29" s="32"/>
      <c r="C29" s="32"/>
      <c r="D29" s="32"/>
      <c r="E29" s="32"/>
      <c r="F29" s="32"/>
      <c r="G29" s="92"/>
      <c r="H29" s="32"/>
      <c r="I29" s="32"/>
    </row>
    <row r="30" spans="1:9" ht="15">
      <c r="A30" s="32"/>
      <c r="B30" s="32"/>
      <c r="C30" s="32"/>
      <c r="D30" s="32"/>
      <c r="E30" s="32"/>
      <c r="F30" s="32"/>
      <c r="G30" s="32">
        <f>SUM(G24:G28)</f>
        <v>76085</v>
      </c>
      <c r="H30" s="32"/>
      <c r="I30" s="32"/>
    </row>
    <row r="31" spans="1:9" ht="7.5" customHeight="1">
      <c r="A31" s="32"/>
      <c r="B31" s="32"/>
      <c r="C31" s="32"/>
      <c r="D31" s="32"/>
      <c r="E31" s="32"/>
      <c r="F31" s="32"/>
      <c r="G31" s="92"/>
      <c r="H31" s="32"/>
      <c r="I31" s="32"/>
    </row>
    <row r="32" spans="1:9" ht="15">
      <c r="A32" s="32"/>
      <c r="B32" s="32"/>
      <c r="C32" s="32"/>
      <c r="D32" s="32"/>
      <c r="E32" s="32"/>
      <c r="F32" s="32"/>
      <c r="G32" s="32"/>
      <c r="H32" s="32"/>
      <c r="I32" s="32"/>
    </row>
    <row r="33" spans="1:9" ht="15">
      <c r="A33" s="32"/>
      <c r="B33" s="110" t="s">
        <v>65</v>
      </c>
      <c r="C33" s="32"/>
      <c r="D33" s="32"/>
      <c r="E33" s="32"/>
      <c r="F33" s="32"/>
      <c r="G33" s="32"/>
      <c r="H33" s="32"/>
      <c r="I33" s="32"/>
    </row>
    <row r="34" spans="1:9" ht="15">
      <c r="A34" s="32"/>
      <c r="B34" s="32"/>
      <c r="C34" s="32" t="s">
        <v>44</v>
      </c>
      <c r="D34" s="32"/>
      <c r="E34" s="32"/>
      <c r="F34" s="32"/>
      <c r="G34" s="138">
        <v>0</v>
      </c>
      <c r="H34" s="32"/>
      <c r="I34" s="32"/>
    </row>
    <row r="35" spans="1:9" ht="15">
      <c r="A35" s="32"/>
      <c r="B35" s="32"/>
      <c r="C35" s="32" t="s">
        <v>46</v>
      </c>
      <c r="D35" s="32"/>
      <c r="E35" s="32"/>
      <c r="F35" s="32"/>
      <c r="G35" s="32">
        <f>-14974-G34</f>
        <v>-14974</v>
      </c>
      <c r="H35" s="32"/>
      <c r="I35" s="32"/>
    </row>
    <row r="36" spans="1:9" ht="7.5" customHeight="1">
      <c r="A36" s="32"/>
      <c r="B36" s="32"/>
      <c r="C36" s="32"/>
      <c r="D36" s="32"/>
      <c r="E36" s="32"/>
      <c r="F36" s="32"/>
      <c r="G36" s="92"/>
      <c r="H36" s="32"/>
      <c r="I36" s="32"/>
    </row>
    <row r="37" spans="1:9" ht="15">
      <c r="A37" s="32"/>
      <c r="B37" s="32"/>
      <c r="C37" s="32"/>
      <c r="D37" s="32"/>
      <c r="E37" s="32"/>
      <c r="F37" s="32"/>
      <c r="G37" s="32">
        <f>SUM(G34:G36)</f>
        <v>-14974</v>
      </c>
      <c r="H37" s="32"/>
      <c r="I37" s="32"/>
    </row>
    <row r="38" spans="1:9" ht="8.25" customHeight="1">
      <c r="A38" s="32"/>
      <c r="B38" s="32"/>
      <c r="C38" s="32"/>
      <c r="D38" s="32"/>
      <c r="E38" s="32"/>
      <c r="F38" s="32"/>
      <c r="G38" s="92"/>
      <c r="H38" s="32"/>
      <c r="I38" s="32"/>
    </row>
    <row r="39" spans="1:9" ht="15">
      <c r="A39" s="32"/>
      <c r="B39" s="32"/>
      <c r="C39" s="32"/>
      <c r="D39" s="32"/>
      <c r="E39" s="32"/>
      <c r="F39" s="32"/>
      <c r="G39" s="32"/>
      <c r="H39" s="32"/>
      <c r="I39" s="32"/>
    </row>
    <row r="40" spans="1:9" ht="15">
      <c r="A40" s="32"/>
      <c r="B40" s="110" t="s">
        <v>66</v>
      </c>
      <c r="C40" s="32"/>
      <c r="D40" s="32"/>
      <c r="E40" s="32"/>
      <c r="F40" s="32"/>
      <c r="G40" s="32"/>
      <c r="H40" s="32"/>
      <c r="I40" s="32"/>
    </row>
    <row r="41" spans="1:9" ht="15">
      <c r="A41" s="32"/>
      <c r="B41" s="32"/>
      <c r="C41" s="32" t="s">
        <v>67</v>
      </c>
      <c r="D41" s="32"/>
      <c r="E41" s="32"/>
      <c r="F41" s="32"/>
      <c r="G41" s="137">
        <v>0</v>
      </c>
      <c r="H41" s="32"/>
      <c r="I41" s="32"/>
    </row>
    <row r="42" spans="1:9" ht="15">
      <c r="A42" s="32"/>
      <c r="B42" s="32"/>
      <c r="C42" s="32" t="s">
        <v>201</v>
      </c>
      <c r="D42" s="32"/>
      <c r="E42" s="32"/>
      <c r="F42" s="154">
        <v>7</v>
      </c>
      <c r="G42" s="138">
        <f>-146</f>
        <v>-146</v>
      </c>
      <c r="H42" s="32"/>
      <c r="I42" s="32"/>
    </row>
    <row r="43" spans="1:9" ht="15">
      <c r="A43" s="32"/>
      <c r="B43" s="32"/>
      <c r="C43" s="32" t="s">
        <v>45</v>
      </c>
      <c r="D43" s="32"/>
      <c r="E43" s="32"/>
      <c r="F43" s="32"/>
      <c r="G43" s="32">
        <v>-5278</v>
      </c>
      <c r="H43" s="32"/>
      <c r="I43" s="32"/>
    </row>
    <row r="44" spans="1:9" ht="15">
      <c r="A44" s="32"/>
      <c r="B44" s="32"/>
      <c r="C44" s="32" t="s">
        <v>46</v>
      </c>
      <c r="D44" s="32"/>
      <c r="E44" s="32"/>
      <c r="F44" s="32"/>
      <c r="G44" s="134">
        <f>-7936-G43-G42</f>
        <v>-2512</v>
      </c>
      <c r="H44" s="32"/>
      <c r="I44" s="32"/>
    </row>
    <row r="45" spans="1:9" ht="8.25" customHeight="1">
      <c r="A45" s="32"/>
      <c r="B45" s="32"/>
      <c r="C45" s="32"/>
      <c r="D45" s="32"/>
      <c r="E45" s="32"/>
      <c r="F45" s="32"/>
      <c r="G45" s="92"/>
      <c r="H45" s="32"/>
      <c r="I45" s="32"/>
    </row>
    <row r="46" spans="1:9" ht="15">
      <c r="A46" s="32"/>
      <c r="B46" s="32"/>
      <c r="C46" s="32"/>
      <c r="D46" s="32"/>
      <c r="E46" s="32"/>
      <c r="F46" s="32"/>
      <c r="G46" s="32">
        <f>SUM(G41:G45)</f>
        <v>-7936</v>
      </c>
      <c r="H46" s="32"/>
      <c r="I46" s="32"/>
    </row>
    <row r="47" spans="1:9" ht="7.5" customHeight="1">
      <c r="A47" s="32"/>
      <c r="B47" s="32"/>
      <c r="C47" s="32"/>
      <c r="D47" s="32"/>
      <c r="E47" s="32"/>
      <c r="F47" s="32"/>
      <c r="G47" s="92"/>
      <c r="H47" s="32"/>
      <c r="I47" s="32"/>
    </row>
    <row r="48" spans="1:9" ht="15">
      <c r="A48" s="32"/>
      <c r="B48" s="32"/>
      <c r="C48" s="32"/>
      <c r="D48" s="32"/>
      <c r="E48" s="32"/>
      <c r="F48" s="32"/>
      <c r="G48" s="32"/>
      <c r="H48" s="32"/>
      <c r="I48" s="32"/>
    </row>
    <row r="49" spans="1:9" ht="15">
      <c r="A49" s="32"/>
      <c r="B49" s="32" t="s">
        <v>190</v>
      </c>
      <c r="C49" s="32"/>
      <c r="D49" s="32"/>
      <c r="E49" s="32"/>
      <c r="F49" s="32"/>
      <c r="G49" s="32">
        <f>+G30+G37+G46</f>
        <v>53175</v>
      </c>
      <c r="H49" s="32"/>
      <c r="I49" s="32"/>
    </row>
    <row r="50" spans="1:9" ht="6.75" customHeight="1">
      <c r="A50" s="32"/>
      <c r="B50" s="32"/>
      <c r="C50" s="32"/>
      <c r="D50" s="32"/>
      <c r="E50" s="32"/>
      <c r="F50" s="32"/>
      <c r="G50" s="32"/>
      <c r="H50" s="32"/>
      <c r="I50" s="32"/>
    </row>
    <row r="51" spans="1:9" ht="15">
      <c r="A51" s="32"/>
      <c r="B51" s="32" t="s">
        <v>47</v>
      </c>
      <c r="C51" s="32"/>
      <c r="D51" s="32"/>
      <c r="E51" s="32"/>
      <c r="F51" s="32"/>
      <c r="G51" s="32">
        <v>76546</v>
      </c>
      <c r="H51" s="32"/>
      <c r="I51" s="32"/>
    </row>
    <row r="52" spans="1:9" ht="8.25" customHeight="1">
      <c r="A52" s="32"/>
      <c r="B52" s="32"/>
      <c r="C52" s="32"/>
      <c r="D52" s="32"/>
      <c r="E52" s="32"/>
      <c r="F52" s="32"/>
      <c r="G52" s="92"/>
      <c r="H52" s="32"/>
      <c r="I52" s="32"/>
    </row>
    <row r="53" spans="1:9" ht="17.25" customHeight="1">
      <c r="A53" s="32"/>
      <c r="B53" s="32" t="s">
        <v>126</v>
      </c>
      <c r="C53" s="32"/>
      <c r="D53" s="32"/>
      <c r="E53" s="32"/>
      <c r="F53" s="32"/>
      <c r="G53" s="32">
        <f>SUM(G48:G52)</f>
        <v>129721</v>
      </c>
      <c r="H53" s="32"/>
      <c r="I53" s="32"/>
    </row>
    <row r="54" spans="1:9" ht="7.5" customHeight="1" thickBot="1">
      <c r="A54" s="32"/>
      <c r="B54" s="32"/>
      <c r="C54" s="32"/>
      <c r="D54" s="32"/>
      <c r="E54" s="32"/>
      <c r="F54" s="32"/>
      <c r="G54" s="111"/>
      <c r="H54" s="32"/>
      <c r="I54" s="32"/>
    </row>
    <row r="55" spans="1:9" ht="15.75" thickTop="1">
      <c r="A55" s="32"/>
      <c r="B55" s="32"/>
      <c r="C55" s="32"/>
      <c r="D55" s="32"/>
      <c r="E55" s="32"/>
      <c r="F55" s="32"/>
      <c r="G55" s="32"/>
      <c r="H55" s="32"/>
      <c r="I55" s="32"/>
    </row>
    <row r="56" spans="1:9" ht="15">
      <c r="A56" s="32"/>
      <c r="B56" s="32"/>
      <c r="C56" s="32"/>
      <c r="D56" s="32"/>
      <c r="E56" s="32"/>
      <c r="F56" s="32"/>
      <c r="G56" s="32"/>
      <c r="H56" s="32"/>
      <c r="I56" s="32"/>
    </row>
    <row r="57" spans="1:9" ht="15">
      <c r="A57" s="32"/>
      <c r="B57" s="32" t="s">
        <v>232</v>
      </c>
      <c r="C57" s="32"/>
      <c r="D57" s="32"/>
      <c r="E57" s="32"/>
      <c r="F57" s="32"/>
      <c r="G57" s="32"/>
      <c r="H57" s="32"/>
      <c r="I57" s="32"/>
    </row>
    <row r="58" spans="1:9" ht="15">
      <c r="A58" s="32"/>
      <c r="B58" s="32" t="s">
        <v>72</v>
      </c>
      <c r="C58" s="32"/>
      <c r="D58" s="32"/>
      <c r="E58" s="32"/>
      <c r="F58" s="32"/>
      <c r="G58" s="32"/>
      <c r="H58" s="32"/>
      <c r="I58" s="32"/>
    </row>
    <row r="59" spans="1:9" ht="15">
      <c r="A59" s="32"/>
      <c r="B59" s="32"/>
      <c r="C59" s="32"/>
      <c r="D59" s="32"/>
      <c r="E59" s="32"/>
      <c r="F59" s="32"/>
      <c r="G59" s="32"/>
      <c r="H59" s="32"/>
      <c r="I59" s="32"/>
    </row>
    <row r="60" spans="1:9" ht="15">
      <c r="A60" s="32"/>
      <c r="B60" s="32"/>
      <c r="C60" s="32"/>
      <c r="D60" s="32"/>
      <c r="E60" s="32"/>
      <c r="F60" s="32"/>
      <c r="G60" s="32"/>
      <c r="H60" s="32"/>
      <c r="I60" s="32"/>
    </row>
    <row r="61" spans="1:9" ht="15">
      <c r="A61" s="32"/>
      <c r="B61" s="168" t="s">
        <v>109</v>
      </c>
      <c r="C61" s="168"/>
      <c r="D61" s="168"/>
      <c r="E61" s="168"/>
      <c r="F61" s="168"/>
      <c r="G61" s="168"/>
      <c r="H61" s="168"/>
      <c r="I61" s="32"/>
    </row>
    <row r="62" spans="1:9" ht="15">
      <c r="A62" s="32"/>
      <c r="B62" s="167" t="s">
        <v>174</v>
      </c>
      <c r="C62" s="167"/>
      <c r="D62" s="167"/>
      <c r="E62" s="167"/>
      <c r="F62" s="167"/>
      <c r="G62" s="167"/>
      <c r="H62" s="167"/>
      <c r="I62" s="32"/>
    </row>
    <row r="63" spans="1:9" ht="15">
      <c r="A63" s="32"/>
      <c r="B63" s="32"/>
      <c r="C63" s="32"/>
      <c r="D63" s="32"/>
      <c r="E63" s="32"/>
      <c r="F63" s="32"/>
      <c r="G63" s="32"/>
      <c r="H63" s="32"/>
      <c r="I63" s="32"/>
    </row>
    <row r="64" spans="1:9" ht="15">
      <c r="A64" s="32"/>
      <c r="B64" s="32"/>
      <c r="C64" s="32"/>
      <c r="D64" s="32"/>
      <c r="E64" s="32"/>
      <c r="F64" s="32"/>
      <c r="G64" s="32"/>
      <c r="H64" s="32"/>
      <c r="I64" s="32"/>
    </row>
    <row r="65" spans="1:9" ht="1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">
      <c r="A66" s="32"/>
      <c r="B66" s="32"/>
      <c r="C66" s="32"/>
      <c r="D66" s="32"/>
      <c r="E66" s="32"/>
      <c r="F66" s="32"/>
      <c r="G66" s="32"/>
      <c r="H66" s="32"/>
      <c r="I66" s="32"/>
    </row>
    <row r="67" spans="1:9" ht="1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">
      <c r="A68" s="32"/>
      <c r="B68" s="32"/>
      <c r="C68" s="32"/>
      <c r="D68" s="32"/>
      <c r="E68" s="32"/>
      <c r="F68" s="32"/>
      <c r="G68" s="32"/>
      <c r="H68" s="32"/>
      <c r="I68" s="32"/>
    </row>
    <row r="69" spans="1:9" ht="15">
      <c r="A69" s="32"/>
      <c r="B69" s="32"/>
      <c r="C69" s="32"/>
      <c r="D69" s="32"/>
      <c r="E69" s="32"/>
      <c r="F69" s="32"/>
      <c r="G69" s="32"/>
      <c r="H69" s="32"/>
      <c r="I69" s="32"/>
    </row>
    <row r="70" spans="1:9" ht="15">
      <c r="A70" s="32"/>
      <c r="B70" s="32"/>
      <c r="C70" s="32"/>
      <c r="D70" s="32"/>
      <c r="E70" s="32"/>
      <c r="F70" s="32"/>
      <c r="G70" s="32"/>
      <c r="H70" s="32"/>
      <c r="I70" s="32"/>
    </row>
    <row r="71" spans="1:9" ht="15">
      <c r="A71" s="32"/>
      <c r="B71" s="32"/>
      <c r="C71" s="32"/>
      <c r="D71" s="32"/>
      <c r="E71" s="32"/>
      <c r="F71" s="32"/>
      <c r="G71" s="32"/>
      <c r="H71" s="32"/>
      <c r="I71" s="32"/>
    </row>
    <row r="72" spans="1:9" ht="15">
      <c r="A72" s="32"/>
      <c r="B72" s="32"/>
      <c r="C72" s="32"/>
      <c r="D72" s="32"/>
      <c r="E72" s="32"/>
      <c r="F72" s="32"/>
      <c r="G72" s="32"/>
      <c r="H72" s="32"/>
      <c r="I72" s="32"/>
    </row>
    <row r="73" spans="1:9" ht="15">
      <c r="A73" s="32"/>
      <c r="B73" s="32"/>
      <c r="C73" s="32"/>
      <c r="D73" s="32"/>
      <c r="E73" s="32"/>
      <c r="F73" s="32"/>
      <c r="G73" s="32"/>
      <c r="H73" s="32"/>
      <c r="I73" s="32"/>
    </row>
    <row r="74" spans="1:9" ht="15">
      <c r="A74" s="32"/>
      <c r="B74" s="32"/>
      <c r="C74" s="32"/>
      <c r="D74" s="32"/>
      <c r="E74" s="32"/>
      <c r="F74" s="32"/>
      <c r="G74" s="32"/>
      <c r="H74" s="32"/>
      <c r="I74" s="32"/>
    </row>
    <row r="75" spans="1:9" ht="15">
      <c r="A75" s="32"/>
      <c r="B75" s="32"/>
      <c r="C75" s="32"/>
      <c r="D75" s="32"/>
      <c r="E75" s="32"/>
      <c r="F75" s="32"/>
      <c r="G75" s="32"/>
      <c r="H75" s="32"/>
      <c r="I75" s="32"/>
    </row>
    <row r="76" spans="1:9" ht="15">
      <c r="A76" s="32"/>
      <c r="B76" s="32"/>
      <c r="C76" s="32"/>
      <c r="D76" s="32"/>
      <c r="E76" s="32"/>
      <c r="F76" s="32"/>
      <c r="G76" s="32"/>
      <c r="H76" s="32"/>
      <c r="I76" s="32"/>
    </row>
    <row r="77" spans="1:9" ht="15">
      <c r="A77" s="32"/>
      <c r="B77" s="32"/>
      <c r="C77" s="32"/>
      <c r="D77" s="32"/>
      <c r="E77" s="32"/>
      <c r="F77" s="32"/>
      <c r="G77" s="32"/>
      <c r="H77" s="32"/>
      <c r="I77" s="32"/>
    </row>
    <row r="78" spans="1:9" ht="15">
      <c r="A78" s="32"/>
      <c r="B78" s="32"/>
      <c r="C78" s="32"/>
      <c r="D78" s="32"/>
      <c r="E78" s="32"/>
      <c r="F78" s="32"/>
      <c r="G78" s="32"/>
      <c r="H78" s="32"/>
      <c r="I78" s="32"/>
    </row>
    <row r="79" spans="2:9" ht="15">
      <c r="B79" s="32"/>
      <c r="C79" s="32"/>
      <c r="D79" s="32"/>
      <c r="E79" s="32"/>
      <c r="F79" s="32"/>
      <c r="G79" s="32"/>
      <c r="H79" s="32"/>
      <c r="I79" s="32"/>
    </row>
    <row r="80" spans="2:9" ht="15">
      <c r="B80" s="32"/>
      <c r="C80" s="32"/>
      <c r="D80" s="32"/>
      <c r="E80" s="32"/>
      <c r="F80" s="32"/>
      <c r="G80" s="32"/>
      <c r="H80" s="32"/>
      <c r="I80" s="32"/>
    </row>
    <row r="81" spans="2:9" ht="15">
      <c r="B81" s="32"/>
      <c r="C81" s="32"/>
      <c r="D81" s="32"/>
      <c r="E81" s="32"/>
      <c r="F81" s="32"/>
      <c r="G81" s="32"/>
      <c r="H81" s="32"/>
      <c r="I81" s="32"/>
    </row>
    <row r="82" spans="2:9" ht="15">
      <c r="B82" s="32"/>
      <c r="C82" s="32"/>
      <c r="D82" s="32"/>
      <c r="E82" s="32"/>
      <c r="F82" s="32"/>
      <c r="G82" s="32"/>
      <c r="H82" s="32"/>
      <c r="I82" s="32"/>
    </row>
    <row r="83" spans="2:9" ht="15">
      <c r="B83" s="32"/>
      <c r="C83" s="32"/>
      <c r="D83" s="32"/>
      <c r="E83" s="32"/>
      <c r="F83" s="32"/>
      <c r="G83" s="32"/>
      <c r="H83" s="32"/>
      <c r="I83" s="32"/>
    </row>
    <row r="84" spans="2:9" ht="15">
      <c r="B84" s="32"/>
      <c r="C84" s="32"/>
      <c r="D84" s="32"/>
      <c r="E84" s="32"/>
      <c r="F84" s="32"/>
      <c r="G84" s="32"/>
      <c r="H84" s="32"/>
      <c r="I84" s="32"/>
    </row>
    <row r="85" spans="2:9" ht="15">
      <c r="B85" s="32"/>
      <c r="C85" s="32"/>
      <c r="D85" s="32"/>
      <c r="E85" s="32"/>
      <c r="F85" s="32"/>
      <c r="G85" s="32"/>
      <c r="H85" s="32"/>
      <c r="I85" s="32"/>
    </row>
    <row r="86" spans="2:9" ht="15">
      <c r="B86" s="32"/>
      <c r="C86" s="32"/>
      <c r="D86" s="32"/>
      <c r="E86" s="32"/>
      <c r="F86" s="32"/>
      <c r="G86" s="32"/>
      <c r="H86" s="32"/>
      <c r="I86" s="32"/>
    </row>
    <row r="87" spans="2:9" ht="15">
      <c r="B87" s="32"/>
      <c r="C87" s="32"/>
      <c r="D87" s="32"/>
      <c r="E87" s="32"/>
      <c r="F87" s="32"/>
      <c r="G87" s="32"/>
      <c r="H87" s="32"/>
      <c r="I87" s="32"/>
    </row>
    <row r="88" spans="2:9" ht="15">
      <c r="B88" s="32"/>
      <c r="C88" s="32"/>
      <c r="D88" s="32"/>
      <c r="E88" s="32"/>
      <c r="F88" s="32"/>
      <c r="G88" s="32"/>
      <c r="H88" s="32"/>
      <c r="I88" s="32"/>
    </row>
    <row r="89" spans="2:9" ht="15">
      <c r="B89" s="32"/>
      <c r="C89" s="32"/>
      <c r="D89" s="32"/>
      <c r="E89" s="32"/>
      <c r="F89" s="32"/>
      <c r="G89" s="32"/>
      <c r="H89" s="32"/>
      <c r="I89" s="32"/>
    </row>
    <row r="90" spans="2:9" ht="15">
      <c r="B90" s="32"/>
      <c r="C90" s="32"/>
      <c r="D90" s="32"/>
      <c r="E90" s="32"/>
      <c r="F90" s="32"/>
      <c r="G90" s="32"/>
      <c r="H90" s="32"/>
      <c r="I90" s="32"/>
    </row>
    <row r="91" spans="2:9" ht="15">
      <c r="B91" s="32"/>
      <c r="C91" s="32"/>
      <c r="D91" s="32"/>
      <c r="E91" s="32"/>
      <c r="F91" s="32"/>
      <c r="G91" s="32"/>
      <c r="H91" s="32"/>
      <c r="I91" s="32"/>
    </row>
    <row r="92" spans="2:9" ht="15">
      <c r="B92" s="32"/>
      <c r="C92" s="32"/>
      <c r="D92" s="32"/>
      <c r="E92" s="32"/>
      <c r="F92" s="32"/>
      <c r="G92" s="32"/>
      <c r="H92" s="32"/>
      <c r="I92" s="32"/>
    </row>
    <row r="93" spans="2:6" ht="15">
      <c r="B93" s="32"/>
      <c r="C93" s="32"/>
      <c r="D93" s="32"/>
      <c r="E93" s="32"/>
      <c r="F93" s="32"/>
    </row>
    <row r="94" spans="2:6" ht="15">
      <c r="B94" s="32"/>
      <c r="C94" s="32"/>
      <c r="D94" s="32"/>
      <c r="E94" s="32"/>
      <c r="F94" s="32"/>
    </row>
    <row r="95" spans="2:6" ht="15">
      <c r="B95" s="32"/>
      <c r="C95" s="32"/>
      <c r="D95" s="32"/>
      <c r="E95" s="32"/>
      <c r="F95" s="32"/>
    </row>
    <row r="96" spans="2:6" ht="15">
      <c r="B96" s="32"/>
      <c r="C96" s="32"/>
      <c r="D96" s="32"/>
      <c r="E96" s="32"/>
      <c r="F96" s="32"/>
    </row>
    <row r="97" spans="2:6" ht="15">
      <c r="B97" s="32"/>
      <c r="C97" s="32"/>
      <c r="D97" s="32"/>
      <c r="E97" s="32"/>
      <c r="F97" s="32"/>
    </row>
    <row r="98" spans="2:6" ht="15">
      <c r="B98" s="32"/>
      <c r="C98" s="32"/>
      <c r="D98" s="32"/>
      <c r="E98" s="32"/>
      <c r="F98" s="32"/>
    </row>
    <row r="99" spans="2:6" ht="15">
      <c r="B99" s="32"/>
      <c r="C99" s="32"/>
      <c r="D99" s="32"/>
      <c r="E99" s="32"/>
      <c r="F99" s="32"/>
    </row>
    <row r="100" spans="2:6" ht="15">
      <c r="B100" s="32"/>
      <c r="C100" s="32"/>
      <c r="D100" s="32"/>
      <c r="E100" s="32"/>
      <c r="F100" s="32"/>
    </row>
    <row r="101" spans="2:6" ht="15">
      <c r="B101" s="32"/>
      <c r="C101" s="32"/>
      <c r="D101" s="32"/>
      <c r="E101" s="32"/>
      <c r="F101" s="32"/>
    </row>
    <row r="102" spans="2:6" ht="15">
      <c r="B102" s="32"/>
      <c r="C102" s="32"/>
      <c r="D102" s="32"/>
      <c r="E102" s="32"/>
      <c r="F102" s="32"/>
    </row>
    <row r="103" spans="2:6" ht="15">
      <c r="B103" s="32"/>
      <c r="C103" s="32"/>
      <c r="D103" s="32"/>
      <c r="E103" s="32"/>
      <c r="F103" s="32"/>
    </row>
    <row r="104" spans="2:6" ht="15">
      <c r="B104" s="32"/>
      <c r="C104" s="32"/>
      <c r="D104" s="32"/>
      <c r="E104" s="32"/>
      <c r="F104" s="32"/>
    </row>
    <row r="105" spans="2:6" ht="15">
      <c r="B105" s="32"/>
      <c r="C105" s="32"/>
      <c r="D105" s="32"/>
      <c r="E105" s="32"/>
      <c r="F105" s="32"/>
    </row>
    <row r="106" spans="2:6" ht="15">
      <c r="B106" s="32"/>
      <c r="C106" s="32"/>
      <c r="D106" s="32"/>
      <c r="E106" s="32"/>
      <c r="F106" s="32"/>
    </row>
    <row r="107" spans="2:6" ht="15">
      <c r="B107" s="32"/>
      <c r="C107" s="32"/>
      <c r="D107" s="32"/>
      <c r="E107" s="32"/>
      <c r="F107" s="32"/>
    </row>
    <row r="108" spans="2:6" ht="15">
      <c r="B108" s="32"/>
      <c r="C108" s="32"/>
      <c r="D108" s="32"/>
      <c r="E108" s="32"/>
      <c r="F108" s="32"/>
    </row>
    <row r="109" spans="2:6" ht="15">
      <c r="B109" s="32"/>
      <c r="C109" s="32"/>
      <c r="D109" s="32"/>
      <c r="E109" s="32"/>
      <c r="F109" s="32"/>
    </row>
    <row r="110" spans="2:6" ht="15">
      <c r="B110" s="32"/>
      <c r="C110" s="32"/>
      <c r="D110" s="32"/>
      <c r="E110" s="32"/>
      <c r="F110" s="32"/>
    </row>
    <row r="111" spans="2:6" ht="15">
      <c r="B111" s="32"/>
      <c r="C111" s="32"/>
      <c r="D111" s="32"/>
      <c r="E111" s="32"/>
      <c r="F111" s="32"/>
    </row>
    <row r="112" spans="2:6" ht="15">
      <c r="B112" s="32"/>
      <c r="C112" s="32"/>
      <c r="D112" s="32"/>
      <c r="E112" s="32"/>
      <c r="F112" s="32"/>
    </row>
    <row r="113" spans="2:6" ht="15">
      <c r="B113" s="32"/>
      <c r="C113" s="32"/>
      <c r="D113" s="32"/>
      <c r="E113" s="32"/>
      <c r="F113" s="32"/>
    </row>
    <row r="114" spans="2:6" ht="15">
      <c r="B114" s="32"/>
      <c r="C114" s="32"/>
      <c r="D114" s="32"/>
      <c r="E114" s="32"/>
      <c r="F114" s="32"/>
    </row>
    <row r="115" spans="2:6" ht="15">
      <c r="B115" s="32"/>
      <c r="C115" s="32"/>
      <c r="D115" s="32"/>
      <c r="E115" s="32"/>
      <c r="F115" s="32"/>
    </row>
    <row r="116" spans="2:6" ht="15">
      <c r="B116" s="32"/>
      <c r="C116" s="32"/>
      <c r="D116" s="32"/>
      <c r="E116" s="32"/>
      <c r="F116" s="32"/>
    </row>
    <row r="117" spans="2:6" ht="15">
      <c r="B117" s="32"/>
      <c r="C117" s="32"/>
      <c r="D117" s="32"/>
      <c r="E117" s="32"/>
      <c r="F117" s="32"/>
    </row>
    <row r="118" spans="2:6" ht="15">
      <c r="B118" s="32"/>
      <c r="C118" s="32"/>
      <c r="D118" s="32"/>
      <c r="E118" s="32"/>
      <c r="F118" s="32"/>
    </row>
    <row r="119" spans="2:6" ht="15">
      <c r="B119" s="32"/>
      <c r="C119" s="32"/>
      <c r="D119" s="32"/>
      <c r="E119" s="32"/>
      <c r="F119" s="32"/>
    </row>
    <row r="120" spans="2:6" ht="15">
      <c r="B120" s="32"/>
      <c r="C120" s="32"/>
      <c r="D120" s="32"/>
      <c r="E120" s="32"/>
      <c r="F120" s="32"/>
    </row>
    <row r="121" spans="2:6" ht="15">
      <c r="B121" s="32"/>
      <c r="C121" s="32"/>
      <c r="D121" s="32"/>
      <c r="E121" s="32"/>
      <c r="F121" s="32"/>
    </row>
    <row r="122" spans="2:6" ht="15">
      <c r="B122" s="32"/>
      <c r="C122" s="32"/>
      <c r="D122" s="32"/>
      <c r="E122" s="32"/>
      <c r="F122" s="32"/>
    </row>
    <row r="123" spans="2:6" ht="15">
      <c r="B123" s="32"/>
      <c r="C123" s="32"/>
      <c r="D123" s="32"/>
      <c r="E123" s="32"/>
      <c r="F123" s="32"/>
    </row>
    <row r="124" spans="2:6" ht="15">
      <c r="B124" s="32"/>
      <c r="C124" s="32"/>
      <c r="D124" s="32"/>
      <c r="E124" s="32"/>
      <c r="F124" s="32"/>
    </row>
    <row r="125" spans="2:6" ht="15">
      <c r="B125" s="32"/>
      <c r="C125" s="32"/>
      <c r="D125" s="32"/>
      <c r="E125" s="32"/>
      <c r="F125" s="32"/>
    </row>
    <row r="126" spans="2:6" ht="15">
      <c r="B126" s="32"/>
      <c r="C126" s="32"/>
      <c r="D126" s="32"/>
      <c r="E126" s="32"/>
      <c r="F126" s="32"/>
    </row>
    <row r="127" spans="2:6" ht="15">
      <c r="B127" s="32"/>
      <c r="C127" s="32"/>
      <c r="D127" s="32"/>
      <c r="E127" s="32"/>
      <c r="F127" s="32"/>
    </row>
    <row r="128" spans="2:6" ht="15">
      <c r="B128" s="32"/>
      <c r="C128" s="32"/>
      <c r="D128" s="32"/>
      <c r="E128" s="32"/>
      <c r="F128" s="32"/>
    </row>
    <row r="129" spans="2:6" ht="15">
      <c r="B129" s="32"/>
      <c r="C129" s="32"/>
      <c r="D129" s="32"/>
      <c r="E129" s="32"/>
      <c r="F129" s="32"/>
    </row>
    <row r="130" spans="2:6" ht="15">
      <c r="B130" s="32"/>
      <c r="C130" s="32"/>
      <c r="D130" s="32"/>
      <c r="E130" s="32"/>
      <c r="F130" s="32"/>
    </row>
    <row r="131" spans="2:6" ht="15">
      <c r="B131" s="32"/>
      <c r="C131" s="32"/>
      <c r="D131" s="32"/>
      <c r="E131" s="32"/>
      <c r="F131" s="32"/>
    </row>
    <row r="132" spans="2:6" ht="15">
      <c r="B132" s="32"/>
      <c r="C132" s="32"/>
      <c r="D132" s="32"/>
      <c r="E132" s="32"/>
      <c r="F132" s="32"/>
    </row>
    <row r="133" spans="2:6" ht="15">
      <c r="B133" s="32"/>
      <c r="C133" s="32"/>
      <c r="D133" s="32"/>
      <c r="E133" s="32"/>
      <c r="F133" s="32"/>
    </row>
    <row r="134" spans="2:6" ht="15">
      <c r="B134" s="32"/>
      <c r="C134" s="32"/>
      <c r="D134" s="32"/>
      <c r="E134" s="32"/>
      <c r="F134" s="32"/>
    </row>
    <row r="135" spans="2:6" ht="15">
      <c r="B135" s="32"/>
      <c r="C135" s="32"/>
      <c r="D135" s="32"/>
      <c r="E135" s="32"/>
      <c r="F135" s="32"/>
    </row>
    <row r="136" spans="2:6" ht="15">
      <c r="B136" s="32"/>
      <c r="C136" s="32"/>
      <c r="D136" s="32"/>
      <c r="E136" s="32"/>
      <c r="F136" s="32"/>
    </row>
  </sheetData>
  <mergeCells count="2">
    <mergeCell ref="B61:H61"/>
    <mergeCell ref="B62:H62"/>
  </mergeCells>
  <printOptions/>
  <pageMargins left="0.75" right="0.75" top="1" bottom="1" header="0.5" footer="0.5"/>
  <pageSetup firstPageNumber="4" useFirstPageNumber="1" fitToHeight="1" fitToWidth="1" horizontalDpi="300" verticalDpi="300" orientation="portrait" paperSize="9" scale="76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R381"/>
  <sheetViews>
    <sheetView tabSelected="1" zoomScale="80" zoomScaleNormal="80" zoomScaleSheetLayoutView="75" workbookViewId="0" topLeftCell="A271">
      <selection activeCell="B283" sqref="B283"/>
    </sheetView>
  </sheetViews>
  <sheetFormatPr defaultColWidth="8.88671875" defaultRowHeight="15"/>
  <cols>
    <col min="1" max="1" width="2.5546875" style="0" customWidth="1"/>
    <col min="2" max="2" width="3.3359375" style="0" customWidth="1"/>
    <col min="3" max="3" width="2.99609375" style="0" customWidth="1"/>
    <col min="4" max="4" width="2.77734375" style="0" customWidth="1"/>
    <col min="5" max="5" width="5.77734375" style="0" customWidth="1"/>
    <col min="6" max="6" width="6.88671875" style="0" customWidth="1"/>
    <col min="7" max="7" width="10.88671875" style="0" customWidth="1"/>
    <col min="8" max="8" width="1.33203125" style="0" customWidth="1"/>
    <col min="9" max="9" width="10.88671875" style="0" customWidth="1"/>
    <col min="10" max="10" width="1.33203125" style="0" customWidth="1"/>
    <col min="11" max="11" width="10.88671875" style="0" customWidth="1"/>
    <col min="12" max="12" width="1.33203125" style="0" customWidth="1"/>
    <col min="13" max="13" width="10.88671875" style="0" customWidth="1"/>
    <col min="14" max="14" width="1.33203125" style="0" customWidth="1"/>
    <col min="15" max="15" width="10.88671875" style="0" customWidth="1"/>
    <col min="16" max="16" width="5.21484375" style="0" customWidth="1"/>
  </cols>
  <sheetData>
    <row r="2" ht="15.75" customHeight="1">
      <c r="R2" s="158" t="s">
        <v>268</v>
      </c>
    </row>
    <row r="3" spans="2:18" ht="15.75">
      <c r="B3" s="158" t="s">
        <v>279</v>
      </c>
      <c r="R3" s="142" t="s">
        <v>266</v>
      </c>
    </row>
    <row r="4" ht="15">
      <c r="B4" s="51" t="s">
        <v>34</v>
      </c>
    </row>
    <row r="5" ht="15">
      <c r="B5" s="51"/>
    </row>
    <row r="6" ht="18">
      <c r="B6" s="121" t="s">
        <v>252</v>
      </c>
    </row>
    <row r="7" ht="15">
      <c r="B7" s="23" t="s">
        <v>1</v>
      </c>
    </row>
    <row r="10" ht="18">
      <c r="B10" s="123" t="s">
        <v>175</v>
      </c>
    </row>
    <row r="13" spans="2:15" ht="15.75">
      <c r="B13" s="124" t="s">
        <v>73</v>
      </c>
      <c r="C13" s="126" t="s">
        <v>123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2:15" ht="8.25" customHeight="1">
      <c r="B14" s="68"/>
      <c r="C14" s="24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2:15" ht="15">
      <c r="B15" s="68"/>
      <c r="C15" s="31" t="s">
        <v>176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2:15" ht="15">
      <c r="B16" s="68"/>
      <c r="C16" s="31" t="s">
        <v>177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15">
      <c r="B17" s="68"/>
      <c r="C17" s="31" t="s">
        <v>233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2:15" ht="15">
      <c r="B18" s="68"/>
      <c r="C18" s="31" t="s">
        <v>234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15">
      <c r="B19" s="68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2:15" ht="15">
      <c r="B20" s="68"/>
      <c r="C20" s="31" t="s">
        <v>150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2:15" ht="15">
      <c r="B21" s="68"/>
      <c r="C21" s="31" t="s">
        <v>178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2:15" ht="15">
      <c r="B22" s="68"/>
      <c r="C22" s="31" t="s">
        <v>151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2:15" ht="15">
      <c r="B23" s="68"/>
      <c r="C23" s="2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2:15" ht="15">
      <c r="B24" s="68"/>
      <c r="C24" s="26" t="s">
        <v>152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2:15" ht="15">
      <c r="B25" s="68"/>
      <c r="C25" s="26" t="s">
        <v>153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5">
      <c r="B26" s="68"/>
      <c r="C26" s="2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">
      <c r="B27" s="6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2:15" ht="15.75">
      <c r="B28" s="124" t="s">
        <v>74</v>
      </c>
      <c r="C28" s="127" t="s">
        <v>122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2:15" ht="8.25" customHeight="1">
      <c r="B29" s="68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2:15" ht="15">
      <c r="B30" s="68"/>
      <c r="C30" s="32" t="s">
        <v>194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2:15" ht="15">
      <c r="B31" s="68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2:15" ht="15">
      <c r="B32" s="68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2:15" ht="15.75">
      <c r="B33" s="124" t="s">
        <v>75</v>
      </c>
      <c r="C33" s="127" t="s">
        <v>121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2:15" ht="8.25" customHeight="1">
      <c r="B34" s="12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2:15" ht="15">
      <c r="B35" s="125"/>
      <c r="C35" s="32" t="s">
        <v>154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2:15" ht="15">
      <c r="B36" s="125"/>
      <c r="C36" s="32" t="s">
        <v>155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5">
      <c r="B37" s="12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5">
      <c r="B38" s="12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5" ht="15.75">
      <c r="B39" s="124" t="s">
        <v>76</v>
      </c>
      <c r="C39" s="127" t="s">
        <v>119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2:15" ht="8.25" customHeight="1">
      <c r="B40" s="12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ht="15">
      <c r="B41" s="125"/>
      <c r="C41" s="32" t="s">
        <v>156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</row>
    <row r="42" spans="2:15" ht="15">
      <c r="B42" s="125"/>
      <c r="C42" s="32" t="s">
        <v>157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2:15" ht="15">
      <c r="B43" s="12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5" ht="15">
      <c r="B44" s="125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ht="15.75">
      <c r="B45" s="124" t="s">
        <v>77</v>
      </c>
      <c r="C45" s="127" t="s">
        <v>127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2:15" ht="8.25" customHeight="1">
      <c r="B46" s="12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2:15" ht="15">
      <c r="B47" s="125"/>
      <c r="C47" s="32" t="s">
        <v>158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2:15" ht="15">
      <c r="B48" s="12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 ht="15">
      <c r="B49" s="125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2:15" ht="15.75">
      <c r="B50" s="124" t="s">
        <v>78</v>
      </c>
      <c r="C50" s="127" t="s">
        <v>120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2:15" ht="8.25" customHeight="1">
      <c r="B51" s="12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2:15" ht="15">
      <c r="B52" s="125"/>
      <c r="C52" s="32" t="s">
        <v>210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5" ht="15">
      <c r="B53" s="125"/>
      <c r="C53" s="32" t="s">
        <v>211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2:15" ht="15">
      <c r="B54" s="12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2:15" ht="15">
      <c r="B55" s="12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2:15" ht="15.75">
      <c r="B56" s="124" t="s">
        <v>79</v>
      </c>
      <c r="C56" s="127" t="s">
        <v>203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5" ht="8.25" customHeight="1">
      <c r="B57" s="125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2:15" ht="15">
      <c r="B58" s="125"/>
      <c r="C58" s="32" t="s">
        <v>209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2:15" ht="15">
      <c r="B59" s="125"/>
      <c r="C59" s="32" t="s">
        <v>256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15" ht="15">
      <c r="B60" s="1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2:15" ht="15">
      <c r="B61" s="12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2:15" ht="15.75">
      <c r="B62" s="124" t="s">
        <v>80</v>
      </c>
      <c r="C62" s="127" t="s">
        <v>191</v>
      </c>
      <c r="D62" s="12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2:15" ht="8.25" customHeight="1">
      <c r="B63" s="125"/>
      <c r="C63" s="24"/>
      <c r="D63" s="27"/>
      <c r="E63" s="27"/>
      <c r="F63" s="27"/>
      <c r="G63" s="27"/>
      <c r="H63" s="27"/>
      <c r="I63" s="67"/>
      <c r="J63" s="67"/>
      <c r="K63" s="66"/>
      <c r="L63" s="63"/>
      <c r="M63" s="72"/>
      <c r="N63" s="49"/>
      <c r="O63" s="25"/>
    </row>
    <row r="64" spans="2:15" ht="15">
      <c r="B64" s="125"/>
      <c r="C64" s="31" t="s">
        <v>159</v>
      </c>
      <c r="D64" s="27"/>
      <c r="E64" s="27"/>
      <c r="F64" s="27"/>
      <c r="G64" s="27"/>
      <c r="H64" s="27"/>
      <c r="I64" s="67"/>
      <c r="J64" s="67"/>
      <c r="K64" s="66"/>
      <c r="L64" s="63"/>
      <c r="M64" s="72"/>
      <c r="N64" s="49"/>
      <c r="O64" s="25"/>
    </row>
    <row r="65" spans="2:15" ht="8.25" customHeight="1">
      <c r="B65" s="125"/>
      <c r="C65" s="24"/>
      <c r="D65" s="27"/>
      <c r="E65" s="27"/>
      <c r="F65" s="27"/>
      <c r="G65" s="27"/>
      <c r="H65" s="27"/>
      <c r="I65" s="67"/>
      <c r="J65" s="67"/>
      <c r="K65" s="66"/>
      <c r="L65" s="63"/>
      <c r="M65" s="72"/>
      <c r="N65" s="49"/>
      <c r="O65" s="25"/>
    </row>
    <row r="66" spans="2:15" ht="15">
      <c r="B66" s="125"/>
      <c r="C66" s="24"/>
      <c r="D66" s="27"/>
      <c r="E66" s="27"/>
      <c r="F66" s="27"/>
      <c r="G66" s="27"/>
      <c r="H66" s="27"/>
      <c r="I66" s="63" t="s">
        <v>138</v>
      </c>
      <c r="J66" s="67"/>
      <c r="K66" s="97" t="s">
        <v>135</v>
      </c>
      <c r="L66" s="63"/>
      <c r="M66" s="72"/>
      <c r="N66" s="49"/>
      <c r="O66" s="25"/>
    </row>
    <row r="67" spans="2:15" ht="15">
      <c r="B67" s="125"/>
      <c r="C67" s="27"/>
      <c r="D67" s="27"/>
      <c r="E67" s="27"/>
      <c r="F67" s="27"/>
      <c r="G67" s="135"/>
      <c r="H67" s="19"/>
      <c r="I67" s="97" t="s">
        <v>139</v>
      </c>
      <c r="J67" s="96"/>
      <c r="K67" s="97" t="s">
        <v>136</v>
      </c>
      <c r="L67" s="98"/>
      <c r="M67" s="86"/>
      <c r="N67" s="44"/>
      <c r="O67" s="46"/>
    </row>
    <row r="68" spans="2:15" ht="15">
      <c r="B68" s="125"/>
      <c r="C68" s="27"/>
      <c r="D68" s="27"/>
      <c r="E68" s="27"/>
      <c r="F68" s="27"/>
      <c r="G68" s="135"/>
      <c r="H68" s="19"/>
      <c r="I68" s="151" t="s">
        <v>140</v>
      </c>
      <c r="J68" s="63"/>
      <c r="K68" s="151" t="s">
        <v>137</v>
      </c>
      <c r="L68" s="73"/>
      <c r="M68" s="150" t="s">
        <v>46</v>
      </c>
      <c r="N68" s="44"/>
      <c r="O68" s="152" t="s">
        <v>53</v>
      </c>
    </row>
    <row r="69" spans="2:15" ht="15">
      <c r="B69" s="125"/>
      <c r="C69" s="48"/>
      <c r="D69" s="48"/>
      <c r="E69" s="27"/>
      <c r="F69" s="27"/>
      <c r="G69" s="136"/>
      <c r="H69" s="27"/>
      <c r="I69" s="65" t="s">
        <v>11</v>
      </c>
      <c r="J69" s="30"/>
      <c r="K69" s="65" t="s">
        <v>11</v>
      </c>
      <c r="L69" s="39"/>
      <c r="M69" s="65" t="s">
        <v>11</v>
      </c>
      <c r="N69" s="39"/>
      <c r="O69" s="65" t="s">
        <v>11</v>
      </c>
    </row>
    <row r="70" spans="2:15" ht="15">
      <c r="B70" s="125"/>
      <c r="C70" s="82"/>
      <c r="D70" s="82"/>
      <c r="E70" s="82"/>
      <c r="F70" s="82"/>
      <c r="G70" s="82"/>
      <c r="H70" s="82"/>
      <c r="I70" s="50"/>
      <c r="J70" s="83"/>
      <c r="K70" s="50"/>
      <c r="L70" s="81"/>
      <c r="M70" s="37"/>
      <c r="N70" s="81"/>
      <c r="O70" s="81"/>
    </row>
    <row r="71" spans="2:15" ht="18" customHeight="1">
      <c r="B71" s="125"/>
      <c r="C71" s="82" t="s">
        <v>164</v>
      </c>
      <c r="D71" s="82"/>
      <c r="E71" s="82"/>
      <c r="F71" s="82"/>
      <c r="G71" s="82"/>
      <c r="H71" s="82"/>
      <c r="I71" s="50">
        <v>260153</v>
      </c>
      <c r="J71" s="83"/>
      <c r="K71" s="50">
        <v>61716</v>
      </c>
      <c r="L71" s="81"/>
      <c r="M71" s="37">
        <f>355644-K71-I71</f>
        <v>33775</v>
      </c>
      <c r="N71" s="81"/>
      <c r="O71" s="81">
        <f>SUM(G71:M71)</f>
        <v>355644</v>
      </c>
    </row>
    <row r="72" spans="2:15" ht="18.75" customHeight="1">
      <c r="B72" s="125"/>
      <c r="C72" s="37" t="s">
        <v>163</v>
      </c>
      <c r="D72" s="82"/>
      <c r="E72" s="82"/>
      <c r="F72" s="82"/>
      <c r="G72" s="82"/>
      <c r="H72" s="82"/>
      <c r="I72" s="137">
        <v>0</v>
      </c>
      <c r="J72" s="83"/>
      <c r="K72" s="137">
        <v>0</v>
      </c>
      <c r="L72" s="81"/>
      <c r="M72" s="137">
        <v>0</v>
      </c>
      <c r="N72" s="81"/>
      <c r="O72" s="137">
        <v>0</v>
      </c>
    </row>
    <row r="73" spans="2:15" ht="8.25" customHeight="1">
      <c r="B73" s="125"/>
      <c r="C73" s="37"/>
      <c r="D73" s="82"/>
      <c r="E73" s="82"/>
      <c r="F73" s="82"/>
      <c r="G73" s="82"/>
      <c r="H73" s="82"/>
      <c r="I73" s="50"/>
      <c r="J73" s="83"/>
      <c r="K73" s="82"/>
      <c r="L73" s="81"/>
      <c r="M73" s="37"/>
      <c r="N73" s="81"/>
      <c r="O73" s="81"/>
    </row>
    <row r="74" spans="2:15" ht="19.5" customHeight="1" thickBot="1">
      <c r="B74" s="125"/>
      <c r="C74" s="82" t="s">
        <v>162</v>
      </c>
      <c r="D74" s="82"/>
      <c r="E74" s="82"/>
      <c r="F74" s="82"/>
      <c r="G74" s="82"/>
      <c r="H74" s="116"/>
      <c r="I74" s="116">
        <f>SUM(I71:I72)</f>
        <v>260153</v>
      </c>
      <c r="J74" s="117"/>
      <c r="K74" s="116">
        <f>SUM(K71:K72)</f>
        <v>61716</v>
      </c>
      <c r="L74" s="118"/>
      <c r="M74" s="116">
        <f>SUM(M71:M72)</f>
        <v>33775</v>
      </c>
      <c r="N74" s="118"/>
      <c r="O74" s="116">
        <f>SUM(O71:O72)</f>
        <v>355644</v>
      </c>
    </row>
    <row r="75" spans="2:15" ht="15.75" thickTop="1">
      <c r="B75" s="125"/>
      <c r="C75" s="82"/>
      <c r="D75" s="82"/>
      <c r="E75" s="82"/>
      <c r="F75" s="82"/>
      <c r="G75" s="82"/>
      <c r="H75" s="82"/>
      <c r="I75" s="50"/>
      <c r="J75" s="83"/>
      <c r="K75" s="99"/>
      <c r="L75" s="81"/>
      <c r="M75" s="37"/>
      <c r="N75" s="81"/>
      <c r="O75" s="81"/>
    </row>
    <row r="76" spans="2:15" ht="15">
      <c r="B76" s="125"/>
      <c r="C76" s="84" t="s">
        <v>229</v>
      </c>
      <c r="D76" s="82"/>
      <c r="E76" s="82"/>
      <c r="F76" s="82"/>
      <c r="G76" s="82"/>
      <c r="H76" s="82"/>
      <c r="I76" s="50">
        <f>10085+115</f>
        <v>10200</v>
      </c>
      <c r="J76" s="83"/>
      <c r="K76" s="99">
        <f>9509-10565+1102-264</f>
        <v>-218</v>
      </c>
      <c r="L76" s="81"/>
      <c r="M76" s="37">
        <f>3115+132+120+1297+(31+22+3+26)-30-201-1+264</f>
        <v>4778</v>
      </c>
      <c r="N76" s="81"/>
      <c r="O76" s="81">
        <f>SUM(G76:M76)</f>
        <v>14760</v>
      </c>
    </row>
    <row r="77" spans="2:15" ht="15" customHeight="1">
      <c r="B77" s="125"/>
      <c r="C77" s="82" t="s">
        <v>13</v>
      </c>
      <c r="D77" s="82"/>
      <c r="E77" s="82"/>
      <c r="F77" s="82"/>
      <c r="G77" s="82"/>
      <c r="H77" s="82"/>
      <c r="I77" s="81"/>
      <c r="J77" s="83"/>
      <c r="K77" s="50"/>
      <c r="L77" s="81"/>
      <c r="M77" s="99"/>
      <c r="N77" s="81"/>
      <c r="O77" s="101" t="s">
        <v>13</v>
      </c>
    </row>
    <row r="78" spans="2:15" ht="15" customHeight="1">
      <c r="B78" s="125"/>
      <c r="C78" s="84" t="s">
        <v>161</v>
      </c>
      <c r="D78" s="100"/>
      <c r="E78" s="82"/>
      <c r="F78" s="82"/>
      <c r="G78" s="82"/>
      <c r="H78" s="82"/>
      <c r="I78" s="81"/>
      <c r="J78" s="83"/>
      <c r="K78" s="50"/>
      <c r="L78" s="81"/>
      <c r="M78" s="82"/>
      <c r="N78" s="81"/>
      <c r="O78" s="37">
        <v>-1299</v>
      </c>
    </row>
    <row r="79" spans="2:15" ht="8.25" customHeight="1">
      <c r="B79" s="125"/>
      <c r="C79" s="100"/>
      <c r="D79" s="100"/>
      <c r="E79" s="82"/>
      <c r="F79" s="82"/>
      <c r="G79" s="82"/>
      <c r="H79" s="82"/>
      <c r="I79" s="81"/>
      <c r="J79" s="83"/>
      <c r="K79" s="50"/>
      <c r="L79" s="81"/>
      <c r="M79" s="82"/>
      <c r="N79" s="81"/>
      <c r="O79" s="37"/>
    </row>
    <row r="80" spans="2:15" ht="15">
      <c r="B80" s="125"/>
      <c r="C80" s="84" t="s">
        <v>192</v>
      </c>
      <c r="D80" s="100"/>
      <c r="E80" s="82"/>
      <c r="F80" s="82"/>
      <c r="G80" s="82"/>
      <c r="H80" s="82"/>
      <c r="I80" s="81"/>
      <c r="J80" s="83"/>
      <c r="K80" s="50"/>
      <c r="L80" s="81"/>
      <c r="M80" s="82"/>
      <c r="N80" s="81"/>
      <c r="O80" s="138">
        <v>-2924</v>
      </c>
    </row>
    <row r="81" spans="2:15" ht="8.25" customHeight="1">
      <c r="B81" s="125"/>
      <c r="C81" s="84"/>
      <c r="D81" s="100"/>
      <c r="E81" s="82"/>
      <c r="F81" s="82"/>
      <c r="G81" s="82"/>
      <c r="H81" s="82"/>
      <c r="I81" s="81"/>
      <c r="J81" s="83"/>
      <c r="K81" s="50"/>
      <c r="L81" s="81"/>
      <c r="M81" s="82"/>
      <c r="N81" s="81"/>
      <c r="O81" s="37"/>
    </row>
    <row r="82" spans="2:15" ht="15.75" thickBot="1">
      <c r="B82" s="125"/>
      <c r="C82" s="84" t="s">
        <v>160</v>
      </c>
      <c r="D82" s="100"/>
      <c r="E82" s="82"/>
      <c r="F82" s="82"/>
      <c r="G82" s="82"/>
      <c r="H82" s="82"/>
      <c r="I82" s="81"/>
      <c r="J82" s="83"/>
      <c r="K82" s="50"/>
      <c r="L82" s="81"/>
      <c r="M82" s="82"/>
      <c r="N82" s="81"/>
      <c r="O82" s="130">
        <f>SUM(O76:O81)</f>
        <v>10537</v>
      </c>
    </row>
    <row r="83" spans="2:15" ht="15.75" thickTop="1">
      <c r="B83" s="125"/>
      <c r="C83" s="100"/>
      <c r="D83" s="100"/>
      <c r="E83" s="82"/>
      <c r="F83" s="82"/>
      <c r="G83" s="82"/>
      <c r="H83" s="82"/>
      <c r="I83" s="81"/>
      <c r="J83" s="83"/>
      <c r="K83" s="50"/>
      <c r="L83" s="81"/>
      <c r="M83" s="82"/>
      <c r="N83" s="81"/>
      <c r="O83" s="37"/>
    </row>
    <row r="84" spans="2:15" ht="15">
      <c r="B84" s="125"/>
      <c r="C84" s="37"/>
      <c r="D84" s="100"/>
      <c r="E84" s="82"/>
      <c r="F84" s="82"/>
      <c r="G84" s="82"/>
      <c r="H84" s="82"/>
      <c r="I84" s="81"/>
      <c r="J84" s="83"/>
      <c r="K84" s="50"/>
      <c r="L84" s="81"/>
      <c r="M84" s="82"/>
      <c r="N84" s="81"/>
      <c r="O84" s="37"/>
    </row>
    <row r="85" spans="2:15" ht="15.75">
      <c r="B85" s="124" t="s">
        <v>81</v>
      </c>
      <c r="C85" s="127" t="s">
        <v>118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2:15" ht="8.25" customHeight="1">
      <c r="B86" s="125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2:15" ht="15">
      <c r="B87" s="125"/>
      <c r="C87" s="32" t="s">
        <v>207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2:15" ht="15">
      <c r="B88" s="125"/>
      <c r="C88" s="32" t="s">
        <v>208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2:15" ht="15">
      <c r="B89" s="12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2:15" ht="15">
      <c r="B90" s="125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2:15" ht="15.75">
      <c r="B91" s="124" t="s">
        <v>82</v>
      </c>
      <c r="C91" s="127" t="s">
        <v>179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2:15" ht="8.25" customHeight="1">
      <c r="B92" s="125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2:15" ht="15">
      <c r="B93" s="125"/>
      <c r="C93" s="32" t="s">
        <v>260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2:15" ht="15">
      <c r="B94" s="125"/>
      <c r="C94" s="32" t="s">
        <v>261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2:15" ht="15">
      <c r="B95" s="125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2:15" ht="15">
      <c r="B96" s="12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2:15" ht="15.75">
      <c r="B97" s="124" t="s">
        <v>83</v>
      </c>
      <c r="C97" s="127" t="s">
        <v>117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2:15" ht="8.25" customHeight="1">
      <c r="B98" s="12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2:15" ht="15">
      <c r="B99" s="125"/>
      <c r="C99" s="32" t="s">
        <v>165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2:15" ht="15">
      <c r="B100" s="1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2:15" ht="15">
      <c r="B101" s="1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2:15" ht="15.75">
      <c r="B102" s="124" t="s">
        <v>84</v>
      </c>
      <c r="C102" s="127" t="s">
        <v>128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2:15" ht="8.25" customHeight="1">
      <c r="B103" s="125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2:15" ht="15">
      <c r="B104" s="125"/>
      <c r="C104" s="32" t="s">
        <v>205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2:15" ht="15">
      <c r="B105" s="125"/>
      <c r="C105" s="32" t="s">
        <v>206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2:15" ht="8.25" customHeight="1">
      <c r="B106" s="125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2:15" ht="15">
      <c r="B107" s="125"/>
      <c r="C107" s="32" t="s">
        <v>282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2:15" ht="15">
      <c r="B108" s="125"/>
      <c r="C108" s="32" t="s">
        <v>283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2:15" ht="15">
      <c r="B109" s="125"/>
      <c r="C109" s="32" t="s">
        <v>284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2:15" ht="15">
      <c r="B110" s="125"/>
      <c r="C110" s="32" t="s">
        <v>285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2:15" ht="15">
      <c r="B111" s="125"/>
      <c r="C111" s="32" t="s">
        <v>286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2:15" ht="15">
      <c r="B112" s="125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ht="15">
      <c r="B113" s="125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ht="15.75">
      <c r="B114" s="124" t="s">
        <v>85</v>
      </c>
      <c r="C114" s="127" t="s">
        <v>116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ht="8.25" customHeight="1">
      <c r="B115" s="125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ht="15" customHeight="1">
      <c r="B116" s="125"/>
      <c r="C116" s="32" t="s">
        <v>278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ht="15" customHeight="1">
      <c r="B117" s="125"/>
      <c r="C117" s="32" t="s">
        <v>302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ht="15" customHeight="1">
      <c r="B118" s="125"/>
      <c r="C118" s="32" t="s">
        <v>303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ht="15">
      <c r="B119" s="125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ht="15">
      <c r="B120" s="125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ht="15.75">
      <c r="B121" s="124" t="s">
        <v>86</v>
      </c>
      <c r="C121" s="127" t="s">
        <v>129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ht="8.25" customHeight="1">
      <c r="B122" s="125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ht="15">
      <c r="B123" s="125"/>
      <c r="C123" s="32"/>
      <c r="D123" s="32"/>
      <c r="E123" s="32"/>
      <c r="F123" s="32"/>
      <c r="G123" s="32"/>
      <c r="H123" s="32"/>
      <c r="I123" s="32"/>
      <c r="J123" s="32"/>
      <c r="M123" s="143"/>
      <c r="N123" s="144"/>
      <c r="O123" s="46" t="s">
        <v>170</v>
      </c>
    </row>
    <row r="124" spans="2:15" ht="15">
      <c r="B124" s="125"/>
      <c r="C124" s="32"/>
      <c r="D124" s="32"/>
      <c r="E124" s="32"/>
      <c r="F124" s="32"/>
      <c r="G124" s="32"/>
      <c r="H124" s="32"/>
      <c r="I124" s="32"/>
      <c r="J124" s="32"/>
      <c r="M124" s="147" t="s">
        <v>24</v>
      </c>
      <c r="N124" s="144"/>
      <c r="O124" s="147" t="s">
        <v>147</v>
      </c>
    </row>
    <row r="125" spans="2:15" ht="15">
      <c r="B125" s="125"/>
      <c r="C125" s="32"/>
      <c r="D125" s="32"/>
      <c r="E125" s="32"/>
      <c r="F125" s="32"/>
      <c r="G125" s="32"/>
      <c r="H125" s="32"/>
      <c r="I125" s="32"/>
      <c r="J125" s="32"/>
      <c r="M125" s="65" t="s">
        <v>11</v>
      </c>
      <c r="N125" s="31"/>
      <c r="O125" s="65" t="s">
        <v>11</v>
      </c>
    </row>
    <row r="126" spans="2:15" ht="15">
      <c r="B126" s="125"/>
      <c r="C126" s="32"/>
      <c r="D126" s="32"/>
      <c r="E126" s="32"/>
      <c r="F126" s="32"/>
      <c r="G126" s="32"/>
      <c r="H126" s="32"/>
      <c r="I126" s="32"/>
      <c r="J126" s="32"/>
      <c r="M126" s="32"/>
      <c r="N126" s="32"/>
      <c r="O126" s="32"/>
    </row>
    <row r="127" spans="2:15" ht="15">
      <c r="B127" s="125"/>
      <c r="C127" s="32"/>
      <c r="D127" s="32" t="s">
        <v>258</v>
      </c>
      <c r="F127" s="32"/>
      <c r="G127" s="32"/>
      <c r="H127" s="32"/>
      <c r="I127" s="32"/>
      <c r="J127" s="32"/>
      <c r="M127" s="32">
        <f>+PL!G21</f>
        <v>115756</v>
      </c>
      <c r="N127" s="32"/>
      <c r="O127" s="32">
        <f>+PL!G38</f>
        <v>-4578</v>
      </c>
    </row>
    <row r="128" spans="2:15" ht="15">
      <c r="B128" s="125"/>
      <c r="C128" s="32"/>
      <c r="D128" s="32"/>
      <c r="F128" s="32"/>
      <c r="G128" s="32"/>
      <c r="H128" s="32"/>
      <c r="I128" s="32"/>
      <c r="J128" s="32"/>
      <c r="M128" s="32"/>
      <c r="N128" s="32"/>
      <c r="O128" s="32"/>
    </row>
    <row r="129" spans="2:15" ht="15">
      <c r="B129" s="125"/>
      <c r="C129" s="32"/>
      <c r="D129" s="32" t="s">
        <v>257</v>
      </c>
      <c r="F129" s="32"/>
      <c r="G129" s="32"/>
      <c r="H129" s="32"/>
      <c r="I129" s="32"/>
      <c r="J129" s="32"/>
      <c r="M129" s="32">
        <v>111532</v>
      </c>
      <c r="N129" s="32"/>
      <c r="O129" s="32">
        <v>5932</v>
      </c>
    </row>
    <row r="130" spans="2:15" ht="15">
      <c r="B130" s="125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2:15" ht="15">
      <c r="B131" s="125"/>
      <c r="C131" s="32" t="s">
        <v>304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2:15" ht="15">
      <c r="B132" s="125"/>
      <c r="C132" s="32" t="s">
        <v>305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2:15" ht="15">
      <c r="B133" s="125"/>
      <c r="C133" s="32" t="s">
        <v>307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2:15" ht="15">
      <c r="B134" s="125"/>
      <c r="C134" s="32" t="s">
        <v>306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2:15" ht="15">
      <c r="B135" s="125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2:15" ht="15">
      <c r="B136" s="125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5" ht="15.75">
      <c r="B137" s="124" t="s">
        <v>87</v>
      </c>
      <c r="C137" s="127" t="s">
        <v>98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ht="8.25" customHeight="1">
      <c r="B138" s="125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ht="15">
      <c r="B139" s="125"/>
      <c r="C139" s="32" t="s">
        <v>308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ht="15">
      <c r="B140" s="125"/>
      <c r="C140" s="32" t="s">
        <v>309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5" ht="15.75" customHeight="1">
      <c r="B141" s="125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ht="15">
      <c r="B142" s="125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5" ht="15.75">
      <c r="B143" s="124" t="s">
        <v>88</v>
      </c>
      <c r="C143" s="127" t="s">
        <v>130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2:15" ht="8.25" customHeight="1">
      <c r="B144" s="125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2:15" ht="15">
      <c r="B145" s="125"/>
      <c r="C145" s="32" t="s">
        <v>313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ht="15">
      <c r="B146" s="125"/>
      <c r="C146" s="32" t="s">
        <v>314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ht="15">
      <c r="B147" s="125"/>
      <c r="C147" s="32" t="s">
        <v>315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ht="15">
      <c r="B148" s="125"/>
      <c r="C148" s="32" t="s">
        <v>316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ht="15">
      <c r="B149" s="125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ht="15">
      <c r="B150" s="125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ht="15.75">
      <c r="B151" s="124" t="s">
        <v>89</v>
      </c>
      <c r="C151" s="127" t="s">
        <v>38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ht="8.25" customHeight="1">
      <c r="B152" s="125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ht="15">
      <c r="B153" s="125"/>
      <c r="C153" s="24"/>
      <c r="D153" s="24"/>
      <c r="E153" s="27"/>
      <c r="F153" s="27"/>
      <c r="G153" s="27"/>
      <c r="H153" s="27"/>
      <c r="I153" s="169" t="s">
        <v>110</v>
      </c>
      <c r="J153" s="169"/>
      <c r="K153" s="169"/>
      <c r="L153" s="37"/>
      <c r="M153" s="169" t="s">
        <v>111</v>
      </c>
      <c r="N153" s="169"/>
      <c r="O153" s="169"/>
    </row>
    <row r="154" spans="2:15" ht="15">
      <c r="B154" s="125"/>
      <c r="C154" s="24"/>
      <c r="D154" s="24"/>
      <c r="E154" s="27"/>
      <c r="F154" s="27"/>
      <c r="G154" s="27"/>
      <c r="H154" s="27"/>
      <c r="I154" s="63" t="s">
        <v>5</v>
      </c>
      <c r="J154" s="65"/>
      <c r="K154" s="74" t="s">
        <v>6</v>
      </c>
      <c r="L154" s="67"/>
      <c r="M154" s="70" t="s">
        <v>21</v>
      </c>
      <c r="N154" s="67"/>
      <c r="O154" s="77" t="s">
        <v>6</v>
      </c>
    </row>
    <row r="155" spans="2:15" ht="15">
      <c r="B155" s="125"/>
      <c r="C155" s="24"/>
      <c r="D155" s="24"/>
      <c r="E155" s="27"/>
      <c r="F155" s="27"/>
      <c r="G155" s="27"/>
      <c r="H155" s="27"/>
      <c r="I155" s="63" t="s">
        <v>7</v>
      </c>
      <c r="J155" s="65"/>
      <c r="K155" s="74" t="s">
        <v>8</v>
      </c>
      <c r="L155" s="67"/>
      <c r="M155" s="70" t="s">
        <v>7</v>
      </c>
      <c r="N155" s="67"/>
      <c r="O155" s="77" t="s">
        <v>8</v>
      </c>
    </row>
    <row r="156" spans="2:15" ht="15">
      <c r="B156" s="68"/>
      <c r="C156" s="24"/>
      <c r="D156" s="24"/>
      <c r="E156" s="27"/>
      <c r="F156" s="27"/>
      <c r="G156" s="27"/>
      <c r="H156" s="27"/>
      <c r="I156" s="63" t="s">
        <v>4</v>
      </c>
      <c r="J156" s="65"/>
      <c r="K156" s="74" t="s">
        <v>4</v>
      </c>
      <c r="L156" s="67"/>
      <c r="M156" s="70" t="s">
        <v>9</v>
      </c>
      <c r="N156" s="67"/>
      <c r="O156" s="77" t="s">
        <v>10</v>
      </c>
    </row>
    <row r="157" spans="2:15" ht="15">
      <c r="B157" s="68"/>
      <c r="C157" s="24"/>
      <c r="D157" s="24"/>
      <c r="E157" s="27"/>
      <c r="F157" s="27"/>
      <c r="G157" s="27"/>
      <c r="H157" s="27"/>
      <c r="I157" s="64" t="str">
        <f>+PL!G18</f>
        <v>31/3/2003</v>
      </c>
      <c r="J157" s="65"/>
      <c r="K157" s="64" t="str">
        <f>+PL!I18</f>
        <v>31/3/2002</v>
      </c>
      <c r="L157" s="67"/>
      <c r="M157" s="71" t="str">
        <f>+I157</f>
        <v>31/3/2003</v>
      </c>
      <c r="N157" s="67"/>
      <c r="O157" s="71" t="str">
        <f>+K157</f>
        <v>31/3/2002</v>
      </c>
    </row>
    <row r="158" spans="2:15" ht="15">
      <c r="B158" s="68"/>
      <c r="C158" s="27"/>
      <c r="D158" s="24"/>
      <c r="E158" s="27"/>
      <c r="F158" s="27"/>
      <c r="G158" s="27"/>
      <c r="H158" s="27"/>
      <c r="I158" s="65" t="s">
        <v>11</v>
      </c>
      <c r="J158" s="65"/>
      <c r="K158" s="65" t="s">
        <v>11</v>
      </c>
      <c r="L158" s="67"/>
      <c r="M158" s="65" t="s">
        <v>11</v>
      </c>
      <c r="N158" s="67"/>
      <c r="O158" s="65" t="s">
        <v>11</v>
      </c>
    </row>
    <row r="159" spans="2:15" ht="15">
      <c r="B159" s="68"/>
      <c r="C159" s="27" t="s">
        <v>54</v>
      </c>
      <c r="D159" s="27"/>
      <c r="E159" s="27"/>
      <c r="F159" s="27"/>
      <c r="G159" s="27"/>
      <c r="H159" s="27"/>
      <c r="I159" s="31"/>
      <c r="J159" s="30"/>
      <c r="K159" s="32"/>
      <c r="L159" s="31"/>
      <c r="M159" s="30"/>
      <c r="N159" s="31"/>
      <c r="O159" s="32"/>
    </row>
    <row r="160" spans="2:15" ht="15.75" thickBot="1">
      <c r="B160" s="68"/>
      <c r="C160" s="28" t="s">
        <v>22</v>
      </c>
      <c r="D160" s="27" t="s">
        <v>55</v>
      </c>
      <c r="F160" s="27"/>
      <c r="G160" s="27"/>
      <c r="H160" s="27"/>
      <c r="I160" s="141">
        <f>-PL!G40</f>
        <v>558</v>
      </c>
      <c r="J160" s="139"/>
      <c r="K160" s="141">
        <f>-PL!I40</f>
        <v>578</v>
      </c>
      <c r="L160" s="140"/>
      <c r="M160" s="141">
        <f>-PL!K40</f>
        <v>1267</v>
      </c>
      <c r="N160" s="140"/>
      <c r="O160" s="141">
        <f>-PL!M40</f>
        <v>1804</v>
      </c>
    </row>
    <row r="161" spans="2:15" ht="17.25" customHeight="1" thickTop="1">
      <c r="B161" s="68"/>
      <c r="C161" s="41"/>
      <c r="D161" s="27"/>
      <c r="E161" s="27"/>
      <c r="F161" s="27"/>
      <c r="G161" s="27"/>
      <c r="H161" s="27"/>
      <c r="I161" s="59"/>
      <c r="J161" s="139"/>
      <c r="K161" s="59"/>
      <c r="L161" s="140"/>
      <c r="M161" s="59"/>
      <c r="N161" s="140"/>
      <c r="O161" s="59"/>
    </row>
    <row r="162" spans="2:15" ht="15">
      <c r="B162" s="68"/>
      <c r="C162" s="68" t="s">
        <v>239</v>
      </c>
      <c r="D162" s="27"/>
      <c r="E162" s="27"/>
      <c r="F162" s="27"/>
      <c r="G162" s="27"/>
      <c r="H162" s="27"/>
      <c r="I162" s="43"/>
      <c r="J162" s="30"/>
      <c r="K162" s="43"/>
      <c r="L162" s="39"/>
      <c r="M162" s="43"/>
      <c r="N162" s="39"/>
      <c r="O162" s="43"/>
    </row>
    <row r="163" spans="2:15" ht="15">
      <c r="B163" s="68"/>
      <c r="C163" s="68" t="s">
        <v>240</v>
      </c>
      <c r="D163" s="27"/>
      <c r="E163" s="27"/>
      <c r="F163" s="27"/>
      <c r="G163" s="27"/>
      <c r="H163" s="27"/>
      <c r="I163" s="43"/>
      <c r="J163" s="30"/>
      <c r="K163" s="43"/>
      <c r="L163" s="39"/>
      <c r="M163" s="43"/>
      <c r="N163" s="39"/>
      <c r="O163" s="43"/>
    </row>
    <row r="164" spans="2:15" ht="15">
      <c r="B164" s="68"/>
      <c r="C164" s="68" t="s">
        <v>204</v>
      </c>
      <c r="D164" s="27"/>
      <c r="E164" s="27"/>
      <c r="F164" s="27"/>
      <c r="G164" s="27"/>
      <c r="H164" s="27"/>
      <c r="I164" s="43"/>
      <c r="J164" s="30"/>
      <c r="K164" s="43"/>
      <c r="L164" s="39"/>
      <c r="M164" s="43"/>
      <c r="N164" s="39"/>
      <c r="O164" s="43"/>
    </row>
    <row r="165" spans="2:15" ht="15">
      <c r="B165" s="68"/>
      <c r="C165" s="68"/>
      <c r="D165" s="27"/>
      <c r="E165" s="27"/>
      <c r="F165" s="27"/>
      <c r="G165" s="27"/>
      <c r="H165" s="27"/>
      <c r="I165" s="43"/>
      <c r="J165" s="30"/>
      <c r="K165" s="43"/>
      <c r="L165" s="39"/>
      <c r="M165" s="43"/>
      <c r="N165" s="39"/>
      <c r="O165" s="43"/>
    </row>
    <row r="166" spans="2:15" ht="15">
      <c r="B166" s="68"/>
      <c r="C166" s="68"/>
      <c r="D166" s="27"/>
      <c r="E166" s="27"/>
      <c r="F166" s="27"/>
      <c r="G166" s="27"/>
      <c r="H166" s="27"/>
      <c r="I166" s="43"/>
      <c r="J166" s="30"/>
      <c r="K166" s="43"/>
      <c r="L166" s="39"/>
      <c r="M166" s="43"/>
      <c r="N166" s="39"/>
      <c r="O166" s="43"/>
    </row>
    <row r="167" spans="2:15" ht="15.75">
      <c r="B167" s="124" t="s">
        <v>90</v>
      </c>
      <c r="C167" s="127" t="s">
        <v>131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2:15" ht="8.25" customHeight="1">
      <c r="B168" s="68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2:15" ht="15">
      <c r="B169" s="68"/>
      <c r="C169" s="32" t="s">
        <v>310</v>
      </c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2:15" ht="15">
      <c r="B170" s="68"/>
      <c r="C170" s="32" t="s">
        <v>263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2:15" ht="15">
      <c r="B171" s="68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2:15" ht="15">
      <c r="B172" s="68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2:15" ht="15.75">
      <c r="B173" s="124" t="s">
        <v>91</v>
      </c>
      <c r="C173" s="127" t="s">
        <v>115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2:15" ht="8.25" customHeight="1">
      <c r="B174" s="125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2:15" ht="15">
      <c r="B175" s="125"/>
      <c r="C175" s="32" t="s">
        <v>262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2:15" ht="8.25" customHeight="1">
      <c r="B176" s="125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2:15" ht="15">
      <c r="B177" s="125"/>
      <c r="C177" s="32"/>
      <c r="D177" s="32"/>
      <c r="E177" s="32"/>
      <c r="F177" s="32"/>
      <c r="G177" s="32"/>
      <c r="H177" s="32"/>
      <c r="I177" s="32"/>
      <c r="J177" s="32"/>
      <c r="K177" s="65" t="s">
        <v>11</v>
      </c>
      <c r="L177" s="32"/>
      <c r="M177" s="32"/>
      <c r="N177" s="32"/>
      <c r="O177" s="32"/>
    </row>
    <row r="178" spans="2:15" ht="8.25" customHeight="1">
      <c r="B178" s="125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2:15" ht="15.75" thickBot="1">
      <c r="B179" s="125"/>
      <c r="D179" s="32" t="s">
        <v>259</v>
      </c>
      <c r="E179" s="32"/>
      <c r="F179" s="32"/>
      <c r="G179" s="32"/>
      <c r="H179" s="32"/>
      <c r="I179" s="32"/>
      <c r="J179" s="32"/>
      <c r="K179" s="149">
        <v>176</v>
      </c>
      <c r="L179" s="32"/>
      <c r="M179" s="32"/>
      <c r="N179" s="32"/>
      <c r="O179" s="32"/>
    </row>
    <row r="180" spans="2:15" ht="8.25" customHeight="1" thickTop="1">
      <c r="B180" s="125"/>
      <c r="C180" s="32"/>
      <c r="D180" s="32"/>
      <c r="E180" s="32"/>
      <c r="F180" s="32"/>
      <c r="G180" s="32"/>
      <c r="H180" s="32"/>
      <c r="I180" s="32"/>
      <c r="J180" s="32"/>
      <c r="L180" s="32"/>
      <c r="M180" s="32"/>
      <c r="N180" s="32"/>
      <c r="O180" s="32"/>
    </row>
    <row r="181" spans="2:15" ht="15">
      <c r="B181" s="125"/>
      <c r="C181" s="32" t="s">
        <v>196</v>
      </c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2:15" ht="8.25" customHeight="1">
      <c r="B182" s="125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2:15" ht="15">
      <c r="B183" s="125"/>
      <c r="C183" s="32"/>
      <c r="D183" s="32"/>
      <c r="E183" s="32"/>
      <c r="F183" s="32"/>
      <c r="G183" s="32"/>
      <c r="H183" s="32"/>
      <c r="I183" s="32"/>
      <c r="J183" s="32"/>
      <c r="K183" s="65" t="s">
        <v>11</v>
      </c>
      <c r="L183" s="32"/>
      <c r="M183" s="32"/>
      <c r="N183" s="32"/>
      <c r="O183" s="32"/>
    </row>
    <row r="184" spans="2:15" ht="8.25" customHeight="1">
      <c r="B184" s="125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2:15" ht="15.75" thickBot="1">
      <c r="B185" s="125"/>
      <c r="C185" s="32"/>
      <c r="D185" s="32" t="s">
        <v>197</v>
      </c>
      <c r="E185" s="32"/>
      <c r="F185" s="32"/>
      <c r="G185" s="32"/>
      <c r="H185" s="32"/>
      <c r="I185" s="32"/>
      <c r="J185" s="32"/>
      <c r="K185" s="149">
        <v>223</v>
      </c>
      <c r="L185" s="32"/>
      <c r="M185" s="32"/>
      <c r="N185" s="32"/>
      <c r="O185" s="32"/>
    </row>
    <row r="186" spans="2:15" ht="8.25" customHeight="1" thickTop="1">
      <c r="B186" s="125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2:15" ht="15.75" thickBot="1">
      <c r="B187" s="125"/>
      <c r="C187" s="32"/>
      <c r="D187" s="32" t="s">
        <v>198</v>
      </c>
      <c r="E187" s="32"/>
      <c r="F187" s="32"/>
      <c r="G187" s="32"/>
      <c r="H187" s="32"/>
      <c r="I187" s="32"/>
      <c r="J187" s="32"/>
      <c r="K187" s="149">
        <f>K185</f>
        <v>223</v>
      </c>
      <c r="L187" s="32"/>
      <c r="M187" s="32"/>
      <c r="N187" s="32"/>
      <c r="O187" s="32"/>
    </row>
    <row r="188" spans="2:15" ht="8.25" customHeight="1" thickTop="1">
      <c r="B188" s="125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2:15" ht="15.75" thickBot="1">
      <c r="B189" s="125"/>
      <c r="C189" s="32"/>
      <c r="D189" s="32" t="s">
        <v>199</v>
      </c>
      <c r="E189" s="32"/>
      <c r="F189" s="32"/>
      <c r="G189" s="32"/>
      <c r="H189" s="32"/>
      <c r="I189" s="32"/>
      <c r="J189" s="32"/>
      <c r="K189" s="149">
        <v>125</v>
      </c>
      <c r="L189" s="32"/>
      <c r="M189" s="32"/>
      <c r="N189" s="32"/>
      <c r="O189" s="32"/>
    </row>
    <row r="190" spans="2:15" ht="15.75" thickTop="1">
      <c r="B190" s="125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2:15" ht="15">
      <c r="B191" s="125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2:15" ht="15.75">
      <c r="B192" s="124" t="s">
        <v>92</v>
      </c>
      <c r="C192" s="127" t="s">
        <v>114</v>
      </c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2:15" ht="8.25" customHeight="1">
      <c r="B193" s="125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2:15" ht="15">
      <c r="B194" s="125"/>
      <c r="C194" s="32" t="s">
        <v>212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2:15" ht="15">
      <c r="B195" s="125"/>
      <c r="C195" s="32" t="s">
        <v>213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2:15" ht="15">
      <c r="B196" s="125"/>
      <c r="C196" s="32" t="s">
        <v>235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2:15" ht="15">
      <c r="B197" s="125"/>
      <c r="C197" s="32" t="s">
        <v>238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2:15" ht="15">
      <c r="B198" s="125"/>
      <c r="C198" s="32" t="s">
        <v>236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2:15" ht="15">
      <c r="B199" s="125"/>
      <c r="C199" s="32" t="s">
        <v>214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2:15" ht="8.25" customHeight="1">
      <c r="B200" s="125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2:15" ht="15">
      <c r="B201" s="125"/>
      <c r="C201" s="32" t="s">
        <v>237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2:15" ht="15">
      <c r="B202" s="125"/>
      <c r="C202" s="32" t="s">
        <v>245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2:15" ht="15">
      <c r="B203" s="125"/>
      <c r="C203" s="32" t="s">
        <v>269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2:15" ht="8.25" customHeight="1">
      <c r="B204" s="125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2:15" ht="15">
      <c r="B205" s="125"/>
      <c r="C205" s="32" t="s">
        <v>247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2:15" ht="15">
      <c r="B206" s="125"/>
      <c r="C206" s="32" t="s">
        <v>241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2:15" ht="8.25" customHeight="1">
      <c r="B207" s="125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2:15" ht="15">
      <c r="B208" s="125"/>
      <c r="C208" s="32" t="s">
        <v>246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2:15" ht="15">
      <c r="B209" s="125"/>
      <c r="C209" s="32" t="s">
        <v>270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2:15" ht="15">
      <c r="B210" s="125"/>
      <c r="C210" s="32" t="s">
        <v>271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2:15" ht="15">
      <c r="B211" s="125"/>
      <c r="C211" s="32" t="s">
        <v>272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2:15" ht="15">
      <c r="B212" s="125"/>
      <c r="C212" s="32" t="s">
        <v>273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2:15" ht="15">
      <c r="B213" s="125"/>
      <c r="C213" s="32" t="s">
        <v>274</v>
      </c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2:15" ht="8.25" customHeight="1">
      <c r="B214" s="125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2:15" ht="15">
      <c r="B215" s="125"/>
      <c r="C215" s="32" t="s">
        <v>275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2:15" ht="15">
      <c r="B216" s="125"/>
      <c r="C216" s="32" t="s">
        <v>276</v>
      </c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2:15" ht="15">
      <c r="B217" s="125"/>
      <c r="C217" s="32" t="s">
        <v>277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2:15" ht="15">
      <c r="B218" s="125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2:15" ht="15">
      <c r="B219" s="125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2:15" ht="15.75">
      <c r="B220" s="124" t="s">
        <v>93</v>
      </c>
      <c r="C220" s="127" t="s">
        <v>193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2:15" ht="8.25" customHeight="1">
      <c r="B221" s="125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2:13" ht="15">
      <c r="B222" s="68"/>
      <c r="C222" s="23" t="s">
        <v>264</v>
      </c>
      <c r="D222" s="47"/>
      <c r="E222" s="27"/>
      <c r="F222" s="27"/>
      <c r="G222" s="27"/>
      <c r="H222" s="27"/>
      <c r="I222" s="36"/>
      <c r="J222" s="25"/>
      <c r="K222" s="25"/>
      <c r="L222" s="32"/>
      <c r="M222" s="32"/>
    </row>
    <row r="223" spans="2:15" ht="15">
      <c r="B223" s="68"/>
      <c r="C223" s="68" t="s">
        <v>166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2:15" ht="15">
      <c r="B224" s="68"/>
      <c r="C224" s="68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2:15" ht="15">
      <c r="B225" s="68"/>
      <c r="C225" s="68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2:15" ht="15.75">
      <c r="B226" s="124" t="s">
        <v>94</v>
      </c>
      <c r="C226" s="127" t="s">
        <v>113</v>
      </c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2:15" ht="8.25" customHeight="1">
      <c r="B227" s="68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2:15" ht="15">
      <c r="B228" s="68"/>
      <c r="C228" s="27" t="s">
        <v>167</v>
      </c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2:15" ht="15">
      <c r="B229" s="68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2:15" ht="15">
      <c r="B230" s="68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2:15" ht="15.75">
      <c r="B231" s="124" t="s">
        <v>95</v>
      </c>
      <c r="C231" s="127" t="s">
        <v>112</v>
      </c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2:15" ht="8.25" customHeight="1">
      <c r="B232" s="125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2:15" ht="15">
      <c r="B233" s="125"/>
      <c r="C233" s="25" t="s">
        <v>146</v>
      </c>
      <c r="D233" s="119"/>
      <c r="E233" s="119"/>
      <c r="F233" s="119"/>
      <c r="G233" s="119"/>
      <c r="H233" s="119"/>
      <c r="I233" s="119"/>
      <c r="J233" s="82"/>
      <c r="K233" s="82"/>
      <c r="L233" s="83"/>
      <c r="M233" s="50"/>
      <c r="N233" s="81"/>
      <c r="O233" s="32"/>
    </row>
    <row r="234" spans="2:15" ht="15">
      <c r="B234" s="125"/>
      <c r="C234" s="89" t="s">
        <v>145</v>
      </c>
      <c r="D234" s="89"/>
      <c r="E234" s="89"/>
      <c r="F234" s="89"/>
      <c r="G234" s="119"/>
      <c r="H234" s="119"/>
      <c r="I234" s="119"/>
      <c r="J234" s="82"/>
      <c r="K234" s="82"/>
      <c r="L234" s="83"/>
      <c r="M234" s="50"/>
      <c r="N234" s="81"/>
      <c r="O234" s="32"/>
    </row>
    <row r="235" spans="2:15" ht="8.25" customHeight="1">
      <c r="B235" s="125"/>
      <c r="C235" s="89"/>
      <c r="D235" s="89"/>
      <c r="E235" s="89"/>
      <c r="F235" s="89"/>
      <c r="G235" s="119"/>
      <c r="H235" s="119"/>
      <c r="I235" s="119"/>
      <c r="J235" s="82"/>
      <c r="K235" s="82"/>
      <c r="L235" s="83"/>
      <c r="M235" s="50"/>
      <c r="N235" s="81"/>
      <c r="O235" s="32"/>
    </row>
    <row r="236" spans="2:15" ht="15">
      <c r="B236" s="125"/>
      <c r="C236" s="89" t="s">
        <v>141</v>
      </c>
      <c r="D236" s="89" t="s">
        <v>148</v>
      </c>
      <c r="E236" s="89"/>
      <c r="F236" s="89"/>
      <c r="G236" s="119"/>
      <c r="H236" s="119"/>
      <c r="I236" s="119"/>
      <c r="J236" s="82"/>
      <c r="K236" s="82"/>
      <c r="L236" s="83"/>
      <c r="M236" s="50"/>
      <c r="N236" s="81"/>
      <c r="O236" s="32"/>
    </row>
    <row r="237" spans="2:15" ht="15">
      <c r="B237" s="125"/>
      <c r="C237" s="89"/>
      <c r="D237" s="89" t="s">
        <v>215</v>
      </c>
      <c r="E237" s="89"/>
      <c r="F237" s="89"/>
      <c r="G237" s="119"/>
      <c r="H237" s="119"/>
      <c r="I237" s="119"/>
      <c r="J237" s="82"/>
      <c r="K237" s="82"/>
      <c r="L237" s="83"/>
      <c r="M237" s="50"/>
      <c r="N237" s="81"/>
      <c r="O237" s="32"/>
    </row>
    <row r="238" spans="2:15" ht="15">
      <c r="B238" s="125"/>
      <c r="C238" s="89"/>
      <c r="D238" s="89" t="s">
        <v>216</v>
      </c>
      <c r="E238" s="89"/>
      <c r="F238" s="89"/>
      <c r="G238" s="119"/>
      <c r="H238" s="119"/>
      <c r="I238" s="119"/>
      <c r="J238" s="82"/>
      <c r="K238" s="82"/>
      <c r="L238" s="83"/>
      <c r="M238" s="50"/>
      <c r="N238" s="81"/>
      <c r="O238" s="32"/>
    </row>
    <row r="239" spans="2:15" ht="15">
      <c r="B239" s="125"/>
      <c r="C239" s="89"/>
      <c r="D239" s="89" t="s">
        <v>217</v>
      </c>
      <c r="E239" s="89"/>
      <c r="F239" s="89"/>
      <c r="G239" s="119"/>
      <c r="H239" s="119"/>
      <c r="I239" s="119"/>
      <c r="J239" s="82"/>
      <c r="K239" s="82"/>
      <c r="L239" s="83"/>
      <c r="M239" s="50"/>
      <c r="N239" s="81"/>
      <c r="O239" s="32"/>
    </row>
    <row r="240" spans="2:15" ht="8.25" customHeight="1">
      <c r="B240" s="125"/>
      <c r="C240" s="89"/>
      <c r="D240" s="89"/>
      <c r="E240" s="89"/>
      <c r="F240" s="89"/>
      <c r="G240" s="119"/>
      <c r="H240" s="119"/>
      <c r="I240" s="119"/>
      <c r="J240" s="82"/>
      <c r="K240" s="82"/>
      <c r="L240" s="83"/>
      <c r="M240" s="50"/>
      <c r="N240" s="81"/>
      <c r="O240" s="32"/>
    </row>
    <row r="241" spans="2:15" ht="15">
      <c r="B241" s="125"/>
      <c r="C241" s="89"/>
      <c r="D241" s="89" t="s">
        <v>142</v>
      </c>
      <c r="E241" s="89"/>
      <c r="F241" s="89"/>
      <c r="G241" s="119"/>
      <c r="H241" s="119"/>
      <c r="I241" s="119"/>
      <c r="J241" s="82"/>
      <c r="K241" s="82"/>
      <c r="L241" s="83"/>
      <c r="M241" s="50"/>
      <c r="N241" s="81"/>
      <c r="O241" s="32"/>
    </row>
    <row r="242" spans="2:15" ht="8.25" customHeight="1">
      <c r="B242" s="125"/>
      <c r="C242" s="89"/>
      <c r="D242" s="145"/>
      <c r="E242" s="89"/>
      <c r="F242" s="89"/>
      <c r="G242" s="119"/>
      <c r="H242" s="119"/>
      <c r="I242" s="119"/>
      <c r="J242" s="82"/>
      <c r="K242" s="82"/>
      <c r="L242" s="83"/>
      <c r="M242" s="50"/>
      <c r="N242" s="81"/>
      <c r="O242" s="32"/>
    </row>
    <row r="243" spans="2:15" ht="15">
      <c r="B243" s="125"/>
      <c r="C243" s="89" t="s">
        <v>143</v>
      </c>
      <c r="D243" s="89" t="s">
        <v>149</v>
      </c>
      <c r="E243" s="89"/>
      <c r="F243" s="89"/>
      <c r="G243" s="119"/>
      <c r="H243" s="119"/>
      <c r="I243" s="119"/>
      <c r="J243" s="82"/>
      <c r="K243" s="82"/>
      <c r="L243" s="83"/>
      <c r="M243" s="50"/>
      <c r="N243" s="81"/>
      <c r="O243" s="32"/>
    </row>
    <row r="244" spans="2:15" ht="15">
      <c r="B244" s="125"/>
      <c r="C244" s="89"/>
      <c r="D244" s="89" t="s">
        <v>218</v>
      </c>
      <c r="E244" s="89"/>
      <c r="F244" s="89"/>
      <c r="G244" s="119"/>
      <c r="H244" s="119"/>
      <c r="I244" s="119"/>
      <c r="J244" s="82"/>
      <c r="K244" s="82"/>
      <c r="L244" s="83"/>
      <c r="M244" s="50"/>
      <c r="N244" s="81"/>
      <c r="O244" s="32"/>
    </row>
    <row r="245" spans="2:15" ht="15">
      <c r="B245" s="125"/>
      <c r="C245" s="89"/>
      <c r="D245" s="89" t="s">
        <v>219</v>
      </c>
      <c r="E245" s="89"/>
      <c r="F245" s="89"/>
      <c r="G245" s="119"/>
      <c r="H245" s="119"/>
      <c r="I245" s="119"/>
      <c r="J245" s="82"/>
      <c r="K245" s="82"/>
      <c r="L245" s="83"/>
      <c r="M245" s="50"/>
      <c r="N245" s="81"/>
      <c r="O245" s="32"/>
    </row>
    <row r="246" spans="2:15" ht="15">
      <c r="B246" s="125"/>
      <c r="C246" s="89"/>
      <c r="D246" s="89" t="s">
        <v>220</v>
      </c>
      <c r="E246" s="89"/>
      <c r="F246" s="89"/>
      <c r="G246" s="119"/>
      <c r="H246" s="119"/>
      <c r="I246" s="119"/>
      <c r="J246" s="82"/>
      <c r="K246" s="82"/>
      <c r="L246" s="83"/>
      <c r="M246" s="50"/>
      <c r="N246" s="81"/>
      <c r="O246" s="32"/>
    </row>
    <row r="247" spans="2:15" ht="15">
      <c r="B247" s="125"/>
      <c r="C247" s="89"/>
      <c r="D247" s="89" t="s">
        <v>221</v>
      </c>
      <c r="E247" s="89"/>
      <c r="F247" s="89"/>
      <c r="G247" s="119"/>
      <c r="H247" s="119"/>
      <c r="I247" s="119"/>
      <c r="J247" s="82"/>
      <c r="K247" s="82"/>
      <c r="L247" s="83"/>
      <c r="M247" s="50"/>
      <c r="N247" s="81"/>
      <c r="O247" s="32"/>
    </row>
    <row r="248" spans="2:15" ht="15">
      <c r="B248" s="125"/>
      <c r="C248" s="89"/>
      <c r="D248" s="89" t="s">
        <v>222</v>
      </c>
      <c r="E248" s="89"/>
      <c r="F248" s="89"/>
      <c r="G248" s="119"/>
      <c r="H248" s="119"/>
      <c r="I248" s="119"/>
      <c r="J248" s="82"/>
      <c r="K248" s="82"/>
      <c r="L248" s="83"/>
      <c r="M248" s="50"/>
      <c r="N248" s="81"/>
      <c r="O248" s="32"/>
    </row>
    <row r="249" spans="2:15" ht="15">
      <c r="B249" s="125"/>
      <c r="C249" s="89"/>
      <c r="D249" s="89" t="s">
        <v>281</v>
      </c>
      <c r="E249" s="89"/>
      <c r="F249" s="89"/>
      <c r="G249" s="119"/>
      <c r="H249" s="119"/>
      <c r="I249" s="119"/>
      <c r="J249" s="82"/>
      <c r="K249" s="82"/>
      <c r="L249" s="83"/>
      <c r="M249" s="50"/>
      <c r="N249" s="81"/>
      <c r="O249" s="32"/>
    </row>
    <row r="250" spans="2:15" ht="15">
      <c r="B250" s="125"/>
      <c r="C250" s="89"/>
      <c r="D250" s="89" t="s">
        <v>223</v>
      </c>
      <c r="E250" s="89"/>
      <c r="F250" s="89"/>
      <c r="G250" s="119"/>
      <c r="H250" s="119"/>
      <c r="I250" s="119"/>
      <c r="J250" s="82"/>
      <c r="K250" s="82"/>
      <c r="L250" s="83"/>
      <c r="M250" s="50"/>
      <c r="N250" s="81"/>
      <c r="O250" s="32"/>
    </row>
    <row r="251" spans="2:15" ht="8.25" customHeight="1">
      <c r="B251" s="125"/>
      <c r="C251" s="89"/>
      <c r="D251" s="89"/>
      <c r="E251" s="89"/>
      <c r="F251" s="89"/>
      <c r="G251" s="119"/>
      <c r="H251" s="119"/>
      <c r="I251" s="119"/>
      <c r="J251" s="82"/>
      <c r="K251" s="82"/>
      <c r="L251" s="83"/>
      <c r="M251" s="50"/>
      <c r="N251" s="81"/>
      <c r="O251" s="32"/>
    </row>
    <row r="252" spans="2:15" ht="15">
      <c r="B252" s="125"/>
      <c r="C252" s="89"/>
      <c r="D252" s="89" t="s">
        <v>144</v>
      </c>
      <c r="E252" s="89"/>
      <c r="F252" s="89"/>
      <c r="G252" s="119"/>
      <c r="H252" s="119"/>
      <c r="I252" s="119"/>
      <c r="J252" s="82"/>
      <c r="K252" s="82"/>
      <c r="L252" s="83"/>
      <c r="M252" s="50"/>
      <c r="N252" s="81"/>
      <c r="O252" s="32"/>
    </row>
    <row r="253" spans="2:15" ht="8.25" customHeight="1">
      <c r="B253" s="125"/>
      <c r="C253" s="89"/>
      <c r="D253" s="89" t="s">
        <v>13</v>
      </c>
      <c r="E253" s="89"/>
      <c r="F253" s="89"/>
      <c r="G253" s="119"/>
      <c r="H253" s="119"/>
      <c r="I253" s="119"/>
      <c r="J253" s="82"/>
      <c r="K253" s="82"/>
      <c r="L253" s="83"/>
      <c r="M253" s="120"/>
      <c r="N253" s="81"/>
      <c r="O253" s="32"/>
    </row>
    <row r="254" spans="2:15" ht="15">
      <c r="B254" s="125"/>
      <c r="C254" s="142" t="s">
        <v>224</v>
      </c>
      <c r="D254" s="89"/>
      <c r="E254" s="89"/>
      <c r="F254" s="89"/>
      <c r="G254" s="119"/>
      <c r="H254" s="119"/>
      <c r="I254" s="119"/>
      <c r="J254" s="82"/>
      <c r="K254" s="82"/>
      <c r="L254" s="83"/>
      <c r="M254" s="50"/>
      <c r="N254" s="81"/>
      <c r="O254" s="32"/>
    </row>
    <row r="255" spans="2:15" ht="15">
      <c r="B255" s="125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32"/>
    </row>
    <row r="256" spans="2:15" ht="15">
      <c r="B256" s="125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2:15" ht="15.75">
      <c r="B257" s="124" t="s">
        <v>96</v>
      </c>
      <c r="C257" s="127" t="s">
        <v>294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2:15" ht="8.25" customHeight="1">
      <c r="B258" s="125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2:15" ht="15">
      <c r="B259" s="125"/>
      <c r="C259" s="32" t="s">
        <v>295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2:15" ht="15">
      <c r="B260" s="125"/>
      <c r="C260" s="32" t="s">
        <v>296</v>
      </c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2:15" ht="6.75" customHeight="1">
      <c r="B261" s="125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2:15" ht="15">
      <c r="B262" s="125"/>
      <c r="C262" s="32" t="s">
        <v>287</v>
      </c>
      <c r="D262" s="32" t="s">
        <v>288</v>
      </c>
      <c r="E262" s="32" t="s">
        <v>297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2:15" ht="15">
      <c r="B263" s="125"/>
      <c r="C263" s="32"/>
      <c r="D263" s="32"/>
      <c r="E263" s="32"/>
      <c r="G263" s="32" t="s">
        <v>301</v>
      </c>
      <c r="H263" s="32"/>
      <c r="I263" s="32"/>
      <c r="J263" s="32"/>
      <c r="K263" s="32"/>
      <c r="L263" s="32"/>
      <c r="M263" s="32"/>
      <c r="N263" s="32"/>
      <c r="O263" s="32"/>
    </row>
    <row r="264" spans="2:15" ht="15">
      <c r="B264" s="125"/>
      <c r="C264" s="32"/>
      <c r="D264" s="160" t="s">
        <v>289</v>
      </c>
      <c r="E264" s="32" t="s">
        <v>293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2:15" ht="15">
      <c r="B265" s="125"/>
      <c r="C265" s="32"/>
      <c r="D265" s="160" t="s">
        <v>290</v>
      </c>
      <c r="E265" s="32" t="s">
        <v>298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2:15" ht="15">
      <c r="B266" s="125"/>
      <c r="C266" s="32"/>
      <c r="D266" s="160"/>
      <c r="E266" s="32"/>
      <c r="F266" s="32"/>
      <c r="G266" s="32"/>
      <c r="H266" s="32"/>
      <c r="I266" s="32" t="s">
        <v>299</v>
      </c>
      <c r="K266" s="32"/>
      <c r="L266" s="32"/>
      <c r="M266" s="32"/>
      <c r="N266" s="32"/>
      <c r="O266" s="32"/>
    </row>
    <row r="267" spans="2:15" ht="15">
      <c r="B267" s="125"/>
      <c r="C267" s="32" t="s">
        <v>291</v>
      </c>
      <c r="D267" s="32" t="s">
        <v>311</v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2:15" ht="15">
      <c r="B268" s="125"/>
      <c r="C268" s="32" t="s">
        <v>292</v>
      </c>
      <c r="D268" s="32" t="s">
        <v>312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2:15" ht="15">
      <c r="B269" s="125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2:15" ht="15">
      <c r="B270" s="125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2:15" ht="15.75">
      <c r="B271" s="124" t="s">
        <v>97</v>
      </c>
      <c r="C271" s="127" t="s">
        <v>242</v>
      </c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2:15" ht="8.25" customHeight="1">
      <c r="B272" s="125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2:15" ht="15">
      <c r="B273" s="125"/>
      <c r="C273" s="78" t="s">
        <v>99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ht="8.25" customHeight="1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ht="15">
      <c r="C275" s="32" t="s">
        <v>300</v>
      </c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2:15" ht="15">
      <c r="B276" s="125"/>
      <c r="C276" s="32" t="s">
        <v>244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2:15" ht="15">
      <c r="B277" s="125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2:15" ht="15">
      <c r="B278" s="125"/>
      <c r="C278" s="78" t="s">
        <v>173</v>
      </c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2:15" ht="8.25" customHeight="1">
      <c r="B279" s="68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2:15" ht="15">
      <c r="B280" s="68"/>
      <c r="C280" s="32" t="s">
        <v>248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2:15" ht="15">
      <c r="B281" s="68"/>
      <c r="C281" s="32" t="s">
        <v>230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2:15" ht="15">
      <c r="B282" s="68"/>
      <c r="C282" s="32" t="s">
        <v>231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2:15" ht="1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2:15" ht="1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2:15" ht="1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2:15" ht="1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2:15" ht="1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2:15" ht="1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2:15" ht="1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2:15" ht="1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2:15" ht="1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2:15" ht="1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2:15" ht="1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2:15" ht="1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2:15" ht="1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2:15" ht="1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2:15" ht="1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2:15" ht="1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2:15" ht="1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2:15" ht="1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2:15" ht="1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2:15" ht="1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2:15" ht="1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2:15" ht="1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2:15" ht="1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2:15" ht="1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2:15" ht="1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2:15" ht="1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2:15" ht="1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2:15" ht="1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2:15" ht="1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2:15" ht="1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2:15" ht="1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2:15" ht="1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2:15" ht="1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2:15" ht="1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2:15" ht="1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2:15" ht="1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2:15" ht="1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2:15" ht="1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2:15" ht="1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2:15" ht="1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2:15" ht="1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2:15" ht="1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2:15" ht="1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2:15" ht="1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2:15" ht="1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2:15" ht="1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2:15" ht="1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2:15" ht="1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2:15" ht="1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2:15" ht="1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2:15" ht="1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2:15" ht="1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2:15" ht="1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2:15" ht="1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2:15" ht="1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2:15" ht="1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2:15" ht="1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2:15" ht="1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2:15" ht="1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2:15" ht="1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2:15" ht="1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2:15" ht="1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2:15" ht="1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2:15" ht="1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2:15" ht="1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2:15" ht="1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2:15" ht="1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2:15" ht="1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2:15" ht="1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2:15" ht="1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2:15" ht="1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2:15" ht="1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2:15" ht="1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2:15" ht="1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2:15" ht="1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2:15" ht="1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2:15" ht="1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2:15" ht="1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2:15" ht="1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2:15" ht="1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2:15" ht="1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2:15" ht="1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2:15" ht="1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2:15" ht="1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2:15" ht="1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2:15" ht="1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2:15" ht="1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2:15" ht="1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2:15" ht="1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2:15" ht="1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2:15" ht="1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2:15" ht="1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2:15" ht="1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2:15" ht="1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2:15" ht="1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2:15" ht="1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2:15" ht="15">
      <c r="B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2:15" ht="15">
      <c r="B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2:15" ht="15">
      <c r="B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</sheetData>
  <mergeCells count="2">
    <mergeCell ref="I153:K153"/>
    <mergeCell ref="M153:O153"/>
  </mergeCells>
  <printOptions/>
  <pageMargins left="0.75" right="0.6" top="0.75" bottom="0.75" header="0.5" footer="0.5"/>
  <pageSetup firstPageNumber="5" useFirstPageNumber="1" horizontalDpi="300" verticalDpi="300" orientation="portrait" paperSize="9" scale="82" r:id="rId1"/>
  <headerFooter alignWithMargins="0">
    <oddFooter>&amp;C&amp;P</oddFooter>
  </headerFooter>
  <rowBreaks count="4" manualBreakCount="4">
    <brk id="59" max="15" man="1"/>
    <brk id="118" max="15" man="1"/>
    <brk id="170" max="15" man="1"/>
    <brk id="22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The Lion Group</cp:lastModifiedBy>
  <cp:lastPrinted>2003-05-03T05:05:25Z</cp:lastPrinted>
  <dcterms:created xsi:type="dcterms:W3CDTF">2000-02-18T03:23:51Z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