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'BS'!$A$1:$L$66</definedName>
    <definedName name="_xlnm.Print_Area" localSheetId="2">'Notes'!$B$1:$Q$228</definedName>
    <definedName name="_xlnm.Print_Area" localSheetId="0">'PL'!$A$1:$Q$86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<sst xmlns="http://schemas.openxmlformats.org/spreadsheetml/2006/main" count="371" uniqueCount="248">
  <si>
    <t>POSIM  BERHAD   (82056 - X)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</si>
  <si>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</si>
  <si>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</si>
  <si>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</si>
  <si>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</si>
  <si>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</si>
  <si>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</si>
  <si>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</si>
  <si>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</si>
  <si>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</si>
  <si>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</si>
  <si>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</si>
  <si>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 income</t>
  </si>
  <si>
    <t xml:space="preserve">-     </t>
  </si>
  <si>
    <t>(c)</t>
  </si>
  <si>
    <t xml:space="preserve"> </t>
  </si>
  <si>
    <t>Depreciation  and  amortisation</t>
  </si>
  <si>
    <t>(d)</t>
  </si>
  <si>
    <t>Exceptional  items</t>
  </si>
  <si>
    <t>(e)</t>
  </si>
  <si>
    <t>minority  interests  and  extraordinary  items</t>
  </si>
  <si>
    <t>(f)</t>
  </si>
  <si>
    <t>(g)</t>
  </si>
  <si>
    <t>(h)</t>
  </si>
  <si>
    <t>Taxation</t>
  </si>
  <si>
    <t>(i)</t>
  </si>
  <si>
    <t>(ii)  Less  minority  interests</t>
  </si>
  <si>
    <t>(j)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</si>
  <si>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</si>
  <si>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</si>
  <si>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</si>
  <si>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</si>
  <si>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</si>
  <si>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</si>
  <si>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</si>
  <si>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</si>
  <si>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</si>
  <si>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</si>
  <si>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</si>
  <si>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</si>
  <si>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</si>
  <si>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</si>
  <si>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</si>
  <si>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EXCEPTIONAL  ITEMS</t>
  </si>
  <si>
    <t>EXTRAORDINARY  ITEMS</t>
  </si>
  <si>
    <t>Current</t>
  </si>
  <si>
    <t>Associated  companies</t>
  </si>
  <si>
    <t>QUOTED  SECURITIES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</si>
  <si>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</si>
  <si>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</si>
  <si>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</si>
  <si>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......../2</t>
  </si>
  <si>
    <t>SEASONALITY  AND  CYCLICALITY  OF  OPERATIONS</t>
  </si>
  <si>
    <t>ISSUANCES  AND  REPAYMENT  OF  DEBT  AND  EQUITY  SECURITIES</t>
  </si>
  <si>
    <t>GROUP  BORROWINGS  AND  DEBT  SECURITIES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</si>
  <si>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</si>
  <si>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</si>
  <si>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</si>
  <si>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......../3</t>
  </si>
  <si>
    <t>SEGMENTAL  INFORMATION</t>
  </si>
  <si>
    <t>Profit  Before</t>
  </si>
  <si>
    <t>Assets</t>
  </si>
  <si>
    <t>Employed</t>
  </si>
  <si>
    <t>Timber  extraction  and  pulp  and  paper</t>
  </si>
  <si>
    <t>Building  materials  and  consumables</t>
  </si>
  <si>
    <t>REVIEW  OF  PERFORMANCE</t>
  </si>
  <si>
    <t>PROSPECTS</t>
  </si>
  <si>
    <t>VARIANCE OF ACTUAL RESULTS FROM FORECASTED PROFIT AND  SHORTFALL  IN  PROFIT  GUARANTEE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</si>
  <si>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</si>
  <si>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</si>
  <si>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</si>
  <si>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</si>
  <si>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</si>
  <si>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</si>
  <si>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</si>
  <si>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</si>
  <si>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</si>
  <si>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</si>
  <si>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</si>
  <si>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</si>
  <si>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</si>
  <si>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</si>
  <si>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</si>
  <si>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</si>
  <si>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</si>
  <si>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</si>
  <si>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</si>
  <si>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</si>
  <si>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</si>
  <si>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</si>
  <si>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PRECEDING  YEAR</t>
  </si>
  <si>
    <t>CORRESPONDING</t>
  </si>
  <si>
    <t>PERIOD</t>
  </si>
  <si>
    <t>INDIVIDUAL  QUARTER</t>
  </si>
  <si>
    <t>CUMULATIVE  QUARTER</t>
  </si>
  <si>
    <t>Indemnity  contracts  have  been  signed  between  the  Company  and  its  immediate  holding  company,  Avenel  Sdn</t>
  </si>
  <si>
    <t>This  note  is  not  applicable.</t>
  </si>
  <si>
    <t>QUARTERLY  REPORT  (Cont'd)</t>
  </si>
  <si>
    <t>30/6/2000</t>
  </si>
  <si>
    <t>Apart  from  the  timber  extraction  and  pulp  and  paper  operations,  the  Group's  other  operations  are  not  subjected</t>
  </si>
  <si>
    <t>to  material  seasonal  or  cyclical  effects.</t>
  </si>
  <si>
    <t>RM 203,042,571  to  RM 203,218,571  by  the  issue  of  176,000  new  ordinary  shares  of  RM 1.00  each  fully  paid</t>
  </si>
  <si>
    <t>in  the  capital  of  the  Company  at  an  option  price  of  RM 2.40  per  share  pursuant  to  the  Executive  Share  Option</t>
  </si>
  <si>
    <t>Scheme  of  the  Company.</t>
  </si>
  <si>
    <t>claims,  costs  and  expenses  whatsoever  which  the  Company  may  incur  or  sustain  as  a  result  of  or  arising  from</t>
  </si>
  <si>
    <t>STATUS  OF  CORPORATE  PROPOSAL</t>
  </si>
  <si>
    <t>Basic  (based on 203.2 million</t>
  </si>
  <si>
    <t>Information  on  the  Group's  operations  by  geographical  segments  has  not  been  provided  as  the  Group  operated</t>
  </si>
  <si>
    <t>principally  in  Malaysia.</t>
  </si>
  <si>
    <t>There  are  2  remaining  litigation  suits  filed  against  SFI  by  various  parties  for  alleged  wrongful  termination  of  timber</t>
  </si>
  <si>
    <t>The  figures  have  not  been  audited.</t>
  </si>
  <si>
    <t>Other  income</t>
  </si>
  <si>
    <t>Revenue</t>
  </si>
  <si>
    <t>Profit/(loss)  before  finance  cost,  depreciation</t>
  </si>
  <si>
    <t>tax,  minority  interests  and  extraordinary  items</t>
  </si>
  <si>
    <t>and  amortisation,  exceptional  items,  income</t>
  </si>
  <si>
    <t>Finance  cost</t>
  </si>
  <si>
    <t>Profit/(loss)  before  income  tax,</t>
  </si>
  <si>
    <t>Share  of  profits  and  losses  of  associated  companies</t>
  </si>
  <si>
    <t>Income  tax</t>
  </si>
  <si>
    <t xml:space="preserve">      before  deducting  minority  interests</t>
  </si>
  <si>
    <t>(i)   Profit/(loss)  after  income  tax</t>
  </si>
  <si>
    <t>Pre-acquisition  profit/(loss),  if  applicable</t>
  </si>
  <si>
    <t>attributable  to  members  of  the  company</t>
  </si>
  <si>
    <t>Net  profit/(loss)  from  ordinary  activities</t>
  </si>
  <si>
    <t>(m)</t>
  </si>
  <si>
    <t>Net  profit/(loss)  attributable</t>
  </si>
  <si>
    <t>to  members  of  the  company</t>
  </si>
  <si>
    <t>Earnings  per  share  based  on  2(m)  above  after  deducting  any  provision  for  preference  dividends :-</t>
  </si>
  <si>
    <t>Property,  plant  and  equipment</t>
  </si>
  <si>
    <t>Forest  concessions</t>
  </si>
  <si>
    <t>Plantation  development  expenditure</t>
  </si>
  <si>
    <t>Long  term  investments</t>
  </si>
  <si>
    <t>Goodwill  on  consolidation</t>
  </si>
  <si>
    <t xml:space="preserve">- </t>
  </si>
  <si>
    <t>Inventories</t>
  </si>
  <si>
    <t>Trade  receivables</t>
  </si>
  <si>
    <t>Current  assets</t>
  </si>
  <si>
    <t>Deposits,  cash  and  bank  balances</t>
  </si>
  <si>
    <t>Amount  owing  by  related  companies</t>
  </si>
  <si>
    <t>Other  receivables,  deposits  and  prepayments</t>
  </si>
  <si>
    <t>Current  liabilities</t>
  </si>
  <si>
    <t>Trade  payables</t>
  </si>
  <si>
    <t>Other  payables</t>
  </si>
  <si>
    <t>Short  term  borrowings</t>
  </si>
  <si>
    <t>Proposed  dividend</t>
  </si>
  <si>
    <t>Net  current  assets / (liabilities)</t>
  </si>
  <si>
    <t>Shareholders'  funds</t>
  </si>
  <si>
    <t>Share  capital</t>
  </si>
  <si>
    <t>Share  premium</t>
  </si>
  <si>
    <t>Capital  reserve</t>
  </si>
  <si>
    <t>Minority  interests</t>
  </si>
  <si>
    <t>Other  long  term  liabilities</t>
  </si>
  <si>
    <t>Deferred  taxation</t>
  </si>
  <si>
    <t>Net  tangible  assets  per  share  (RM)</t>
  </si>
  <si>
    <t>Provision  for  taxation</t>
  </si>
  <si>
    <t>There  were  no  exceptional  items  for  the  current  quarter  and  financial  year-to-date.</t>
  </si>
  <si>
    <t>There  were  no  extraordinary  items  for  the  current  quarter  and  financial  year-to-date.</t>
  </si>
  <si>
    <t>UNQUOTED  INVESTMENTS  AND / OR  PROPERTIES</t>
  </si>
  <si>
    <t>and  financial  year-to-date.</t>
  </si>
  <si>
    <t>There  were  no  material  gain  or  loss  on  disposal  of  unquoted  investments  or  properties  for  the  current  quarter</t>
  </si>
  <si>
    <t>There  were  no  purchase  or  disposal  of  quoted  securities  for  the  current  quarter  and  financial  year-to-date.</t>
  </si>
  <si>
    <t>At  book  value</t>
  </si>
  <si>
    <t>At  cost</t>
  </si>
  <si>
    <t>There  were  no  changes  in  the  composition  of  the  Group  for  the  current  quarter  and  financial  year-to-date.</t>
  </si>
  <si>
    <t>During  the  current  financial  year-to-date,  the  issued  and  paid-up  capital  of  the  Company  was  increased  from</t>
  </si>
  <si>
    <t>and  denominated  in  Ringgit  Malaysia.</t>
  </si>
  <si>
    <t>COMPARISON  WITH  THE  PRECEDING  QUARTER</t>
  </si>
  <si>
    <t>MATERIAL  LITIGATIONS</t>
  </si>
  <si>
    <t>Investment  in  associated  companies</t>
  </si>
  <si>
    <t>SUBSEQUENT  EVENT</t>
  </si>
  <si>
    <t>prior  to  the  completion  of  the  sale  of  80%  equity  interest  in  SFI  by  Avenel.</t>
  </si>
  <si>
    <t xml:space="preserve">i).  </t>
  </si>
  <si>
    <t>The  Court  has  not  fixed  a  date  for  delivery  of  the  ruling.</t>
  </si>
  <si>
    <t xml:space="preserve">ii).  </t>
  </si>
  <si>
    <t>In  Civil  Suit  No.  K22-40-97  filed  on  11  April  1997,  Harapan  Permai  Sdn  Bhd,  a  timber  contractor,  sued</t>
  </si>
  <si>
    <t>SFI  for  RM 184,456,769  for  alleged  wrongful  termination  of  the  Agreement  under  a  Timber  Sale  Agreement</t>
  </si>
  <si>
    <t xml:space="preserve">dated  9  November  1992.  SFI  has  applied  to  strike  out  the  suit  on  the  grounds  that  the  Agreement  is  </t>
  </si>
  <si>
    <t xml:space="preserve">illegal  under  the  provision  of  the  Sabah  Forest  Enactment  1968  ("SFE").  </t>
  </si>
  <si>
    <t>In  Civil  Suit  No.  K22-55-97  filed  on  6  May  1997,  UNP  Plywood  Sdn  Bhd  ("UNP"),  a  timber  contractor,</t>
  </si>
  <si>
    <t>sued  SFI  for  RM 128,874,435  for  alleged  wrongful  termination  of  the  Extraction  and  Purchasing  Agreements</t>
  </si>
  <si>
    <t>dated  28  June  1993  and  13  August  1993  respectively  which  was  entered  into  between  SFI  and  UNP.</t>
  </si>
  <si>
    <t xml:space="preserve">Agreements  and  the  arrangements  between  SFI  and  UNP  amounted  to  an  assignment  of  the  Special </t>
  </si>
  <si>
    <t xml:space="preserve">Timber  license  No. SK7/90  which  was  in  contravention  of  S.24(6)  of  the  SFE  thereby  rendering  the  </t>
  </si>
  <si>
    <t>illegal  insofar  as  it  relates  to  extraction.</t>
  </si>
  <si>
    <t>Agreements  illegal.  At  the  hearing  on  22  September  2000,  UNP  has  conceded  that  the  Agreements are</t>
  </si>
  <si>
    <t>Retained  profit</t>
  </si>
  <si>
    <t>extraction/sale  agreements.  Details  of  the  material  litigations  are  as  follows :</t>
  </si>
  <si>
    <t>The  quarterly  financial  statements  of  the  Group  are  prepared  using  accounting  policies  and  methods  of  computation</t>
  </si>
  <si>
    <t>changes  to  these  policies.</t>
  </si>
  <si>
    <t>consistent  with  those  adopted  in  the  most  recent  annual  audited  financial  statements.  There  have  been  no  significant</t>
  </si>
  <si>
    <t>INCOME  TAX</t>
  </si>
  <si>
    <t>Income  tax  includes :-</t>
  </si>
  <si>
    <t>The  contingent  liabilities  as  at  the  date  of  this  announcement  stood  at  RM 313 million  which  was  lower  than  the</t>
  </si>
  <si>
    <t>Under/(Over) provision  in  prior  years</t>
  </si>
  <si>
    <t xml:space="preserve">     (2000 : 203.0 million)  ordinary shares) (sen)</t>
  </si>
  <si>
    <t>Fully diluted (based on 203.2 million</t>
  </si>
  <si>
    <t xml:space="preserve">The  Court  has  adjourned  the  hearing  of  UNP's  application  to  amend  the  Statement  of  Claim  to </t>
  </si>
  <si>
    <t>Barring  unforeseen  circumstances,  the  Directors  expect  the  operating  environment  to  remain  competitive  for  the</t>
  </si>
  <si>
    <t>Quarterly  report  on  consolidated  results  for  the  fourth  quarter  ended  30/6/2001.</t>
  </si>
  <si>
    <t>30/6/2001</t>
  </si>
  <si>
    <t>Financial  information  by  industry  segment  for  the  12-month  period  is  as  follows :</t>
  </si>
  <si>
    <t>The  Group's  short  term  borrowings  totalling  RM 53.3 million  as  at  end  of  the  reporting  period  are  unsecured</t>
  </si>
  <si>
    <t xml:space="preserve">The  market  for  paper  and  other  wood-based  products  has  remained  competitive  during  the  quarter  under  review. </t>
  </si>
  <si>
    <t>Date  payable : To  be  announced  at  a  later  date ; and</t>
  </si>
  <si>
    <t>The  date  for  entitlement  to  dividend  will  be  announced  later.</t>
  </si>
  <si>
    <t>next  financial  year.</t>
  </si>
  <si>
    <t>ii .  Previous  corresponding  year : 1.0 sen  per  share  (less  28%  taxation)  amounting  to  RM 1.5 million ;</t>
  </si>
  <si>
    <t>ultimate  holding  company  of  the  Company),  Lion  Land  Berhad, Lion Corporation Berhad and Angkasa Marketing</t>
  </si>
  <si>
    <t>Berhad (collectively "the Scheme Companies")  would  involve  inter-alia,  a  change  in  the  shareholding  structure  of</t>
  </si>
  <si>
    <t>the  Company  upon  implementation  thereof.</t>
  </si>
  <si>
    <t>The  Proposed  GWRS  is  still  pending  the  approval  of  the  Securities  Commission,  KLSE, Ministry  of  International</t>
  </si>
  <si>
    <t>Trade &amp; Industry,  shareholders  and  creditors  of  the  Scheme  Companies  and  other  relevant  authorities. The aforesaid</t>
  </si>
  <si>
    <t>previous  year  (RM 564 million)  as  a  result  of  certain  plaintiffs  having  agreed  to  discontinue  their  respective  legal</t>
  </si>
  <si>
    <t>actions  against  Sabah  Forest  Industries  Sdn  Bhd  ("SFI"),  a  98%  owned  subsidiary  company.</t>
  </si>
  <si>
    <t>Bhd  ("Avenel"),  whereby  Avenel  agrees  to  indemnify  the  Company  in  full  against  all  losses,  damages,  liabilities,</t>
  </si>
  <si>
    <t>the  legal  actions  and  any  other  claims  brought  by  third  parties  against  SFI  wherein  the  cause  of  action  arises</t>
  </si>
  <si>
    <r>
      <t>Remarks</t>
    </r>
    <r>
      <rPr>
        <sz val="10"/>
        <rFont val="Arial"/>
        <family val="2"/>
      </rPr>
      <t xml:space="preserve"> :</t>
    </r>
  </si>
  <si>
    <t>The  effective  tax  rate  of  the  Group  for  the  current  financial  year-to-date  is  lower  than  the  statutory  tax  rate</t>
  </si>
  <si>
    <t>due  mainly  to  the  utilisation  of  carryforward  tax  losses  and  investment  tax  credits  by  a  subsidiary  company</t>
  </si>
  <si>
    <t>to  set-off  the  income  that  would  otherwise  be  taxable.</t>
  </si>
  <si>
    <t>On  5  July  2000,  the  Company  announced  to  the  Kuala  Lumpur  Stock  Exchange  (" KLSE ")  that  the  Proposed</t>
  </si>
  <si>
    <t>Group-Wide  Restructuring  Scheme  (" Proposed  GWRS ")  to  be  undertaken  by  Amsteel  Corporation  Berhad (the</t>
  </si>
  <si>
    <t>The  Directors  of  SFI  have  been  advised  by  their  solicitors  that  SFI  has  a  good  defence  to  the  above  said  suits.</t>
  </si>
  <si>
    <t>proposal  has  been  approved  by  Bank Negara Malaysia  and  Foreign  Investment  Committee  and  still  awaiting</t>
  </si>
  <si>
    <t>4 September 2001 as the date for hearing of oral submissions by SFI's solicitors in relation to the entire case.</t>
  </si>
  <si>
    <t>The  Board  of  Directors  is  recommending  the  payment  of  a  first  and  final  dividend  of  0.1%  less  28%  taxation :</t>
  </si>
  <si>
    <t>i.    Amount  per  share : 0.1 sen  (less  28%  taxation) ;</t>
  </si>
  <si>
    <t>iii.  Total  dividend  for  the  current  financial  year : RM 0.1 million  (net) ;</t>
  </si>
  <si>
    <t>Stiff  competition  from  neighbouring  producers  has  created  a  downward  pressure  on  the  international  market  and</t>
  </si>
  <si>
    <t>has  resulted  in  margin  erosion.</t>
  </si>
  <si>
    <t>The  Group  recorded  a  higher  revenue  as  compared  to  the  immediate  preceding  quarter  ended  31  March  2001.  This</t>
  </si>
  <si>
    <t>improvement  was  mainly  contributed  by  the  Timber  Extraction  and  Pulp  and  Paper  Division  which  has  achieved  a</t>
  </si>
  <si>
    <t>affected  the  Group's  profitability  for  the  quarter  under  review.</t>
  </si>
  <si>
    <t>higher  sales  volume.  However,  the  weakening  of  selling  prices  for  paper  and  other  wood-based  products  have  adversely</t>
  </si>
  <si>
    <t>However,  due  to  the  economic  slowdown  which  has  affected  demand  for  the  products  of  some  of  the  key  operating</t>
  </si>
  <si>
    <t>The  consolidated  results  of  the  Group  for  the  financial  year  ended  30  June  2001  do  not  include  any  adjustments  relating</t>
  </si>
  <si>
    <t>the  revised  terms  of  the  Proposed  GWRS.  Please  refer  to  Note  8  for  further  explanation.</t>
  </si>
  <si>
    <t>Except  as  disclosed  in  Note  8,  there  are  no  material  events  up  to  the  date  of  this  report.</t>
  </si>
  <si>
    <t>involved  in  the  Proposed  GWRS  together  with  the  estimated  sale  proceeds  to  be  derived  from  its  divestment</t>
  </si>
  <si>
    <t>companies  of  the  Scheme  Companies,  the  Scheme  Companies  have  reviewed  the  profit  forecasts  of  the  companies</t>
  </si>
  <si>
    <t>programme.  In  the  light  of  these  revisions,  the  Scheme  Companies  are  in  the  final  stages  of  discussions  with  their</t>
  </si>
  <si>
    <t>lenders  on  the  revised  terms  of  the  Proposed  GWRS.</t>
  </si>
  <si>
    <t>to  the  recoverability  of  certain  assets  or  receivables  which  may  be  necessary  upon  the  completion  of  the  discussions  on</t>
  </si>
  <si>
    <t xml:space="preserve">SFI  through  its  solicitors,  Messrs  Jayasuriya  Kah &amp; Co.,  terminated  the  Agreements  on  grounds  that  the </t>
  </si>
  <si>
    <t>approval  from  the  other  authorities. The  High  Court  of  Malaya has  granted  an  order  to  convene  creditors'/members'</t>
  </si>
  <si>
    <t>meetings  of  the  Scheme  Companies  within  6  months  from  23  August  2001  to  approve  the  Proposed  GWRS</t>
  </si>
  <si>
    <t>pursuant  to  Section  176  subsection  (1)  of  the  Companies  Act,  1965.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</si>
</sst>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#,##0.0_);[Red]\(#,##0.0\)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7" fontId="0" fillId="0" borderId="0" xfId="15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9" fontId="0" fillId="0" borderId="1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2"/>
  <sheetViews>
    <sheetView workbookViewId="0" topLeftCell="G71">
      <selection activeCell="Q85" sqref="Q85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4.421875" style="0" customWidth="1"/>
    <col min="8" max="8" width="5.8515625" style="0" customWidth="1"/>
    <col min="9" max="9" width="7.4218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28125" style="0" customWidth="1"/>
    <col min="14" max="14" width="12.7109375" style="0" customWidth="1"/>
    <col min="15" max="15" width="1.1484375" style="0" customWidth="1"/>
    <col min="16" max="16" width="12.7109375" style="0" customWidth="1"/>
    <col min="17" max="17" width="3.7109375" style="0" customWidth="1"/>
  </cols>
  <sheetData>
    <row r="1" ht="8.25" customHeight="1"/>
    <row r="2" spans="14:16" ht="6.75" customHeight="1">
      <c r="N2" s="1"/>
      <c r="O2" s="1"/>
      <c r="P2" s="1"/>
    </row>
    <row r="3" spans="2:16" ht="15.7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2:16" ht="12.7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2.75"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2:16" ht="15.75">
      <c r="B6" s="60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9" spans="2:16" ht="12.75">
      <c r="B9" s="58" t="s">
        <v>199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2:16" ht="12.75">
      <c r="B10" s="59" t="s">
        <v>110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2" spans="2:16" ht="15.75">
      <c r="B12" s="60" t="s">
        <v>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2:16" ht="6" customHeight="1">
      <c r="B13" s="3"/>
      <c r="I13" s="5"/>
      <c r="J13" s="61" t="s">
        <v>15</v>
      </c>
      <c r="K13" s="61"/>
      <c r="L13" s="61"/>
      <c r="M13" s="5"/>
      <c r="N13" s="30" t="s">
        <v>15</v>
      </c>
      <c r="O13" s="30"/>
      <c r="P13" s="30"/>
    </row>
    <row r="14" spans="2:16" ht="12.75">
      <c r="B14" s="3"/>
      <c r="I14" s="5"/>
      <c r="J14" s="32"/>
      <c r="K14" s="32"/>
      <c r="L14" s="32"/>
      <c r="M14" s="5"/>
      <c r="N14" s="30"/>
      <c r="O14" s="30"/>
      <c r="P14" s="30"/>
    </row>
    <row r="15" spans="2:16" ht="12.75">
      <c r="B15" s="3"/>
      <c r="I15" s="5"/>
      <c r="J15" s="57" t="s">
        <v>93</v>
      </c>
      <c r="K15" s="57"/>
      <c r="L15" s="57"/>
      <c r="M15" s="5"/>
      <c r="N15" s="31" t="s">
        <v>94</v>
      </c>
      <c r="O15" s="31"/>
      <c r="P15" s="31"/>
    </row>
    <row r="16" spans="2:16" ht="4.5" customHeight="1">
      <c r="B16" s="3"/>
      <c r="I16" s="5"/>
      <c r="J16" s="5"/>
      <c r="K16" s="5"/>
      <c r="L16" s="5"/>
      <c r="M16" s="5"/>
      <c r="N16" s="5"/>
      <c r="O16" s="5"/>
      <c r="P16" s="5"/>
    </row>
    <row r="17" spans="2:16" ht="12.75">
      <c r="B17" s="3"/>
      <c r="I17" s="5"/>
      <c r="J17" s="5" t="s">
        <v>5</v>
      </c>
      <c r="K17" s="5"/>
      <c r="L17" s="33" t="s">
        <v>90</v>
      </c>
      <c r="M17" s="5"/>
      <c r="N17" s="5" t="s">
        <v>5</v>
      </c>
      <c r="O17" s="5"/>
      <c r="P17" s="33" t="s">
        <v>90</v>
      </c>
    </row>
    <row r="18" spans="2:16" ht="12.75">
      <c r="B18" s="3"/>
      <c r="I18" s="5"/>
      <c r="J18" s="5" t="s">
        <v>6</v>
      </c>
      <c r="K18" s="5"/>
      <c r="L18" s="33" t="s">
        <v>91</v>
      </c>
      <c r="M18" s="5"/>
      <c r="N18" s="5" t="s">
        <v>6</v>
      </c>
      <c r="O18" s="5"/>
      <c r="P18" s="33" t="s">
        <v>91</v>
      </c>
    </row>
    <row r="19" spans="2:16" ht="12.75">
      <c r="B19" s="3"/>
      <c r="I19" s="5"/>
      <c r="J19" s="5" t="s">
        <v>4</v>
      </c>
      <c r="K19" s="5"/>
      <c r="L19" s="33" t="s">
        <v>4</v>
      </c>
      <c r="M19" s="5"/>
      <c r="N19" s="5" t="s">
        <v>7</v>
      </c>
      <c r="O19" s="5"/>
      <c r="P19" s="33" t="s">
        <v>92</v>
      </c>
    </row>
    <row r="20" spans="2:16" ht="12.75">
      <c r="B20" s="3"/>
      <c r="I20" s="8" t="s">
        <v>8</v>
      </c>
      <c r="J20" s="42" t="s">
        <v>200</v>
      </c>
      <c r="K20" s="5"/>
      <c r="L20" s="42" t="s">
        <v>98</v>
      </c>
      <c r="M20" s="5"/>
      <c r="N20" s="41" t="str">
        <f>+J20</f>
        <v>30/6/2001</v>
      </c>
      <c r="O20" s="5"/>
      <c r="P20" s="41" t="str">
        <f>+L20</f>
        <v>30/6/2000</v>
      </c>
    </row>
    <row r="21" spans="2:16" ht="12.75">
      <c r="B21" s="3"/>
      <c r="I21" s="4"/>
      <c r="J21" s="6" t="s">
        <v>9</v>
      </c>
      <c r="K21" s="6"/>
      <c r="L21" s="6" t="s">
        <v>9</v>
      </c>
      <c r="M21" s="6"/>
      <c r="N21" s="6" t="s">
        <v>9</v>
      </c>
      <c r="O21" s="6"/>
      <c r="P21" s="6" t="s">
        <v>9</v>
      </c>
    </row>
    <row r="22" ht="12.75">
      <c r="B22" s="3"/>
    </row>
    <row r="23" spans="2:9" ht="12.75">
      <c r="B23" s="3"/>
      <c r="I23" s="7"/>
    </row>
    <row r="24" spans="2:16" ht="13.5" thickBot="1">
      <c r="B24" s="3" t="s">
        <v>69</v>
      </c>
      <c r="C24" t="s">
        <v>10</v>
      </c>
      <c r="D24" t="s">
        <v>112</v>
      </c>
      <c r="I24" s="7"/>
      <c r="J24" s="11">
        <v>164210</v>
      </c>
      <c r="K24" s="28"/>
      <c r="L24" s="11">
        <v>104624</v>
      </c>
      <c r="M24" s="9"/>
      <c r="N24" s="11">
        <v>539501</v>
      </c>
      <c r="O24" s="28"/>
      <c r="P24" s="11">
        <v>573412</v>
      </c>
    </row>
    <row r="25" spans="2:16" ht="13.5" thickTop="1">
      <c r="B25" s="3"/>
      <c r="I25" s="7"/>
      <c r="J25" s="9"/>
      <c r="K25" s="9"/>
      <c r="L25" s="9"/>
      <c r="M25" s="9"/>
      <c r="N25" s="9"/>
      <c r="O25" s="9"/>
      <c r="P25" s="9"/>
    </row>
    <row r="26" spans="2:16" ht="13.5" thickBot="1">
      <c r="B26" s="3"/>
      <c r="C26" t="s">
        <v>11</v>
      </c>
      <c r="D26" t="s">
        <v>12</v>
      </c>
      <c r="I26" s="7"/>
      <c r="J26" s="38">
        <v>4</v>
      </c>
      <c r="K26" s="40"/>
      <c r="L26" s="38">
        <v>1</v>
      </c>
      <c r="M26" s="39"/>
      <c r="N26" s="38">
        <v>4</v>
      </c>
      <c r="O26" s="40"/>
      <c r="P26" s="38">
        <v>1</v>
      </c>
    </row>
    <row r="27" spans="2:16" ht="13.5" thickTop="1">
      <c r="B27" s="3"/>
      <c r="I27" s="7"/>
      <c r="J27" s="9"/>
      <c r="K27" s="9"/>
      <c r="L27" s="9"/>
      <c r="M27" s="9"/>
      <c r="N27" s="9"/>
      <c r="O27" s="9"/>
      <c r="P27" s="9"/>
    </row>
    <row r="28" spans="2:16" ht="13.5" thickBot="1">
      <c r="B28" s="3"/>
      <c r="C28" t="s">
        <v>14</v>
      </c>
      <c r="D28" t="s">
        <v>111</v>
      </c>
      <c r="I28" s="7"/>
      <c r="J28" s="11">
        <v>1607</v>
      </c>
      <c r="K28" s="28"/>
      <c r="L28" s="11">
        <v>1479</v>
      </c>
      <c r="M28" s="9"/>
      <c r="N28" s="11">
        <v>6213</v>
      </c>
      <c r="O28" s="28"/>
      <c r="P28" s="11">
        <v>6026</v>
      </c>
    </row>
    <row r="29" spans="2:16" ht="13.5" thickTop="1">
      <c r="B29" s="3"/>
      <c r="I29" s="7"/>
      <c r="J29" s="9"/>
      <c r="K29" s="9"/>
      <c r="L29" s="9"/>
      <c r="M29" s="9"/>
      <c r="N29" s="9"/>
      <c r="O29" s="9"/>
      <c r="P29" s="9"/>
    </row>
    <row r="30" spans="2:16" ht="12.75">
      <c r="B30" s="3"/>
      <c r="I30" s="7"/>
      <c r="J30" s="9"/>
      <c r="K30" s="9"/>
      <c r="L30" s="9"/>
      <c r="M30" s="9"/>
      <c r="N30" s="9"/>
      <c r="O30" s="9"/>
      <c r="P30" s="9"/>
    </row>
    <row r="31" spans="2:16" ht="12.75">
      <c r="B31" s="3" t="s">
        <v>70</v>
      </c>
      <c r="C31" t="s">
        <v>10</v>
      </c>
      <c r="D31" t="s">
        <v>113</v>
      </c>
      <c r="I31" s="7" t="s">
        <v>15</v>
      </c>
      <c r="J31" s="9"/>
      <c r="K31" s="9"/>
      <c r="L31" s="9"/>
      <c r="M31" s="9"/>
      <c r="N31" s="9"/>
      <c r="O31" s="9"/>
      <c r="P31" s="9"/>
    </row>
    <row r="32" spans="2:16" ht="12.75">
      <c r="B32" s="3"/>
      <c r="D32" t="s">
        <v>115</v>
      </c>
      <c r="I32" s="7"/>
      <c r="J32" s="9"/>
      <c r="K32" s="9"/>
      <c r="L32" s="9"/>
      <c r="M32" s="9"/>
      <c r="N32" s="9"/>
      <c r="O32" s="9"/>
      <c r="P32" s="9"/>
    </row>
    <row r="33" spans="2:16" ht="12.75">
      <c r="B33" s="3"/>
      <c r="D33" t="s">
        <v>114</v>
      </c>
      <c r="I33" s="7"/>
      <c r="J33" s="9">
        <f>J42-SUM(J35:J39)</f>
        <v>18307</v>
      </c>
      <c r="K33" s="9"/>
      <c r="L33" s="9">
        <f>L42-SUM(L35:L39)</f>
        <v>23843</v>
      </c>
      <c r="M33" s="9"/>
      <c r="N33" s="9">
        <f>N42-SUM(N35:N39)</f>
        <v>111738</v>
      </c>
      <c r="O33" s="9"/>
      <c r="P33" s="9">
        <f>P42-SUM(P35:P39)</f>
        <v>137399</v>
      </c>
    </row>
    <row r="34" spans="2:16" ht="12.75">
      <c r="B34" s="3"/>
      <c r="I34" s="7"/>
      <c r="J34" s="9"/>
      <c r="K34" s="9"/>
      <c r="L34" s="9"/>
      <c r="M34" s="9"/>
      <c r="N34" s="9"/>
      <c r="O34" s="9"/>
      <c r="P34" s="9"/>
    </row>
    <row r="35" spans="2:16" ht="12.75">
      <c r="B35" s="3"/>
      <c r="C35" t="s">
        <v>11</v>
      </c>
      <c r="D35" t="s">
        <v>116</v>
      </c>
      <c r="I35" s="7"/>
      <c r="J35" s="9">
        <v>-1178</v>
      </c>
      <c r="K35" s="9"/>
      <c r="L35" s="9">
        <v>-1396</v>
      </c>
      <c r="M35" s="9"/>
      <c r="N35" s="9">
        <v>-4737</v>
      </c>
      <c r="O35" s="9"/>
      <c r="P35" s="9">
        <v>-4859</v>
      </c>
    </row>
    <row r="36" spans="2:16" ht="12.75">
      <c r="B36" s="3"/>
      <c r="I36" s="7"/>
      <c r="J36" s="9"/>
      <c r="K36" s="9"/>
      <c r="L36" s="9"/>
      <c r="M36" s="9"/>
      <c r="N36" s="9"/>
      <c r="O36" s="9"/>
      <c r="P36" s="9"/>
    </row>
    <row r="37" spans="2:16" ht="12.75">
      <c r="B37" s="3"/>
      <c r="C37" t="s">
        <v>14</v>
      </c>
      <c r="D37" t="s">
        <v>16</v>
      </c>
      <c r="I37" s="7"/>
      <c r="J37" s="9">
        <v>-15331</v>
      </c>
      <c r="K37" s="9"/>
      <c r="L37" s="9">
        <v>-16742</v>
      </c>
      <c r="M37" s="9"/>
      <c r="N37" s="9">
        <v>-61763</v>
      </c>
      <c r="O37" s="9"/>
      <c r="P37" s="9">
        <v>-62024</v>
      </c>
    </row>
    <row r="38" spans="2:16" ht="12.75">
      <c r="B38" s="3"/>
      <c r="I38" s="7"/>
      <c r="J38" s="9"/>
      <c r="K38" s="9"/>
      <c r="L38" s="9"/>
      <c r="M38" s="9"/>
      <c r="N38" s="9"/>
      <c r="O38" s="9"/>
      <c r="P38" s="9"/>
    </row>
    <row r="39" spans="2:16" ht="12.75">
      <c r="B39" s="3"/>
      <c r="C39" t="s">
        <v>17</v>
      </c>
      <c r="D39" t="s">
        <v>18</v>
      </c>
      <c r="I39" s="7">
        <v>2</v>
      </c>
      <c r="J39" s="10" t="s">
        <v>13</v>
      </c>
      <c r="K39" s="10"/>
      <c r="L39" s="10" t="s">
        <v>13</v>
      </c>
      <c r="M39" s="10"/>
      <c r="N39" s="10" t="s">
        <v>13</v>
      </c>
      <c r="O39" s="10"/>
      <c r="P39" s="10" t="s">
        <v>13</v>
      </c>
    </row>
    <row r="40" spans="2:16" ht="12.75">
      <c r="B40" s="3"/>
      <c r="I40" s="7"/>
      <c r="J40" s="12"/>
      <c r="K40" s="28"/>
      <c r="L40" s="12"/>
      <c r="M40" s="9"/>
      <c r="N40" s="12"/>
      <c r="O40" s="28"/>
      <c r="P40" s="12"/>
    </row>
    <row r="41" spans="2:16" ht="12.75">
      <c r="B41" s="3"/>
      <c r="C41" t="s">
        <v>19</v>
      </c>
      <c r="D41" t="s">
        <v>117</v>
      </c>
      <c r="I41" s="7"/>
      <c r="J41" s="9"/>
      <c r="K41" s="9"/>
      <c r="L41" s="9"/>
      <c r="M41" s="9"/>
      <c r="N41" s="9"/>
      <c r="O41" s="9"/>
      <c r="P41" s="9"/>
    </row>
    <row r="42" spans="2:16" ht="12.75">
      <c r="B42" s="3"/>
      <c r="D42" t="s">
        <v>20</v>
      </c>
      <c r="I42" s="7"/>
      <c r="J42" s="9">
        <f>J47-J44</f>
        <v>1798</v>
      </c>
      <c r="K42" s="9"/>
      <c r="L42" s="9">
        <f>L47-L44</f>
        <v>5705</v>
      </c>
      <c r="M42" s="9"/>
      <c r="N42" s="9">
        <f>N47-N44</f>
        <v>45238</v>
      </c>
      <c r="O42" s="9"/>
      <c r="P42" s="9">
        <f>P47-P44</f>
        <v>70516</v>
      </c>
    </row>
    <row r="43" spans="2:16" ht="12.75">
      <c r="B43" s="3"/>
      <c r="I43" s="7"/>
      <c r="J43" s="9"/>
      <c r="K43" s="9"/>
      <c r="L43" s="9"/>
      <c r="M43" s="9"/>
      <c r="N43" s="9"/>
      <c r="O43" s="9"/>
      <c r="P43" s="9"/>
    </row>
    <row r="44" spans="2:16" ht="12.75">
      <c r="B44" s="3"/>
      <c r="C44" t="s">
        <v>21</v>
      </c>
      <c r="D44" t="s">
        <v>118</v>
      </c>
      <c r="I44" s="7"/>
      <c r="J44" s="9">
        <v>-1</v>
      </c>
      <c r="K44" s="9"/>
      <c r="L44" s="9">
        <v>-1492</v>
      </c>
      <c r="M44" s="9"/>
      <c r="N44" s="9">
        <v>171</v>
      </c>
      <c r="O44" s="9"/>
      <c r="P44" s="9">
        <v>-2966</v>
      </c>
    </row>
    <row r="45" spans="2:16" ht="12.75">
      <c r="B45" s="3"/>
      <c r="I45" s="7"/>
      <c r="J45" s="12"/>
      <c r="K45" s="28"/>
      <c r="L45" s="12"/>
      <c r="M45" s="9"/>
      <c r="N45" s="12"/>
      <c r="O45" s="28"/>
      <c r="P45" s="12"/>
    </row>
    <row r="46" spans="2:16" ht="12.75">
      <c r="B46" s="3"/>
      <c r="C46" t="s">
        <v>22</v>
      </c>
      <c r="D46" t="s">
        <v>117</v>
      </c>
      <c r="I46" s="7"/>
      <c r="J46" s="9"/>
      <c r="K46" s="9"/>
      <c r="L46" s="9"/>
      <c r="M46" s="9"/>
      <c r="N46" s="9"/>
      <c r="O46" s="9"/>
      <c r="P46" s="9"/>
    </row>
    <row r="47" spans="2:16" ht="12.75">
      <c r="B47" s="3"/>
      <c r="D47" t="s">
        <v>20</v>
      </c>
      <c r="I47" s="7"/>
      <c r="J47" s="9">
        <v>1797</v>
      </c>
      <c r="K47" s="9"/>
      <c r="L47" s="9">
        <v>4213</v>
      </c>
      <c r="M47" s="9"/>
      <c r="N47" s="9">
        <v>45409</v>
      </c>
      <c r="O47" s="9"/>
      <c r="P47" s="9">
        <v>67550</v>
      </c>
    </row>
    <row r="48" spans="2:16" ht="12.75">
      <c r="B48" s="3"/>
      <c r="I48" s="7"/>
      <c r="J48" s="9"/>
      <c r="K48" s="9"/>
      <c r="L48" s="9"/>
      <c r="M48" s="9"/>
      <c r="N48" s="9"/>
      <c r="O48" s="9"/>
      <c r="P48" s="9"/>
    </row>
    <row r="49" spans="2:16" ht="12.75">
      <c r="B49" s="3"/>
      <c r="C49" t="s">
        <v>23</v>
      </c>
      <c r="D49" t="s">
        <v>119</v>
      </c>
      <c r="I49" s="7">
        <v>4</v>
      </c>
      <c r="J49" s="9">
        <v>-577</v>
      </c>
      <c r="K49" s="9"/>
      <c r="L49" s="9">
        <v>-1046</v>
      </c>
      <c r="M49" s="9"/>
      <c r="N49" s="9">
        <v>-1899</v>
      </c>
      <c r="O49" s="9"/>
      <c r="P49" s="9">
        <v>-1990</v>
      </c>
    </row>
    <row r="50" spans="2:16" ht="12.75">
      <c r="B50" s="3"/>
      <c r="I50" s="7"/>
      <c r="J50" s="12"/>
      <c r="K50" s="28"/>
      <c r="L50" s="12"/>
      <c r="M50" s="9"/>
      <c r="N50" s="12"/>
      <c r="O50" s="28"/>
      <c r="P50" s="12"/>
    </row>
    <row r="51" spans="2:16" ht="12.75">
      <c r="B51" s="3"/>
      <c r="C51" t="s">
        <v>25</v>
      </c>
      <c r="D51" t="s">
        <v>121</v>
      </c>
      <c r="I51" s="7"/>
      <c r="J51" s="9"/>
      <c r="K51" s="9"/>
      <c r="L51" s="9"/>
      <c r="M51" s="9"/>
      <c r="N51" s="9"/>
      <c r="O51" s="9"/>
      <c r="P51" s="9"/>
    </row>
    <row r="52" spans="2:16" ht="12.75">
      <c r="B52" s="3"/>
      <c r="D52" t="s">
        <v>120</v>
      </c>
      <c r="I52" s="7"/>
      <c r="J52" s="9">
        <f>J47+J49</f>
        <v>1220</v>
      </c>
      <c r="K52" s="9"/>
      <c r="L52" s="9">
        <f>L47+L49</f>
        <v>3167</v>
      </c>
      <c r="M52" s="9"/>
      <c r="N52" s="9">
        <f>N47+N49</f>
        <v>43510</v>
      </c>
      <c r="O52" s="9"/>
      <c r="P52" s="9">
        <f>P47+P49</f>
        <v>65560</v>
      </c>
    </row>
    <row r="53" spans="2:16" ht="12.75">
      <c r="B53" s="3"/>
      <c r="I53" s="7"/>
      <c r="J53" s="9"/>
      <c r="K53" s="9"/>
      <c r="L53" s="9"/>
      <c r="M53" s="9"/>
      <c r="N53" s="9"/>
      <c r="O53" s="9"/>
      <c r="P53" s="9"/>
    </row>
    <row r="54" spans="2:16" ht="12.75">
      <c r="B54" s="3"/>
      <c r="D54" t="s">
        <v>26</v>
      </c>
      <c r="I54" s="7"/>
      <c r="J54" s="9">
        <v>-63</v>
      </c>
      <c r="K54" s="9"/>
      <c r="L54" s="9">
        <v>-187</v>
      </c>
      <c r="M54" s="9"/>
      <c r="N54" s="9">
        <v>-1058</v>
      </c>
      <c r="O54" s="9"/>
      <c r="P54" s="9">
        <v>-1720</v>
      </c>
    </row>
    <row r="55" spans="2:16" ht="12.75">
      <c r="B55" s="3"/>
      <c r="I55" s="7"/>
      <c r="J55" s="9"/>
      <c r="K55" s="9"/>
      <c r="L55" s="9"/>
      <c r="M55" s="9"/>
      <c r="N55" s="9"/>
      <c r="O55" s="9"/>
      <c r="P55" s="9"/>
    </row>
    <row r="56" spans="2:16" ht="12.75">
      <c r="B56" s="3"/>
      <c r="C56" t="s">
        <v>27</v>
      </c>
      <c r="D56" t="s">
        <v>122</v>
      </c>
      <c r="I56" s="7"/>
      <c r="J56" s="10" t="s">
        <v>13</v>
      </c>
      <c r="K56" s="10"/>
      <c r="L56" s="10" t="s">
        <v>13</v>
      </c>
      <c r="M56" s="10"/>
      <c r="N56" s="10" t="s">
        <v>13</v>
      </c>
      <c r="O56" s="10"/>
      <c r="P56" s="10" t="s">
        <v>13</v>
      </c>
    </row>
    <row r="57" spans="2:16" ht="12.75">
      <c r="B57" s="3"/>
      <c r="I57" s="7"/>
      <c r="J57" s="12"/>
      <c r="K57" s="28"/>
      <c r="L57" s="12"/>
      <c r="M57" s="9"/>
      <c r="N57" s="12"/>
      <c r="O57" s="28"/>
      <c r="P57" s="12"/>
    </row>
    <row r="58" spans="2:16" ht="12.75">
      <c r="B58" s="3"/>
      <c r="C58" t="s">
        <v>28</v>
      </c>
      <c r="D58" t="s">
        <v>124</v>
      </c>
      <c r="I58" s="7"/>
      <c r="J58" s="9"/>
      <c r="K58" s="9"/>
      <c r="L58" s="9"/>
      <c r="M58" s="9"/>
      <c r="N58" s="9"/>
      <c r="O58" s="9"/>
      <c r="P58" s="9"/>
    </row>
    <row r="59" spans="2:16" ht="12.75">
      <c r="B59" s="3"/>
      <c r="D59" t="s">
        <v>123</v>
      </c>
      <c r="I59" s="7"/>
      <c r="J59" s="12">
        <f>SUM(J52:J57)</f>
        <v>1157</v>
      </c>
      <c r="K59" s="28"/>
      <c r="L59" s="12">
        <f>SUM(L52:L57)</f>
        <v>2980</v>
      </c>
      <c r="M59" s="9"/>
      <c r="N59" s="12">
        <f>SUM(N52:N57)</f>
        <v>42452</v>
      </c>
      <c r="O59" s="28"/>
      <c r="P59" s="12">
        <f>SUM(P52:P57)</f>
        <v>63840</v>
      </c>
    </row>
    <row r="60" spans="2:16" ht="12.75">
      <c r="B60" s="3"/>
      <c r="I60" s="7"/>
      <c r="J60" s="9"/>
      <c r="K60" s="9"/>
      <c r="L60" s="9"/>
      <c r="M60" s="9"/>
      <c r="N60" s="9"/>
      <c r="O60" s="9"/>
      <c r="P60" s="9"/>
    </row>
    <row r="61" spans="2:16" ht="12.75">
      <c r="B61" s="3"/>
      <c r="I61" s="7"/>
      <c r="J61" s="9"/>
      <c r="K61" s="9"/>
      <c r="L61" s="9"/>
      <c r="M61" s="9"/>
      <c r="N61" s="9"/>
      <c r="O61" s="9"/>
      <c r="P61" s="9"/>
    </row>
    <row r="62" spans="2:16" ht="12.75">
      <c r="B62" s="3"/>
      <c r="C62" t="s">
        <v>32</v>
      </c>
      <c r="D62" t="s">
        <v>29</v>
      </c>
      <c r="I62" s="7">
        <v>3</v>
      </c>
      <c r="J62" s="10" t="s">
        <v>13</v>
      </c>
      <c r="K62" s="10"/>
      <c r="L62" s="10" t="s">
        <v>13</v>
      </c>
      <c r="M62" s="10"/>
      <c r="N62" s="10" t="s">
        <v>13</v>
      </c>
      <c r="O62" s="10"/>
      <c r="P62" s="10" t="s">
        <v>13</v>
      </c>
    </row>
    <row r="63" spans="2:16" ht="12.75">
      <c r="B63" s="3"/>
      <c r="D63" t="s">
        <v>26</v>
      </c>
      <c r="I63" s="7"/>
      <c r="J63" s="10" t="s">
        <v>13</v>
      </c>
      <c r="K63" s="10"/>
      <c r="L63" s="10" t="s">
        <v>13</v>
      </c>
      <c r="M63" s="10"/>
      <c r="N63" s="10" t="s">
        <v>13</v>
      </c>
      <c r="O63" s="10"/>
      <c r="P63" s="10" t="s">
        <v>13</v>
      </c>
    </row>
    <row r="64" spans="2:16" ht="4.5" customHeight="1">
      <c r="B64" s="3"/>
      <c r="I64" s="7"/>
      <c r="J64" s="13"/>
      <c r="K64" s="29"/>
      <c r="L64" s="13"/>
      <c r="M64" s="10"/>
      <c r="N64" s="13"/>
      <c r="O64" s="29"/>
      <c r="P64" s="13"/>
    </row>
    <row r="65" spans="2:16" ht="12.75">
      <c r="B65" s="3"/>
      <c r="D65" t="s">
        <v>30</v>
      </c>
      <c r="I65" s="7"/>
      <c r="J65" s="10"/>
      <c r="K65" s="10"/>
      <c r="L65" s="10"/>
      <c r="M65" s="10"/>
      <c r="N65" s="10"/>
      <c r="O65" s="10"/>
      <c r="P65" s="10"/>
    </row>
    <row r="66" spans="2:16" ht="12.75">
      <c r="B66" s="3"/>
      <c r="D66" t="s">
        <v>31</v>
      </c>
      <c r="I66" s="7"/>
      <c r="J66" s="13" t="s">
        <v>13</v>
      </c>
      <c r="K66" s="29"/>
      <c r="L66" s="13" t="s">
        <v>13</v>
      </c>
      <c r="M66" s="10"/>
      <c r="N66" s="13" t="s">
        <v>13</v>
      </c>
      <c r="O66" s="29"/>
      <c r="P66" s="13" t="s">
        <v>13</v>
      </c>
    </row>
    <row r="67" spans="2:16" ht="12.75">
      <c r="B67" s="3"/>
      <c r="I67" s="7"/>
      <c r="J67" s="9"/>
      <c r="K67" s="9"/>
      <c r="L67" s="9"/>
      <c r="M67" s="9"/>
      <c r="N67" s="9"/>
      <c r="O67" s="9"/>
      <c r="P67" s="9"/>
    </row>
    <row r="68" spans="2:16" ht="12.75">
      <c r="B68" s="3"/>
      <c r="C68" t="s">
        <v>125</v>
      </c>
      <c r="D68" t="s">
        <v>126</v>
      </c>
      <c r="I68" s="7"/>
      <c r="J68" s="9"/>
      <c r="K68" s="9"/>
      <c r="L68" s="9"/>
      <c r="M68" s="9"/>
      <c r="N68" s="9"/>
      <c r="O68" s="9"/>
      <c r="P68" s="9"/>
    </row>
    <row r="69" spans="2:16" ht="13.5" thickBot="1">
      <c r="B69" s="3"/>
      <c r="D69" t="s">
        <v>127</v>
      </c>
      <c r="I69" s="7"/>
      <c r="J69" s="11">
        <f>J59</f>
        <v>1157</v>
      </c>
      <c r="K69" s="28"/>
      <c r="L69" s="11">
        <f>L59</f>
        <v>2980</v>
      </c>
      <c r="M69" s="9"/>
      <c r="N69" s="11">
        <f>N59</f>
        <v>42452</v>
      </c>
      <c r="O69" s="28"/>
      <c r="P69" s="11">
        <f>P59</f>
        <v>63840</v>
      </c>
    </row>
    <row r="70" spans="2:16" ht="13.5" thickTop="1">
      <c r="B70" s="3"/>
      <c r="J70" s="9"/>
      <c r="K70" s="9"/>
      <c r="L70" s="9"/>
      <c r="M70" s="9"/>
      <c r="N70" s="9"/>
      <c r="O70" s="9"/>
      <c r="P70" s="9"/>
    </row>
    <row r="71" spans="2:16" ht="12.75">
      <c r="B71" s="3"/>
      <c r="J71" s="9"/>
      <c r="K71" s="9"/>
      <c r="L71" s="9"/>
      <c r="M71" s="9"/>
      <c r="N71" s="9"/>
      <c r="O71" s="9"/>
      <c r="P71" s="9"/>
    </row>
    <row r="72" spans="2:16" ht="12.75">
      <c r="B72" s="3" t="s">
        <v>71</v>
      </c>
      <c r="C72" t="s">
        <v>128</v>
      </c>
      <c r="J72" s="9"/>
      <c r="K72" s="9"/>
      <c r="L72" s="9"/>
      <c r="M72" s="9"/>
      <c r="N72" s="9"/>
      <c r="O72" s="9"/>
      <c r="P72" s="9"/>
    </row>
    <row r="73" spans="2:16" ht="6" customHeight="1">
      <c r="B73" s="3"/>
      <c r="J73" s="9"/>
      <c r="K73" s="9"/>
      <c r="L73" s="9"/>
      <c r="M73" s="9"/>
      <c r="N73" s="9"/>
      <c r="O73" s="9"/>
      <c r="P73" s="9"/>
    </row>
    <row r="74" spans="2:16" ht="12.75">
      <c r="B74" s="3"/>
      <c r="C74" t="s">
        <v>10</v>
      </c>
      <c r="D74" t="s">
        <v>106</v>
      </c>
      <c r="J74" s="9"/>
      <c r="K74" s="9"/>
      <c r="L74" s="9"/>
      <c r="M74" s="9"/>
      <c r="N74" s="9"/>
      <c r="O74" s="9"/>
      <c r="P74" s="9"/>
    </row>
    <row r="75" spans="2:16" ht="13.5" thickBot="1">
      <c r="B75" s="3"/>
      <c r="D75" t="s">
        <v>195</v>
      </c>
      <c r="J75" s="46">
        <f>+J69/203219*100</f>
        <v>0.5693365285726236</v>
      </c>
      <c r="K75" s="48"/>
      <c r="L75" s="46">
        <f>+L69/203043*100</f>
        <v>1.4676694099279464</v>
      </c>
      <c r="M75" s="47"/>
      <c r="N75" s="46">
        <f>+N69/203191*100</f>
        <v>20.892657647238313</v>
      </c>
      <c r="O75" s="48"/>
      <c r="P75" s="46">
        <f>+P69/203043*100</f>
        <v>31.441615815369158</v>
      </c>
    </row>
    <row r="76" spans="2:16" ht="13.5" thickTop="1">
      <c r="B76" s="3"/>
      <c r="J76" s="14"/>
      <c r="K76" s="14"/>
      <c r="L76" s="14"/>
      <c r="M76" s="9"/>
      <c r="N76" s="14"/>
      <c r="O76" s="14"/>
      <c r="P76" s="14"/>
    </row>
    <row r="77" spans="2:4" ht="12.75">
      <c r="B77" s="3"/>
      <c r="C77" t="s">
        <v>11</v>
      </c>
      <c r="D77" t="s">
        <v>196</v>
      </c>
    </row>
    <row r="78" spans="2:16" ht="13.5" thickBot="1">
      <c r="B78" s="3"/>
      <c r="D78" t="s">
        <v>195</v>
      </c>
      <c r="J78" s="46">
        <f>+J69/203219*100</f>
        <v>0.5693365285726236</v>
      </c>
      <c r="K78" s="29"/>
      <c r="L78" s="46">
        <f>+L69/203043*100</f>
        <v>1.4676694099279464</v>
      </c>
      <c r="M78" s="9"/>
      <c r="N78" s="46">
        <f>+N69/203191*100</f>
        <v>20.892657647238313</v>
      </c>
      <c r="O78" s="29"/>
      <c r="P78" s="46">
        <f>+P69/203043*100</f>
        <v>31.441615815369158</v>
      </c>
    </row>
    <row r="79" spans="2:16" ht="13.5" thickTop="1">
      <c r="B79" s="3"/>
      <c r="J79" s="9"/>
      <c r="K79" s="9"/>
      <c r="L79" s="9"/>
      <c r="M79" s="9"/>
      <c r="N79" s="9"/>
      <c r="O79" s="9"/>
      <c r="P79" s="9"/>
    </row>
    <row r="80" spans="3:16" ht="12.75">
      <c r="C80" s="7" t="s">
        <v>15</v>
      </c>
      <c r="D80" t="s">
        <v>15</v>
      </c>
      <c r="J80" s="9"/>
      <c r="K80" s="9"/>
      <c r="L80" s="9"/>
      <c r="M80" s="9"/>
      <c r="N80" s="9"/>
      <c r="O80" s="9"/>
      <c r="P80" s="9"/>
    </row>
    <row r="81" spans="2:16" ht="12.75">
      <c r="B81" s="56" t="s">
        <v>217</v>
      </c>
      <c r="J81" s="9"/>
      <c r="K81" s="9"/>
      <c r="L81" s="9"/>
      <c r="M81" s="9"/>
      <c r="N81" s="9"/>
      <c r="O81" s="9"/>
      <c r="P81" s="9"/>
    </row>
    <row r="82" spans="10:16" ht="6" customHeight="1">
      <c r="J82" s="9"/>
      <c r="K82" s="9"/>
      <c r="L82" s="9"/>
      <c r="M82" s="9"/>
      <c r="N82" s="9"/>
      <c r="O82" s="9"/>
      <c r="P82" s="9"/>
    </row>
    <row r="83" spans="2:16" ht="12.75">
      <c r="B83" t="s">
        <v>236</v>
      </c>
      <c r="J83" s="9"/>
      <c r="K83" s="9"/>
      <c r="L83" s="9"/>
      <c r="M83" s="9"/>
      <c r="N83" s="9"/>
      <c r="O83" s="9"/>
      <c r="P83" s="9"/>
    </row>
    <row r="84" spans="2:16" ht="12.75">
      <c r="B84" t="s">
        <v>243</v>
      </c>
      <c r="J84" s="9"/>
      <c r="K84" s="9"/>
      <c r="L84" s="9"/>
      <c r="M84" s="9"/>
      <c r="N84" s="9"/>
      <c r="O84" s="9"/>
      <c r="P84" s="9"/>
    </row>
    <row r="85" spans="2:16" ht="12.75">
      <c r="B85" t="s">
        <v>237</v>
      </c>
      <c r="J85" s="9"/>
      <c r="K85" s="9"/>
      <c r="L85" s="9"/>
      <c r="M85" s="9"/>
      <c r="N85" s="9"/>
      <c r="O85" s="9"/>
      <c r="P85" s="9"/>
    </row>
    <row r="86" spans="10:16" ht="12.75">
      <c r="J86" s="9"/>
      <c r="K86" s="9"/>
      <c r="L86" s="9"/>
      <c r="M86" s="9"/>
      <c r="N86" s="9"/>
      <c r="O86" s="9"/>
      <c r="P86" s="9"/>
    </row>
    <row r="87" spans="10:16" ht="12.75">
      <c r="J87" s="9"/>
      <c r="K87" s="9"/>
      <c r="L87" s="9"/>
      <c r="M87" s="9"/>
      <c r="N87" s="9"/>
      <c r="O87" s="9"/>
      <c r="P87" s="9"/>
    </row>
    <row r="88" spans="10:16" ht="12.75">
      <c r="J88" s="9"/>
      <c r="K88" s="9"/>
      <c r="L88" s="9"/>
      <c r="M88" s="9"/>
      <c r="N88" s="9"/>
      <c r="O88" s="9"/>
      <c r="P88" s="9"/>
    </row>
    <row r="89" spans="10:16" ht="12.75">
      <c r="J89" s="9"/>
      <c r="K89" s="9"/>
      <c r="L89" s="9"/>
      <c r="M89" s="9"/>
      <c r="N89" s="9"/>
      <c r="O89" s="9"/>
      <c r="P89" s="9"/>
    </row>
    <row r="90" spans="10:16" ht="12.75">
      <c r="J90" s="9"/>
      <c r="K90" s="9"/>
      <c r="L90" s="9"/>
      <c r="M90" s="9"/>
      <c r="N90" s="9"/>
      <c r="O90" s="9"/>
      <c r="P90" s="9"/>
    </row>
    <row r="91" spans="10:16" ht="12.75">
      <c r="J91" s="9"/>
      <c r="K91" s="9"/>
      <c r="L91" s="9"/>
      <c r="M91" s="9"/>
      <c r="N91" s="9"/>
      <c r="O91" s="9"/>
      <c r="P91" s="9"/>
    </row>
    <row r="92" spans="10:16" ht="12.75">
      <c r="J92" s="9"/>
      <c r="K92" s="9"/>
      <c r="L92" s="9"/>
      <c r="M92" s="9"/>
      <c r="N92" s="9"/>
      <c r="O92" s="9"/>
      <c r="P92" s="9"/>
    </row>
    <row r="93" spans="10:16" ht="12.75">
      <c r="J93" s="9"/>
      <c r="K93" s="9"/>
      <c r="L93" s="9"/>
      <c r="M93" s="9"/>
      <c r="N93" s="9"/>
      <c r="O93" s="9"/>
      <c r="P93" s="9"/>
    </row>
    <row r="94" spans="10:16" ht="12.75">
      <c r="J94" s="9"/>
      <c r="K94" s="9"/>
      <c r="L94" s="9"/>
      <c r="M94" s="9"/>
      <c r="N94" s="9"/>
      <c r="O94" s="9"/>
      <c r="P94" s="9"/>
    </row>
    <row r="95" spans="10:16" ht="12.75">
      <c r="J95" s="9"/>
      <c r="K95" s="9"/>
      <c r="L95" s="9"/>
      <c r="M95" s="9"/>
      <c r="N95" s="9"/>
      <c r="O95" s="9"/>
      <c r="P95" s="9"/>
    </row>
    <row r="96" spans="10:16" ht="12.75">
      <c r="J96" s="9"/>
      <c r="K96" s="9"/>
      <c r="L96" s="9"/>
      <c r="M96" s="9"/>
      <c r="N96" s="9"/>
      <c r="O96" s="9"/>
      <c r="P96" s="9"/>
    </row>
    <row r="97" spans="10:16" ht="12.75">
      <c r="J97" s="9"/>
      <c r="K97" s="9"/>
      <c r="L97" s="9"/>
      <c r="M97" s="9"/>
      <c r="N97" s="9"/>
      <c r="O97" s="9"/>
      <c r="P97" s="9"/>
    </row>
    <row r="98" spans="10:16" ht="12.75">
      <c r="J98" s="9"/>
      <c r="K98" s="9"/>
      <c r="L98" s="9"/>
      <c r="M98" s="9"/>
      <c r="N98" s="9"/>
      <c r="O98" s="9"/>
      <c r="P98" s="9"/>
    </row>
    <row r="99" spans="10:16" ht="12.75">
      <c r="J99" s="9"/>
      <c r="K99" s="9"/>
      <c r="L99" s="9"/>
      <c r="M99" s="9"/>
      <c r="N99" s="9"/>
      <c r="O99" s="9"/>
      <c r="P99" s="9"/>
    </row>
    <row r="100" spans="10:16" ht="12.75">
      <c r="J100" s="9"/>
      <c r="K100" s="9"/>
      <c r="L100" s="9"/>
      <c r="M100" s="9"/>
      <c r="N100" s="9"/>
      <c r="O100" s="9"/>
      <c r="P100" s="9"/>
    </row>
    <row r="101" spans="10:16" ht="12.75">
      <c r="J101" s="9"/>
      <c r="K101" s="9"/>
      <c r="L101" s="9"/>
      <c r="M101" s="9"/>
      <c r="N101" s="9"/>
      <c r="O101" s="9"/>
      <c r="P101" s="9"/>
    </row>
    <row r="102" spans="10:16" ht="12.75">
      <c r="J102" s="9"/>
      <c r="K102" s="9"/>
      <c r="L102" s="9"/>
      <c r="M102" s="9"/>
      <c r="N102" s="9"/>
      <c r="O102" s="9"/>
      <c r="P102" s="9"/>
    </row>
    <row r="103" spans="10:16" ht="12.75">
      <c r="J103" s="9"/>
      <c r="K103" s="9"/>
      <c r="L103" s="9"/>
      <c r="M103" s="9"/>
      <c r="N103" s="9"/>
      <c r="O103" s="9"/>
      <c r="P103" s="9"/>
    </row>
    <row r="104" spans="10:16" ht="12.75">
      <c r="J104" s="9"/>
      <c r="K104" s="9"/>
      <c r="L104" s="9"/>
      <c r="M104" s="9"/>
      <c r="N104" s="9"/>
      <c r="O104" s="9"/>
      <c r="P104" s="9"/>
    </row>
    <row r="105" spans="10:16" ht="12.75">
      <c r="J105" s="9"/>
      <c r="K105" s="9"/>
      <c r="L105" s="9"/>
      <c r="M105" s="9"/>
      <c r="N105" s="9"/>
      <c r="O105" s="9"/>
      <c r="P105" s="9"/>
    </row>
    <row r="106" spans="10:16" ht="12.75">
      <c r="J106" s="9"/>
      <c r="K106" s="9"/>
      <c r="L106" s="9"/>
      <c r="M106" s="9"/>
      <c r="N106" s="9"/>
      <c r="O106" s="9"/>
      <c r="P106" s="9"/>
    </row>
    <row r="107" spans="10:16" ht="12.75">
      <c r="J107" s="9"/>
      <c r="K107" s="9"/>
      <c r="L107" s="9"/>
      <c r="M107" s="9"/>
      <c r="N107" s="9"/>
      <c r="O107" s="9"/>
      <c r="P107" s="9"/>
    </row>
    <row r="108" spans="10:16" ht="12.75">
      <c r="J108" s="9"/>
      <c r="K108" s="9"/>
      <c r="L108" s="9"/>
      <c r="M108" s="9"/>
      <c r="N108" s="9"/>
      <c r="O108" s="9"/>
      <c r="P108" s="9"/>
    </row>
    <row r="109" spans="10:16" ht="12.75">
      <c r="J109" s="9"/>
      <c r="K109" s="9"/>
      <c r="L109" s="9"/>
      <c r="M109" s="9"/>
      <c r="N109" s="9"/>
      <c r="O109" s="9"/>
      <c r="P109" s="9"/>
    </row>
    <row r="110" spans="10:16" ht="12.75">
      <c r="J110" s="9"/>
      <c r="K110" s="9"/>
      <c r="L110" s="9"/>
      <c r="M110" s="9"/>
      <c r="N110" s="9"/>
      <c r="O110" s="9"/>
      <c r="P110" s="9"/>
    </row>
    <row r="111" spans="10:16" ht="12.75">
      <c r="J111" s="9"/>
      <c r="K111" s="9"/>
      <c r="L111" s="9"/>
      <c r="M111" s="9"/>
      <c r="N111" s="9"/>
      <c r="O111" s="9"/>
      <c r="P111" s="9"/>
    </row>
    <row r="112" spans="10:16" ht="12.75">
      <c r="J112" s="9"/>
      <c r="K112" s="9"/>
      <c r="L112" s="9"/>
      <c r="M112" s="9"/>
      <c r="N112" s="9"/>
      <c r="O112" s="9"/>
      <c r="P112" s="9"/>
    </row>
    <row r="113" spans="10:16" ht="12.75">
      <c r="J113" s="9"/>
      <c r="K113" s="9"/>
      <c r="L113" s="9"/>
      <c r="M113" s="9"/>
      <c r="N113" s="9"/>
      <c r="O113" s="9"/>
      <c r="P113" s="9"/>
    </row>
    <row r="114" spans="10:16" ht="12.75">
      <c r="J114" s="9"/>
      <c r="K114" s="9"/>
      <c r="L114" s="9"/>
      <c r="M114" s="9"/>
      <c r="N114" s="9"/>
      <c r="O114" s="9"/>
      <c r="P114" s="9"/>
    </row>
    <row r="115" spans="10:16" ht="12.75">
      <c r="J115" s="9"/>
      <c r="K115" s="9"/>
      <c r="L115" s="9"/>
      <c r="M115" s="9"/>
      <c r="N115" s="9"/>
      <c r="O115" s="9"/>
      <c r="P115" s="9"/>
    </row>
    <row r="116" spans="10:16" ht="12.75">
      <c r="J116" s="9"/>
      <c r="K116" s="9"/>
      <c r="L116" s="9"/>
      <c r="M116" s="9"/>
      <c r="N116" s="9"/>
      <c r="O116" s="9"/>
      <c r="P116" s="9"/>
    </row>
    <row r="117" spans="10:16" ht="12.75">
      <c r="J117" s="9"/>
      <c r="K117" s="9"/>
      <c r="L117" s="9"/>
      <c r="M117" s="9"/>
      <c r="N117" s="9"/>
      <c r="O117" s="9"/>
      <c r="P117" s="9"/>
    </row>
    <row r="118" spans="10:16" ht="12.75">
      <c r="J118" s="9"/>
      <c r="K118" s="9"/>
      <c r="L118" s="9"/>
      <c r="M118" s="9"/>
      <c r="N118" s="9"/>
      <c r="O118" s="9"/>
      <c r="P118" s="9"/>
    </row>
    <row r="119" spans="10:16" ht="12.75">
      <c r="J119" s="9"/>
      <c r="K119" s="9"/>
      <c r="L119" s="9"/>
      <c r="M119" s="9"/>
      <c r="N119" s="9"/>
      <c r="O119" s="9"/>
      <c r="P119" s="9"/>
    </row>
    <row r="120" spans="10:16" ht="12.75">
      <c r="J120" s="9"/>
      <c r="K120" s="9"/>
      <c r="L120" s="9"/>
      <c r="M120" s="9"/>
      <c r="N120" s="9"/>
      <c r="O120" s="9"/>
      <c r="P120" s="9"/>
    </row>
    <row r="121" spans="10:16" ht="12.75">
      <c r="J121" s="9"/>
      <c r="K121" s="9"/>
      <c r="L121" s="9"/>
      <c r="M121" s="9"/>
      <c r="N121" s="9"/>
      <c r="O121" s="9"/>
      <c r="P121" s="9"/>
    </row>
    <row r="122" spans="10:16" ht="12.75">
      <c r="J122" s="9"/>
      <c r="K122" s="9"/>
      <c r="L122" s="9"/>
      <c r="M122" s="9"/>
      <c r="N122" s="9"/>
      <c r="O122" s="9"/>
      <c r="P122" s="9"/>
    </row>
  </sheetData>
  <mergeCells count="8">
    <mergeCell ref="B3:P3"/>
    <mergeCell ref="B4:P4"/>
    <mergeCell ref="B6:P6"/>
    <mergeCell ref="J13:L13"/>
    <mergeCell ref="J15:L15"/>
    <mergeCell ref="B9:P9"/>
    <mergeCell ref="B10:P10"/>
    <mergeCell ref="B12:P12"/>
  </mergeCells>
  <printOptions/>
  <pageMargins left="0.75" right="0.63" top="0.5" bottom="0.5" header="0.5" footer="0.3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4"/>
  <sheetViews>
    <sheetView workbookViewId="0" topLeftCell="A17">
      <selection activeCell="A20" sqref="A20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.00390625" style="0" customWidth="1"/>
    <col min="9" max="9" width="13.28125" style="0" customWidth="1"/>
    <col min="10" max="10" width="4.7109375" style="0" customWidth="1"/>
    <col min="11" max="11" width="13.28125" style="0" customWidth="1"/>
    <col min="12" max="12" width="4.57421875" style="0" customWidth="1"/>
  </cols>
  <sheetData>
    <row r="3" spans="2:12" ht="15.7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27"/>
    </row>
    <row r="4" spans="2:12" ht="12.75" customHeight="1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21"/>
    </row>
    <row r="6" spans="2:12" ht="15.75">
      <c r="B6" s="44" t="s">
        <v>97</v>
      </c>
      <c r="C6" s="44"/>
      <c r="D6" s="44"/>
      <c r="E6" s="44"/>
      <c r="F6" s="44"/>
      <c r="G6" s="44"/>
      <c r="H6" s="44"/>
      <c r="I6" s="44"/>
      <c r="J6" s="44"/>
      <c r="K6" s="44"/>
      <c r="L6" s="43"/>
    </row>
    <row r="9" spans="2:11" ht="15.75">
      <c r="B9" s="60" t="s">
        <v>33</v>
      </c>
      <c r="C9" s="60"/>
      <c r="D9" s="60"/>
      <c r="E9" s="60"/>
      <c r="F9" s="60"/>
      <c r="G9" s="60"/>
      <c r="H9" s="60"/>
      <c r="I9" s="60"/>
      <c r="J9" s="60"/>
      <c r="K9" s="60"/>
    </row>
    <row r="12" spans="8:11" ht="12.75">
      <c r="H12" s="5"/>
      <c r="I12" s="5" t="s">
        <v>34</v>
      </c>
      <c r="J12" s="5"/>
      <c r="K12" s="5" t="s">
        <v>34</v>
      </c>
    </row>
    <row r="13" spans="8:11" ht="12.75">
      <c r="H13" s="5"/>
      <c r="I13" s="5" t="s">
        <v>35</v>
      </c>
      <c r="J13" s="5"/>
      <c r="K13" s="5" t="s">
        <v>36</v>
      </c>
    </row>
    <row r="14" spans="8:11" ht="12.75">
      <c r="H14" s="5"/>
      <c r="I14" s="5" t="s">
        <v>5</v>
      </c>
      <c r="J14" s="5"/>
      <c r="K14" s="5" t="s">
        <v>37</v>
      </c>
    </row>
    <row r="15" spans="8:11" ht="12.75">
      <c r="H15" s="5"/>
      <c r="I15" s="5" t="s">
        <v>4</v>
      </c>
      <c r="J15" s="5"/>
      <c r="K15" s="5" t="s">
        <v>38</v>
      </c>
    </row>
    <row r="16" spans="8:11" ht="12.75">
      <c r="H16" s="8" t="s">
        <v>8</v>
      </c>
      <c r="I16" s="41" t="str">
        <f>+PL!N20</f>
        <v>30/6/2001</v>
      </c>
      <c r="J16" s="5"/>
      <c r="K16" s="42" t="s">
        <v>98</v>
      </c>
    </row>
    <row r="17" spans="8:11" ht="12.75">
      <c r="H17" s="6"/>
      <c r="I17" s="6" t="s">
        <v>9</v>
      </c>
      <c r="J17" s="6"/>
      <c r="K17" s="6" t="s">
        <v>9</v>
      </c>
    </row>
    <row r="20" spans="2:11" ht="12.75">
      <c r="B20" s="3" t="s">
        <v>69</v>
      </c>
      <c r="C20" t="s">
        <v>129</v>
      </c>
      <c r="H20" s="7"/>
      <c r="I20" s="9">
        <v>795346</v>
      </c>
      <c r="J20" s="9"/>
      <c r="K20" s="9">
        <v>823883</v>
      </c>
    </row>
    <row r="21" spans="2:11" ht="12.75">
      <c r="B21" s="3" t="s">
        <v>70</v>
      </c>
      <c r="C21" t="s">
        <v>130</v>
      </c>
      <c r="H21" s="7"/>
      <c r="I21" s="9">
        <v>344116</v>
      </c>
      <c r="J21" s="9"/>
      <c r="K21" s="9">
        <v>354912</v>
      </c>
    </row>
    <row r="22" spans="2:11" ht="12.75">
      <c r="B22" s="3" t="s">
        <v>71</v>
      </c>
      <c r="C22" t="s">
        <v>131</v>
      </c>
      <c r="H22" s="7"/>
      <c r="I22" s="9">
        <v>117458</v>
      </c>
      <c r="J22" s="9"/>
      <c r="K22" s="9">
        <v>98389</v>
      </c>
    </row>
    <row r="23" spans="2:11" ht="12.75">
      <c r="B23" s="3" t="s">
        <v>72</v>
      </c>
      <c r="C23" t="s">
        <v>169</v>
      </c>
      <c r="H23" s="7"/>
      <c r="I23" s="9">
        <v>9351</v>
      </c>
      <c r="J23" s="9"/>
      <c r="K23" s="9">
        <v>9180</v>
      </c>
    </row>
    <row r="24" spans="2:11" ht="12.75">
      <c r="B24" s="3" t="s">
        <v>73</v>
      </c>
      <c r="C24" t="s">
        <v>132</v>
      </c>
      <c r="H24" s="7"/>
      <c r="I24" s="9">
        <v>227</v>
      </c>
      <c r="J24" s="9"/>
      <c r="K24" s="9">
        <v>227</v>
      </c>
    </row>
    <row r="25" spans="2:11" ht="12.75">
      <c r="B25" s="3" t="s">
        <v>74</v>
      </c>
      <c r="C25" t="s">
        <v>133</v>
      </c>
      <c r="H25" s="7"/>
      <c r="I25" s="9">
        <v>212057</v>
      </c>
      <c r="J25" s="9"/>
      <c r="K25" s="9">
        <v>222203</v>
      </c>
    </row>
    <row r="26" spans="2:11" ht="12.75">
      <c r="B26" s="3"/>
      <c r="H26" s="7"/>
      <c r="I26" s="9"/>
      <c r="J26" s="9"/>
      <c r="K26" s="9"/>
    </row>
    <row r="27" spans="2:11" ht="12.75">
      <c r="B27" s="3" t="s">
        <v>75</v>
      </c>
      <c r="C27" t="s">
        <v>137</v>
      </c>
      <c r="H27" s="7"/>
      <c r="I27" s="9"/>
      <c r="J27" s="9"/>
      <c r="K27" s="9"/>
    </row>
    <row r="28" spans="2:11" ht="12.75">
      <c r="B28" s="3"/>
      <c r="C28" s="52" t="s">
        <v>134</v>
      </c>
      <c r="D28" t="s">
        <v>135</v>
      </c>
      <c r="H28" s="7"/>
      <c r="I28" s="9">
        <v>127849</v>
      </c>
      <c r="J28" s="9"/>
      <c r="K28" s="9">
        <v>104574</v>
      </c>
    </row>
    <row r="29" spans="2:11" ht="12.75">
      <c r="B29" s="3"/>
      <c r="C29" s="52" t="s">
        <v>134</v>
      </c>
      <c r="D29" t="s">
        <v>136</v>
      </c>
      <c r="H29" s="7"/>
      <c r="I29" s="9">
        <v>100692</v>
      </c>
      <c r="J29" s="9"/>
      <c r="K29" s="9">
        <v>73640</v>
      </c>
    </row>
    <row r="30" spans="2:11" ht="12.75">
      <c r="B30" s="3"/>
      <c r="C30" s="52" t="s">
        <v>134</v>
      </c>
      <c r="D30" t="s">
        <v>138</v>
      </c>
      <c r="H30" s="7"/>
      <c r="I30" s="9">
        <v>30288</v>
      </c>
      <c r="J30" s="9"/>
      <c r="K30" s="9">
        <v>12098</v>
      </c>
    </row>
    <row r="31" spans="2:11" ht="12.75">
      <c r="B31" s="3"/>
      <c r="C31" s="52" t="s">
        <v>134</v>
      </c>
      <c r="D31" t="s">
        <v>139</v>
      </c>
      <c r="H31" s="7"/>
      <c r="I31" s="9">
        <v>106170</v>
      </c>
      <c r="J31" s="9"/>
      <c r="K31" s="9">
        <v>101120</v>
      </c>
    </row>
    <row r="32" spans="2:11" ht="12.75">
      <c r="B32" s="3"/>
      <c r="C32" s="52" t="s">
        <v>134</v>
      </c>
      <c r="D32" t="s">
        <v>140</v>
      </c>
      <c r="H32" s="7"/>
      <c r="I32" s="28">
        <v>12837</v>
      </c>
      <c r="J32" s="9"/>
      <c r="K32" s="28">
        <v>15185</v>
      </c>
    </row>
    <row r="33" spans="2:11" ht="3.75" customHeight="1">
      <c r="B33" s="3"/>
      <c r="C33" s="52"/>
      <c r="H33" s="7"/>
      <c r="I33" s="12"/>
      <c r="J33" s="9"/>
      <c r="K33" s="12"/>
    </row>
    <row r="34" spans="2:11" ht="16.5" customHeight="1">
      <c r="B34" s="3"/>
      <c r="H34" s="7"/>
      <c r="I34" s="12">
        <f>SUM(I28:I32)</f>
        <v>377836</v>
      </c>
      <c r="J34" s="9"/>
      <c r="K34" s="12">
        <f>SUM(K28:K32)</f>
        <v>306617</v>
      </c>
    </row>
    <row r="35" spans="2:11" ht="12.75">
      <c r="B35" s="3"/>
      <c r="H35" s="7"/>
      <c r="I35" s="9"/>
      <c r="J35" s="9"/>
      <c r="K35" s="9"/>
    </row>
    <row r="36" spans="2:11" ht="12.75">
      <c r="B36" s="3" t="s">
        <v>76</v>
      </c>
      <c r="C36" t="s">
        <v>141</v>
      </c>
      <c r="H36" s="7"/>
      <c r="I36" s="9"/>
      <c r="J36" s="9"/>
      <c r="K36" s="9"/>
    </row>
    <row r="37" spans="2:11" ht="12.75">
      <c r="B37" s="3"/>
      <c r="C37" s="52" t="s">
        <v>134</v>
      </c>
      <c r="D37" t="s">
        <v>142</v>
      </c>
      <c r="H37" s="7"/>
      <c r="I37" s="9">
        <v>45681</v>
      </c>
      <c r="J37" s="9"/>
      <c r="K37" s="9">
        <v>53589</v>
      </c>
    </row>
    <row r="38" spans="2:11" ht="12.75">
      <c r="B38" s="3"/>
      <c r="C38" s="52" t="s">
        <v>134</v>
      </c>
      <c r="D38" t="s">
        <v>143</v>
      </c>
      <c r="H38" s="7"/>
      <c r="I38" s="9">
        <v>40717</v>
      </c>
      <c r="J38" s="9"/>
      <c r="K38" s="9">
        <v>31639</v>
      </c>
    </row>
    <row r="39" spans="2:11" ht="12.75">
      <c r="B39" s="3"/>
      <c r="C39" s="52" t="s">
        <v>134</v>
      </c>
      <c r="D39" t="s">
        <v>144</v>
      </c>
      <c r="H39" s="7">
        <v>10</v>
      </c>
      <c r="I39" s="9">
        <v>53311</v>
      </c>
      <c r="J39" s="9"/>
      <c r="K39" s="9">
        <v>55493</v>
      </c>
    </row>
    <row r="40" spans="2:11" ht="12.75">
      <c r="B40" s="3"/>
      <c r="C40" s="52" t="s">
        <v>134</v>
      </c>
      <c r="D40" t="s">
        <v>155</v>
      </c>
      <c r="H40" s="7"/>
      <c r="I40" s="9">
        <v>4213</v>
      </c>
      <c r="J40" s="9"/>
      <c r="K40" s="9">
        <v>4868</v>
      </c>
    </row>
    <row r="41" spans="2:11" ht="12.75">
      <c r="B41" s="3"/>
      <c r="C41" s="52" t="s">
        <v>134</v>
      </c>
      <c r="D41" t="s">
        <v>145</v>
      </c>
      <c r="H41" s="7"/>
      <c r="I41" s="29">
        <v>146</v>
      </c>
      <c r="J41" s="9"/>
      <c r="K41" s="9">
        <v>1462</v>
      </c>
    </row>
    <row r="42" spans="2:11" ht="3.75" customHeight="1">
      <c r="B42" s="3"/>
      <c r="C42" s="26" t="s">
        <v>15</v>
      </c>
      <c r="D42" t="s">
        <v>15</v>
      </c>
      <c r="H42" s="7"/>
      <c r="I42" s="13" t="s">
        <v>15</v>
      </c>
      <c r="J42" s="9"/>
      <c r="K42" s="13" t="s">
        <v>15</v>
      </c>
    </row>
    <row r="43" spans="2:11" ht="16.5" customHeight="1">
      <c r="B43" s="3"/>
      <c r="H43" s="7"/>
      <c r="I43" s="12">
        <f>SUM(I37:I42)</f>
        <v>144068</v>
      </c>
      <c r="J43" s="9"/>
      <c r="K43" s="12">
        <f>SUM(K37:K42)</f>
        <v>147051</v>
      </c>
    </row>
    <row r="44" spans="2:11" ht="12.75">
      <c r="B44" s="3"/>
      <c r="H44" s="7"/>
      <c r="I44" s="9"/>
      <c r="J44" s="9"/>
      <c r="K44" s="9"/>
    </row>
    <row r="45" spans="2:11" ht="12.75">
      <c r="B45" s="3" t="s">
        <v>77</v>
      </c>
      <c r="C45" t="s">
        <v>146</v>
      </c>
      <c r="H45" s="7"/>
      <c r="I45" s="9">
        <f>I34-I43</f>
        <v>233768</v>
      </c>
      <c r="J45" s="9"/>
      <c r="K45" s="9">
        <f>K34-K43</f>
        <v>159566</v>
      </c>
    </row>
    <row r="46" spans="2:11" ht="8.25" customHeight="1">
      <c r="B46" s="3"/>
      <c r="H46" s="7"/>
      <c r="I46" s="9"/>
      <c r="J46" s="9"/>
      <c r="K46" s="9"/>
    </row>
    <row r="47" spans="2:11" ht="16.5" customHeight="1" thickBot="1">
      <c r="B47" s="3"/>
      <c r="H47" s="7"/>
      <c r="I47" s="15">
        <f>SUM(I20:I25)+I45</f>
        <v>1712323</v>
      </c>
      <c r="J47" s="9"/>
      <c r="K47" s="15">
        <f>SUM(K20:K25)+K45</f>
        <v>1668360</v>
      </c>
    </row>
    <row r="48" spans="2:11" ht="13.5" thickTop="1">
      <c r="B48" s="3"/>
      <c r="H48" s="7"/>
      <c r="I48" s="9"/>
      <c r="J48" s="9"/>
      <c r="K48" s="9"/>
    </row>
    <row r="49" spans="2:11" ht="12.75">
      <c r="B49" s="3" t="s">
        <v>78</v>
      </c>
      <c r="C49" t="s">
        <v>147</v>
      </c>
      <c r="H49" s="7"/>
      <c r="I49" s="9"/>
      <c r="J49" s="9"/>
      <c r="K49" s="9"/>
    </row>
    <row r="50" spans="2:11" ht="12.75">
      <c r="B50" s="3"/>
      <c r="C50" t="s">
        <v>148</v>
      </c>
      <c r="H50" s="7"/>
      <c r="I50" s="9">
        <v>203219</v>
      </c>
      <c r="J50" s="9"/>
      <c r="K50" s="9">
        <v>203043</v>
      </c>
    </row>
    <row r="51" spans="2:11" ht="12.75">
      <c r="B51" s="3"/>
      <c r="C51" t="s">
        <v>40</v>
      </c>
      <c r="H51" s="7"/>
      <c r="I51" s="9"/>
      <c r="J51" s="9"/>
      <c r="K51" s="9"/>
    </row>
    <row r="52" spans="2:11" ht="12.75">
      <c r="B52" s="3"/>
      <c r="C52" s="52" t="s">
        <v>134</v>
      </c>
      <c r="D52" t="s">
        <v>149</v>
      </c>
      <c r="H52" s="7"/>
      <c r="I52" s="9">
        <v>1100200</v>
      </c>
      <c r="J52" s="9"/>
      <c r="K52" s="9">
        <v>1099954</v>
      </c>
    </row>
    <row r="53" spans="2:11" ht="12.75">
      <c r="B53" s="3"/>
      <c r="C53" s="52" t="s">
        <v>134</v>
      </c>
      <c r="D53" t="s">
        <v>150</v>
      </c>
      <c r="H53" s="7"/>
      <c r="I53" s="9">
        <v>49189</v>
      </c>
      <c r="J53" s="9"/>
      <c r="K53" s="9">
        <v>49189</v>
      </c>
    </row>
    <row r="54" spans="2:11" ht="12.75">
      <c r="B54" s="3"/>
      <c r="C54" s="52" t="s">
        <v>134</v>
      </c>
      <c r="D54" t="s">
        <v>186</v>
      </c>
      <c r="H54" s="7"/>
      <c r="I54" s="9">
        <v>185674</v>
      </c>
      <c r="J54" s="9"/>
      <c r="K54" s="9">
        <v>143369</v>
      </c>
    </row>
    <row r="55" spans="2:11" ht="12.75">
      <c r="B55" s="3"/>
      <c r="C55" s="52" t="s">
        <v>134</v>
      </c>
      <c r="D55" t="s">
        <v>39</v>
      </c>
      <c r="H55" s="7"/>
      <c r="I55" s="9">
        <v>-19</v>
      </c>
      <c r="J55" s="9"/>
      <c r="K55" s="9">
        <v>-25</v>
      </c>
    </row>
    <row r="56" spans="2:11" ht="4.5" customHeight="1">
      <c r="B56" s="3"/>
      <c r="H56" s="7"/>
      <c r="I56" s="12"/>
      <c r="J56" s="9"/>
      <c r="K56" s="12"/>
    </row>
    <row r="57" spans="2:11" ht="17.25" customHeight="1">
      <c r="B57" s="3"/>
      <c r="H57" s="7"/>
      <c r="I57" s="9">
        <f>SUM(I50:I55)</f>
        <v>1538263</v>
      </c>
      <c r="J57" s="9"/>
      <c r="K57" s="9">
        <f>SUM(K50:K55)</f>
        <v>1495530</v>
      </c>
    </row>
    <row r="58" spans="2:11" ht="12.75">
      <c r="B58" s="3" t="s">
        <v>79</v>
      </c>
      <c r="C58" t="s">
        <v>151</v>
      </c>
      <c r="H58" s="7"/>
      <c r="I58" s="9">
        <v>173610</v>
      </c>
      <c r="J58" s="9"/>
      <c r="K58" s="9">
        <v>172553</v>
      </c>
    </row>
    <row r="59" spans="2:11" ht="12.75">
      <c r="B59" s="3" t="s">
        <v>80</v>
      </c>
      <c r="C59" t="s">
        <v>152</v>
      </c>
      <c r="H59" s="7"/>
      <c r="I59" s="10">
        <v>200</v>
      </c>
      <c r="J59" s="9"/>
      <c r="K59" s="9">
        <v>27</v>
      </c>
    </row>
    <row r="60" spans="2:11" ht="12.75">
      <c r="B60" s="3" t="s">
        <v>81</v>
      </c>
      <c r="C60" t="s">
        <v>153</v>
      </c>
      <c r="H60" s="7"/>
      <c r="I60" s="9">
        <v>250</v>
      </c>
      <c r="J60" s="9"/>
      <c r="K60" s="9">
        <v>250</v>
      </c>
    </row>
    <row r="61" spans="2:11" ht="3.75" customHeight="1">
      <c r="B61" s="3"/>
      <c r="H61" s="7"/>
      <c r="I61" s="9"/>
      <c r="J61" s="9"/>
      <c r="K61" s="9"/>
    </row>
    <row r="62" spans="2:11" ht="17.25" customHeight="1" thickBot="1">
      <c r="B62" s="3"/>
      <c r="H62" s="7"/>
      <c r="I62" s="15">
        <f>SUM(I57:I61)</f>
        <v>1712323</v>
      </c>
      <c r="J62" s="9"/>
      <c r="K62" s="15">
        <f>SUM(K57:K61)</f>
        <v>1668360</v>
      </c>
    </row>
    <row r="63" spans="2:11" ht="13.5" thickTop="1">
      <c r="B63" s="3"/>
      <c r="H63" s="7"/>
      <c r="I63" s="9"/>
      <c r="J63" s="9"/>
      <c r="K63" s="9"/>
    </row>
    <row r="64" spans="2:11" ht="13.5" thickBot="1">
      <c r="B64" s="3" t="s">
        <v>82</v>
      </c>
      <c r="C64" t="s">
        <v>154</v>
      </c>
      <c r="H64" s="7"/>
      <c r="I64" s="46">
        <f>(I57-I25)/+I50</f>
        <v>6.525994124565124</v>
      </c>
      <c r="J64" s="9"/>
      <c r="K64" s="46">
        <f>(K57-K25)/+K50</f>
        <v>6.271218411863497</v>
      </c>
    </row>
    <row r="65" spans="8:11" ht="13.5" thickTop="1">
      <c r="H65" s="7"/>
      <c r="I65" s="9"/>
      <c r="J65" s="9"/>
      <c r="K65" s="9"/>
    </row>
    <row r="66" spans="8:11" ht="12.75">
      <c r="H66" s="7"/>
      <c r="I66" s="9"/>
      <c r="J66" s="9"/>
      <c r="K66" s="9"/>
    </row>
    <row r="67" spans="8:11" ht="12.75">
      <c r="H67" s="7"/>
      <c r="I67" s="9"/>
      <c r="J67" s="9"/>
      <c r="K67" s="9"/>
    </row>
    <row r="68" spans="8:11" ht="12.75">
      <c r="H68" s="7"/>
      <c r="I68" s="51">
        <f>+I62-I47</f>
        <v>0</v>
      </c>
      <c r="J68" s="9"/>
      <c r="K68" s="51">
        <f>+K62-K47</f>
        <v>0</v>
      </c>
    </row>
    <row r="69" spans="8:11" ht="12.75">
      <c r="H69" s="7"/>
      <c r="I69" s="9"/>
      <c r="J69" s="9"/>
      <c r="K69" s="9"/>
    </row>
    <row r="70" spans="8:11" ht="12.75">
      <c r="H70" s="7"/>
      <c r="I70" s="9"/>
      <c r="J70" s="9"/>
      <c r="K70" s="9"/>
    </row>
    <row r="71" spans="8:11" ht="12.75">
      <c r="H71" s="7"/>
      <c r="I71" s="9"/>
      <c r="J71" s="9"/>
      <c r="K71" s="9"/>
    </row>
    <row r="72" spans="8:11" ht="12.75">
      <c r="H72" s="7"/>
      <c r="I72" s="9"/>
      <c r="J72" s="9"/>
      <c r="K72" s="9"/>
    </row>
    <row r="73" spans="8:11" ht="12.75">
      <c r="H73" s="7"/>
      <c r="I73" s="9"/>
      <c r="J73" s="9"/>
      <c r="K73" s="9"/>
    </row>
    <row r="74" spans="8:11" ht="12.75">
      <c r="H74" s="7"/>
      <c r="I74" s="9"/>
      <c r="J74" s="9"/>
      <c r="K74" s="9"/>
    </row>
    <row r="75" spans="8:11" ht="12.75">
      <c r="H75" s="7"/>
      <c r="I75" s="9"/>
      <c r="J75" s="9"/>
      <c r="K75" s="9"/>
    </row>
    <row r="76" spans="9:11" ht="12.75">
      <c r="I76" s="9"/>
      <c r="J76" s="9"/>
      <c r="K76" s="9"/>
    </row>
    <row r="77" spans="9:11" ht="12.75">
      <c r="I77" s="9"/>
      <c r="J77" s="9"/>
      <c r="K77" s="9"/>
    </row>
    <row r="78" spans="9:11" ht="12.75">
      <c r="I78" s="9"/>
      <c r="J78" s="9"/>
      <c r="K78" s="9"/>
    </row>
    <row r="79" spans="9:11" ht="12.75">
      <c r="I79" s="9"/>
      <c r="J79" s="9"/>
      <c r="K79" s="9"/>
    </row>
    <row r="80" spans="9:11" ht="12.75">
      <c r="I80" s="9"/>
      <c r="J80" s="9"/>
      <c r="K80" s="9"/>
    </row>
    <row r="81" spans="9:11" ht="12.75">
      <c r="I81" s="9"/>
      <c r="J81" s="9"/>
      <c r="K81" s="9"/>
    </row>
    <row r="82" spans="9:11" ht="12.75">
      <c r="I82" s="9"/>
      <c r="J82" s="9"/>
      <c r="K82" s="9"/>
    </row>
    <row r="83" spans="9:11" ht="12.75">
      <c r="I83" s="9"/>
      <c r="J83" s="9"/>
      <c r="K83" s="9"/>
    </row>
    <row r="84" spans="9:11" ht="12.75">
      <c r="I84" s="9"/>
      <c r="J84" s="9"/>
      <c r="K84" s="9"/>
    </row>
  </sheetData>
  <mergeCells count="1">
    <mergeCell ref="B9:K9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36"/>
  <sheetViews>
    <sheetView tabSelected="1" workbookViewId="0" topLeftCell="A108">
      <selection activeCell="A113" sqref="A11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5.00390625" style="0" customWidth="1"/>
    <col min="6" max="6" width="9.7109375" style="0" customWidth="1"/>
    <col min="7" max="7" width="4.7109375" style="0" customWidth="1"/>
    <col min="8" max="8" width="12.00390625" style="0" customWidth="1"/>
    <col min="9" max="9" width="0.9921875" style="0" customWidth="1"/>
    <col min="10" max="10" width="12.140625" style="0" customWidth="1"/>
    <col min="11" max="11" width="2.7109375" style="0" customWidth="1"/>
    <col min="12" max="12" width="12.8515625" style="0" customWidth="1"/>
    <col min="13" max="13" width="1.1484375" style="0" customWidth="1"/>
    <col min="14" max="14" width="12.140625" style="0" customWidth="1"/>
    <col min="15" max="15" width="6.8515625" style="0" customWidth="1"/>
    <col min="16" max="16" width="7.7109375" style="0" customWidth="1"/>
    <col min="17" max="17" width="3.57421875" style="0" customWidth="1"/>
    <col min="18" max="18" width="3.7109375" style="0" customWidth="1"/>
  </cols>
  <sheetData>
    <row r="2" spans="2:16" ht="15.7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6" ht="12.75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5" spans="2:16" ht="15.75">
      <c r="B5" s="60" t="s">
        <v>97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8" spans="2:16" ht="15.75">
      <c r="B8" s="60" t="s">
        <v>41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10" spans="2:3" ht="12.75">
      <c r="B10" s="20" t="s">
        <v>69</v>
      </c>
      <c r="C10" s="16" t="s">
        <v>42</v>
      </c>
    </row>
    <row r="11" ht="5.25" customHeight="1">
      <c r="B11" s="20"/>
    </row>
    <row r="12" spans="2:3" ht="12.75">
      <c r="B12" s="20"/>
      <c r="C12" t="s">
        <v>188</v>
      </c>
    </row>
    <row r="13" spans="2:3" ht="12.75">
      <c r="B13" s="20"/>
      <c r="C13" t="s">
        <v>190</v>
      </c>
    </row>
    <row r="14" spans="2:3" ht="12.75">
      <c r="B14" s="20"/>
      <c r="C14" t="s">
        <v>189</v>
      </c>
    </row>
    <row r="15" ht="12.75">
      <c r="B15" s="20"/>
    </row>
    <row r="16" ht="12.75">
      <c r="B16" s="20"/>
    </row>
    <row r="17" spans="2:3" ht="12.75">
      <c r="B17" s="20" t="s">
        <v>70</v>
      </c>
      <c r="C17" s="16" t="s">
        <v>43</v>
      </c>
    </row>
    <row r="18" ht="6" customHeight="1">
      <c r="B18" s="20"/>
    </row>
    <row r="19" spans="2:3" ht="12.75">
      <c r="B19" s="20"/>
      <c r="C19" t="s">
        <v>156</v>
      </c>
    </row>
    <row r="20" ht="12.75">
      <c r="B20" s="20"/>
    </row>
    <row r="21" spans="2:12" ht="12.75">
      <c r="B21" s="20"/>
      <c r="L21" s="5"/>
    </row>
    <row r="22" spans="2:3" ht="12.75">
      <c r="B22" s="20" t="s">
        <v>71</v>
      </c>
      <c r="C22" s="16" t="s">
        <v>44</v>
      </c>
    </row>
    <row r="23" ht="6" customHeight="1">
      <c r="B23" s="20"/>
    </row>
    <row r="24" spans="2:3" ht="12.75">
      <c r="B24" s="20"/>
      <c r="C24" t="s">
        <v>157</v>
      </c>
    </row>
    <row r="25" ht="12.75">
      <c r="B25" s="20"/>
    </row>
    <row r="26" ht="12.75">
      <c r="B26" s="20"/>
    </row>
    <row r="27" spans="2:3" ht="12.75">
      <c r="B27" s="20" t="s">
        <v>72</v>
      </c>
      <c r="C27" s="16" t="s">
        <v>191</v>
      </c>
    </row>
    <row r="28" spans="2:17" ht="12.75">
      <c r="B28" s="20"/>
      <c r="H28" s="32"/>
      <c r="I28" s="32"/>
      <c r="J28" s="32"/>
      <c r="K28" s="5"/>
      <c r="L28" s="30"/>
      <c r="M28" s="30"/>
      <c r="N28" s="30"/>
      <c r="Q28" s="36"/>
    </row>
    <row r="29" spans="2:17" ht="12.75">
      <c r="B29" s="20"/>
      <c r="H29" s="57" t="s">
        <v>93</v>
      </c>
      <c r="I29" s="57"/>
      <c r="J29" s="57"/>
      <c r="K29" s="5"/>
      <c r="L29" s="31" t="s">
        <v>94</v>
      </c>
      <c r="M29" s="31"/>
      <c r="N29" s="31"/>
      <c r="Q29" s="37"/>
    </row>
    <row r="30" spans="2:17" ht="4.5" customHeight="1">
      <c r="B30" s="20"/>
      <c r="H30" s="5"/>
      <c r="I30" s="5"/>
      <c r="J30" s="5"/>
      <c r="K30" s="5"/>
      <c r="L30" s="5"/>
      <c r="M30" s="5"/>
      <c r="N30" s="5"/>
      <c r="Q30" s="5"/>
    </row>
    <row r="31" spans="2:14" ht="12.75">
      <c r="B31" s="20"/>
      <c r="H31" s="5" t="s">
        <v>5</v>
      </c>
      <c r="I31" s="5"/>
      <c r="J31" s="33" t="s">
        <v>90</v>
      </c>
      <c r="K31" s="5"/>
      <c r="L31" s="5" t="s">
        <v>5</v>
      </c>
      <c r="M31" s="5"/>
      <c r="N31" s="33" t="s">
        <v>90</v>
      </c>
    </row>
    <row r="32" spans="2:14" ht="12.75">
      <c r="B32" s="20"/>
      <c r="H32" s="5" t="s">
        <v>6</v>
      </c>
      <c r="I32" s="5"/>
      <c r="J32" s="33" t="s">
        <v>91</v>
      </c>
      <c r="K32" s="5"/>
      <c r="L32" s="5" t="s">
        <v>6</v>
      </c>
      <c r="M32" s="5"/>
      <c r="N32" s="33" t="s">
        <v>91</v>
      </c>
    </row>
    <row r="33" spans="2:14" ht="12.75">
      <c r="B33" s="20"/>
      <c r="H33" s="5" t="s">
        <v>4</v>
      </c>
      <c r="I33" s="5"/>
      <c r="J33" s="33" t="s">
        <v>4</v>
      </c>
      <c r="K33" s="5"/>
      <c r="L33" s="5" t="s">
        <v>7</v>
      </c>
      <c r="M33" s="5"/>
      <c r="N33" s="33" t="s">
        <v>92</v>
      </c>
    </row>
    <row r="34" spans="2:14" ht="12.75">
      <c r="B34" s="20"/>
      <c r="H34" s="42" t="str">
        <f>PL!J20</f>
        <v>30/6/2001</v>
      </c>
      <c r="I34" s="5"/>
      <c r="J34" s="42" t="str">
        <f>PL!L20</f>
        <v>30/6/2000</v>
      </c>
      <c r="K34" s="5"/>
      <c r="L34" s="41" t="str">
        <f>+H34</f>
        <v>30/6/2001</v>
      </c>
      <c r="M34" s="5"/>
      <c r="N34" s="41" t="str">
        <f>+J34</f>
        <v>30/6/2000</v>
      </c>
    </row>
    <row r="35" spans="2:14" ht="12.75">
      <c r="B35" s="20"/>
      <c r="C35" t="s">
        <v>192</v>
      </c>
      <c r="H35" s="6" t="s">
        <v>9</v>
      </c>
      <c r="I35" s="6"/>
      <c r="J35" s="6" t="s">
        <v>9</v>
      </c>
      <c r="K35" s="6"/>
      <c r="L35" s="6" t="s">
        <v>9</v>
      </c>
      <c r="M35" s="6"/>
      <c r="N35" s="6" t="s">
        <v>9</v>
      </c>
    </row>
    <row r="36" ht="12.75">
      <c r="B36" s="20"/>
    </row>
    <row r="37" spans="2:14" ht="12.75">
      <c r="B37" s="20"/>
      <c r="C37" s="7" t="s">
        <v>10</v>
      </c>
      <c r="D37" t="s">
        <v>45</v>
      </c>
      <c r="H37" s="19">
        <f>+H43-H38-H39-H40</f>
        <v>529</v>
      </c>
      <c r="I37" s="19"/>
      <c r="J37" s="19">
        <f>+J43-J38-J39-J40</f>
        <v>675</v>
      </c>
      <c r="L37" s="19">
        <f>+L43-L38-L39-L40</f>
        <v>1851</v>
      </c>
      <c r="M37" s="19"/>
      <c r="N37" s="19">
        <f>+N43-N38-N39-N40</f>
        <v>1949</v>
      </c>
    </row>
    <row r="38" spans="2:14" ht="12.75">
      <c r="B38" s="20"/>
      <c r="C38" s="7" t="s">
        <v>11</v>
      </c>
      <c r="D38" t="s">
        <v>46</v>
      </c>
      <c r="H38" s="19">
        <v>0</v>
      </c>
      <c r="I38" s="19"/>
      <c r="J38" s="19">
        <v>-54</v>
      </c>
      <c r="L38" s="19">
        <v>0</v>
      </c>
      <c r="M38" s="19"/>
      <c r="N38" s="19">
        <v>0</v>
      </c>
    </row>
    <row r="39" spans="2:14" ht="12.75">
      <c r="B39" s="20"/>
      <c r="C39" s="7" t="s">
        <v>14</v>
      </c>
      <c r="D39" t="s">
        <v>194</v>
      </c>
      <c r="H39" s="19">
        <v>48</v>
      </c>
      <c r="I39" s="19"/>
      <c r="J39" s="19">
        <v>339</v>
      </c>
      <c r="L39" s="19">
        <v>48</v>
      </c>
      <c r="M39" s="19"/>
      <c r="N39" s="19">
        <v>-45</v>
      </c>
    </row>
    <row r="40" spans="2:14" ht="12.75">
      <c r="B40" s="20"/>
      <c r="C40" s="7" t="s">
        <v>17</v>
      </c>
      <c r="D40" t="s">
        <v>153</v>
      </c>
      <c r="H40" s="19">
        <v>0</v>
      </c>
      <c r="I40" s="19"/>
      <c r="J40" s="19">
        <v>86</v>
      </c>
      <c r="L40" s="19">
        <v>0</v>
      </c>
      <c r="M40" s="19"/>
      <c r="N40" s="19">
        <v>86</v>
      </c>
    </row>
    <row r="41" spans="2:14" ht="4.5" customHeight="1">
      <c r="B41" s="20"/>
      <c r="H41" s="17"/>
      <c r="I41" s="34"/>
      <c r="J41" s="17"/>
      <c r="L41" s="17"/>
      <c r="M41" s="34"/>
      <c r="N41" s="17"/>
    </row>
    <row r="42" ht="4.5" customHeight="1">
      <c r="B42" s="20"/>
    </row>
    <row r="43" spans="2:14" ht="13.5" thickBot="1">
      <c r="B43" s="20"/>
      <c r="D43" t="s">
        <v>15</v>
      </c>
      <c r="H43" s="11">
        <f>-PL!J49</f>
        <v>577</v>
      </c>
      <c r="I43" s="28"/>
      <c r="J43" s="11">
        <f>-PL!L49</f>
        <v>1046</v>
      </c>
      <c r="L43" s="11">
        <f>-PL!N49</f>
        <v>1899</v>
      </c>
      <c r="M43" s="28"/>
      <c r="N43" s="11">
        <f>-PL!P49</f>
        <v>1990</v>
      </c>
    </row>
    <row r="44" ht="13.5" thickTop="1">
      <c r="B44" s="20"/>
    </row>
    <row r="45" spans="2:3" ht="12.75">
      <c r="B45" s="20"/>
      <c r="C45" t="s">
        <v>218</v>
      </c>
    </row>
    <row r="46" spans="2:3" ht="12.75">
      <c r="B46" s="20"/>
      <c r="C46" t="s">
        <v>219</v>
      </c>
    </row>
    <row r="47" spans="2:3" ht="12.75">
      <c r="B47" s="20"/>
      <c r="C47" t="s">
        <v>220</v>
      </c>
    </row>
    <row r="48" ht="12.75">
      <c r="B48" s="20"/>
    </row>
    <row r="49" ht="12.75">
      <c r="B49" s="20"/>
    </row>
    <row r="50" spans="2:3" ht="12.75">
      <c r="B50" s="20" t="s">
        <v>73</v>
      </c>
      <c r="C50" s="16" t="s">
        <v>158</v>
      </c>
    </row>
    <row r="51" ht="6" customHeight="1">
      <c r="B51" s="20"/>
    </row>
    <row r="52" spans="2:3" ht="12.75">
      <c r="B52" s="20"/>
      <c r="C52" t="s">
        <v>160</v>
      </c>
    </row>
    <row r="53" spans="2:3" ht="12.75">
      <c r="B53" s="20"/>
      <c r="C53" t="s">
        <v>159</v>
      </c>
    </row>
    <row r="54" ht="12.75">
      <c r="B54" s="20"/>
    </row>
    <row r="55" ht="12.75">
      <c r="B55" s="20"/>
    </row>
    <row r="56" spans="2:3" ht="12.75">
      <c r="B56" s="20" t="s">
        <v>74</v>
      </c>
      <c r="C56" s="16" t="s">
        <v>47</v>
      </c>
    </row>
    <row r="57" ht="6" customHeight="1">
      <c r="B57" s="20"/>
    </row>
    <row r="58" spans="2:3" ht="12.75">
      <c r="B58" s="20"/>
      <c r="C58" t="s">
        <v>161</v>
      </c>
    </row>
    <row r="59" ht="12.75">
      <c r="B59" s="20"/>
    </row>
    <row r="60" spans="2:3" ht="12.75">
      <c r="B60" s="20"/>
      <c r="C60" t="s">
        <v>48</v>
      </c>
    </row>
    <row r="61" ht="12.75">
      <c r="B61" s="20"/>
    </row>
    <row r="62" spans="2:12" ht="12.75">
      <c r="B62" s="20"/>
      <c r="L62" s="6" t="s">
        <v>9</v>
      </c>
    </row>
    <row r="63" ht="6" customHeight="1">
      <c r="B63" s="20"/>
    </row>
    <row r="64" spans="2:12" ht="13.5" thickBot="1">
      <c r="B64" s="20"/>
      <c r="D64" t="s">
        <v>163</v>
      </c>
      <c r="L64" s="18">
        <v>42</v>
      </c>
    </row>
    <row r="65" ht="13.5" thickTop="1">
      <c r="B65" s="20"/>
    </row>
    <row r="66" spans="2:12" ht="13.5" thickBot="1">
      <c r="B66" s="20"/>
      <c r="D66" t="s">
        <v>162</v>
      </c>
      <c r="L66" s="18">
        <v>42</v>
      </c>
    </row>
    <row r="67" ht="13.5" thickTop="1">
      <c r="B67" s="20"/>
    </row>
    <row r="68" spans="2:12" ht="13.5" thickBot="1">
      <c r="B68" s="20"/>
      <c r="D68" t="s">
        <v>49</v>
      </c>
      <c r="L68" s="18">
        <v>36</v>
      </c>
    </row>
    <row r="69" ht="13.5" thickTop="1">
      <c r="B69" s="20"/>
    </row>
    <row r="70" ht="12.75">
      <c r="B70" s="20"/>
    </row>
    <row r="71" spans="2:3" ht="12.75">
      <c r="B71" s="20" t="s">
        <v>75</v>
      </c>
      <c r="C71" s="16" t="s">
        <v>50</v>
      </c>
    </row>
    <row r="72" ht="6" customHeight="1">
      <c r="B72" s="20"/>
    </row>
    <row r="73" spans="2:3" ht="12.75">
      <c r="B73" s="20"/>
      <c r="C73" t="s">
        <v>164</v>
      </c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spans="2:16" ht="12.75">
      <c r="B78" s="20"/>
      <c r="P78" s="26" t="s">
        <v>51</v>
      </c>
    </row>
    <row r="79" spans="2:16" ht="12.75">
      <c r="B79" s="20"/>
      <c r="P79">
        <v>2</v>
      </c>
    </row>
    <row r="80" ht="12.75">
      <c r="B80" s="20"/>
    </row>
    <row r="81" spans="2:3" ht="12.75">
      <c r="B81" s="20" t="s">
        <v>76</v>
      </c>
      <c r="C81" s="16" t="s">
        <v>105</v>
      </c>
    </row>
    <row r="82" ht="6" customHeight="1">
      <c r="B82" s="20"/>
    </row>
    <row r="83" spans="2:16" ht="12.75">
      <c r="B83" s="20"/>
      <c r="C83" s="50" t="s">
        <v>221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2:16" ht="12.75">
      <c r="B84" s="20"/>
      <c r="C84" s="50" t="s">
        <v>222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2:16" ht="12.75">
      <c r="B85" s="20"/>
      <c r="C85" s="50" t="s">
        <v>208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2:16" ht="12.75">
      <c r="B86" s="20"/>
      <c r="C86" s="50" t="s">
        <v>209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2:3" ht="12.75">
      <c r="B87" s="20"/>
      <c r="C87" t="s">
        <v>210</v>
      </c>
    </row>
    <row r="88" ht="7.5" customHeight="1">
      <c r="B88" s="20"/>
    </row>
    <row r="89" spans="2:16" ht="12.75">
      <c r="B89" s="20"/>
      <c r="C89" s="50" t="s">
        <v>211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2:16" ht="12.75">
      <c r="B90" s="20"/>
      <c r="C90" s="50" t="s">
        <v>212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2:16" ht="12.75">
      <c r="B91" s="20"/>
      <c r="C91" s="50" t="s">
        <v>224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2:3" ht="12.75" customHeight="1">
      <c r="B92" s="20"/>
      <c r="C92" t="s">
        <v>245</v>
      </c>
    </row>
    <row r="93" spans="2:3" ht="12.75" customHeight="1">
      <c r="B93" s="20"/>
      <c r="C93" t="s">
        <v>246</v>
      </c>
    </row>
    <row r="94" spans="2:3" ht="12.75" customHeight="1">
      <c r="B94" s="20"/>
      <c r="C94" t="s">
        <v>247</v>
      </c>
    </row>
    <row r="95" ht="7.5" customHeight="1">
      <c r="B95" s="20"/>
    </row>
    <row r="96" spans="2:3" ht="12.75" customHeight="1">
      <c r="B96" s="20"/>
      <c r="C96" t="s">
        <v>235</v>
      </c>
    </row>
    <row r="97" spans="2:3" ht="12.75" customHeight="1">
      <c r="B97" s="20"/>
      <c r="C97" t="s">
        <v>240</v>
      </c>
    </row>
    <row r="98" spans="2:3" ht="12.75" customHeight="1">
      <c r="B98" s="20"/>
      <c r="C98" t="s">
        <v>239</v>
      </c>
    </row>
    <row r="99" spans="2:3" ht="12.75" customHeight="1">
      <c r="B99" s="20"/>
      <c r="C99" t="s">
        <v>241</v>
      </c>
    </row>
    <row r="100" spans="2:3" ht="12.75" customHeight="1">
      <c r="B100" s="20"/>
      <c r="C100" t="s">
        <v>242</v>
      </c>
    </row>
    <row r="101" ht="9.75" customHeight="1">
      <c r="B101" s="20"/>
    </row>
    <row r="102" ht="9.75" customHeight="1">
      <c r="B102" s="20"/>
    </row>
    <row r="103" spans="2:3" ht="12.75">
      <c r="B103" s="20" t="s">
        <v>77</v>
      </c>
      <c r="C103" s="16" t="s">
        <v>53</v>
      </c>
    </row>
    <row r="104" ht="6" customHeight="1">
      <c r="B104" s="20"/>
    </row>
    <row r="105" spans="2:3" ht="12.75">
      <c r="B105" s="20"/>
      <c r="C105" t="s">
        <v>165</v>
      </c>
    </row>
    <row r="106" spans="2:3" ht="12.75">
      <c r="B106" s="20"/>
      <c r="C106" t="s">
        <v>101</v>
      </c>
    </row>
    <row r="107" spans="2:3" ht="12.75">
      <c r="B107" s="20"/>
      <c r="C107" t="s">
        <v>102</v>
      </c>
    </row>
    <row r="108" spans="2:3" ht="12.75">
      <c r="B108" s="20"/>
      <c r="C108" t="s">
        <v>103</v>
      </c>
    </row>
    <row r="109" ht="9.75" customHeight="1">
      <c r="B109" s="20"/>
    </row>
    <row r="110" ht="9.75" customHeight="1">
      <c r="B110" s="20"/>
    </row>
    <row r="111" spans="2:3" ht="12.75">
      <c r="B111" s="20" t="s">
        <v>78</v>
      </c>
      <c r="C111" s="16" t="s">
        <v>54</v>
      </c>
    </row>
    <row r="112" ht="6" customHeight="1">
      <c r="B112" s="20"/>
    </row>
    <row r="113" spans="2:3" ht="12.75">
      <c r="B113" s="20"/>
      <c r="C113" t="s">
        <v>202</v>
      </c>
    </row>
    <row r="114" spans="2:3" ht="12.75">
      <c r="B114" s="20"/>
      <c r="C114" t="s">
        <v>166</v>
      </c>
    </row>
    <row r="115" ht="9.75" customHeight="1">
      <c r="B115" s="20"/>
    </row>
    <row r="116" ht="9.75" customHeight="1">
      <c r="B116" s="20"/>
    </row>
    <row r="117" spans="2:3" ht="12.75">
      <c r="B117" s="20" t="s">
        <v>79</v>
      </c>
      <c r="C117" s="16" t="s">
        <v>55</v>
      </c>
    </row>
    <row r="118" ht="6.75" customHeight="1">
      <c r="B118" s="20"/>
    </row>
    <row r="119" spans="2:3" ht="12.75" customHeight="1">
      <c r="B119" s="20"/>
      <c r="C119" t="s">
        <v>193</v>
      </c>
    </row>
    <row r="120" spans="2:3" ht="12.75" customHeight="1">
      <c r="B120" s="20"/>
      <c r="C120" t="s">
        <v>213</v>
      </c>
    </row>
    <row r="121" spans="2:3" ht="12.75" customHeight="1">
      <c r="B121" s="20"/>
      <c r="C121" t="s">
        <v>214</v>
      </c>
    </row>
    <row r="122" ht="6.75" customHeight="1">
      <c r="B122" s="20"/>
    </row>
    <row r="123" spans="2:3" ht="12.75">
      <c r="B123" s="20"/>
      <c r="C123" t="s">
        <v>95</v>
      </c>
    </row>
    <row r="124" spans="2:3" ht="12.75">
      <c r="B124" s="20"/>
      <c r="C124" t="s">
        <v>215</v>
      </c>
    </row>
    <row r="125" spans="2:3" ht="12.75">
      <c r="B125" s="20"/>
      <c r="C125" t="s">
        <v>104</v>
      </c>
    </row>
    <row r="126" spans="2:3" ht="12.75">
      <c r="B126" s="20"/>
      <c r="C126" t="s">
        <v>216</v>
      </c>
    </row>
    <row r="127" spans="2:3" ht="12.75">
      <c r="B127" s="20"/>
      <c r="C127" t="s">
        <v>171</v>
      </c>
    </row>
    <row r="128" ht="9.75" customHeight="1">
      <c r="B128" s="20"/>
    </row>
    <row r="129" ht="9.75" customHeight="1">
      <c r="B129" s="20"/>
    </row>
    <row r="130" spans="2:3" ht="12.75">
      <c r="B130" s="20" t="s">
        <v>80</v>
      </c>
      <c r="C130" s="16" t="s">
        <v>56</v>
      </c>
    </row>
    <row r="131" ht="6" customHeight="1">
      <c r="B131" s="20"/>
    </row>
    <row r="132" spans="2:3" ht="12.75">
      <c r="B132" s="20"/>
      <c r="C132" t="s">
        <v>57</v>
      </c>
    </row>
    <row r="133" ht="9.75" customHeight="1">
      <c r="B133" s="20"/>
    </row>
    <row r="134" ht="9.75" customHeight="1">
      <c r="B134" s="20"/>
    </row>
    <row r="135" spans="2:3" ht="12.75">
      <c r="B135" s="20" t="s">
        <v>81</v>
      </c>
      <c r="C135" s="16" t="s">
        <v>168</v>
      </c>
    </row>
    <row r="136" ht="6" customHeight="1">
      <c r="B136" s="20"/>
    </row>
    <row r="137" spans="2:3" ht="12.75" customHeight="1">
      <c r="B137" s="20"/>
      <c r="C137" t="s">
        <v>109</v>
      </c>
    </row>
    <row r="138" spans="2:3" ht="12.75" customHeight="1">
      <c r="B138" s="20"/>
      <c r="C138" t="s">
        <v>187</v>
      </c>
    </row>
    <row r="139" ht="6" customHeight="1">
      <c r="B139" s="20"/>
    </row>
    <row r="140" spans="2:4" ht="12.75" customHeight="1">
      <c r="B140" s="20"/>
      <c r="C140" s="26" t="s">
        <v>172</v>
      </c>
      <c r="D140" t="s">
        <v>175</v>
      </c>
    </row>
    <row r="141" spans="2:4" ht="12.75" customHeight="1">
      <c r="B141" s="20"/>
      <c r="D141" t="s">
        <v>176</v>
      </c>
    </row>
    <row r="142" spans="2:4" ht="12.75" customHeight="1">
      <c r="B142" s="20"/>
      <c r="D142" t="s">
        <v>177</v>
      </c>
    </row>
    <row r="143" spans="2:4" ht="12.75" customHeight="1">
      <c r="B143" s="20"/>
      <c r="D143" t="s">
        <v>178</v>
      </c>
    </row>
    <row r="144" ht="6" customHeight="1">
      <c r="B144" s="20"/>
    </row>
    <row r="145" spans="2:4" ht="12.75" customHeight="1">
      <c r="B145" s="20"/>
      <c r="D145" t="s">
        <v>173</v>
      </c>
    </row>
    <row r="146" ht="6" customHeight="1">
      <c r="B146" s="20"/>
    </row>
    <row r="147" spans="2:4" ht="12.75" customHeight="1">
      <c r="B147" s="20"/>
      <c r="C147" s="26" t="s">
        <v>174</v>
      </c>
      <c r="D147" t="s">
        <v>179</v>
      </c>
    </row>
    <row r="148" spans="2:4" ht="12.75" customHeight="1">
      <c r="B148" s="20"/>
      <c r="D148" t="s">
        <v>180</v>
      </c>
    </row>
    <row r="149" spans="2:4" ht="12.75" customHeight="1">
      <c r="B149" s="20"/>
      <c r="D149" t="s">
        <v>181</v>
      </c>
    </row>
    <row r="150" spans="2:4" ht="12.75" customHeight="1">
      <c r="B150" s="20"/>
      <c r="D150" t="s">
        <v>244</v>
      </c>
    </row>
    <row r="151" spans="2:4" ht="12.75" customHeight="1">
      <c r="B151" s="20"/>
      <c r="D151" t="s">
        <v>182</v>
      </c>
    </row>
    <row r="152" spans="2:4" ht="12.75" customHeight="1">
      <c r="B152" s="20"/>
      <c r="D152" t="s">
        <v>183</v>
      </c>
    </row>
    <row r="153" spans="2:4" ht="12.75" customHeight="1">
      <c r="B153" s="20"/>
      <c r="D153" t="s">
        <v>185</v>
      </c>
    </row>
    <row r="154" spans="2:4" ht="12.75" customHeight="1">
      <c r="B154" s="20"/>
      <c r="D154" t="s">
        <v>184</v>
      </c>
    </row>
    <row r="155" ht="6" customHeight="1">
      <c r="B155" s="20"/>
    </row>
    <row r="156" spans="2:4" ht="12.75" customHeight="1">
      <c r="B156" s="20"/>
      <c r="D156" t="s">
        <v>197</v>
      </c>
    </row>
    <row r="157" spans="2:4" ht="12.75" customHeight="1">
      <c r="B157" s="20"/>
      <c r="D157" t="s">
        <v>225</v>
      </c>
    </row>
    <row r="158" ht="6" customHeight="1">
      <c r="B158" s="20"/>
    </row>
    <row r="159" spans="2:3" ht="12.75" customHeight="1">
      <c r="B159" s="20"/>
      <c r="C159" t="s">
        <v>223</v>
      </c>
    </row>
    <row r="160" ht="12.75" customHeight="1">
      <c r="B160" s="20"/>
    </row>
    <row r="161" spans="2:16" ht="12.75" customHeight="1">
      <c r="B161" s="20"/>
      <c r="P161" s="26" t="s">
        <v>58</v>
      </c>
    </row>
    <row r="162" spans="2:16" ht="12.75" customHeight="1">
      <c r="B162" s="20"/>
      <c r="P162" s="26">
        <v>3</v>
      </c>
    </row>
    <row r="163" ht="12.75" customHeight="1">
      <c r="B163" s="20"/>
    </row>
    <row r="164" ht="12.75" customHeight="1">
      <c r="B164" s="20"/>
    </row>
    <row r="165" spans="2:3" ht="12.75">
      <c r="B165" s="20" t="s">
        <v>82</v>
      </c>
      <c r="C165" s="16" t="s">
        <v>59</v>
      </c>
    </row>
    <row r="166" ht="6" customHeight="1">
      <c r="B166" s="20"/>
    </row>
    <row r="167" spans="2:3" ht="12.75">
      <c r="B167" s="20"/>
      <c r="C167" t="s">
        <v>201</v>
      </c>
    </row>
    <row r="168" ht="6.75" customHeight="1">
      <c r="B168" s="20"/>
    </row>
    <row r="169" spans="2:15" ht="12.75">
      <c r="B169" s="20"/>
      <c r="C169" t="s">
        <v>15</v>
      </c>
      <c r="H169" s="6"/>
      <c r="I169" s="6"/>
      <c r="J169" s="6"/>
      <c r="K169" s="6"/>
      <c r="L169" s="6" t="s">
        <v>60</v>
      </c>
      <c r="M169" s="6"/>
      <c r="N169" s="6" t="s">
        <v>61</v>
      </c>
      <c r="O169" s="6"/>
    </row>
    <row r="170" spans="2:15" ht="12.75">
      <c r="B170" s="20"/>
      <c r="I170" s="22"/>
      <c r="J170" s="23" t="s">
        <v>112</v>
      </c>
      <c r="K170" s="6"/>
      <c r="L170" s="23" t="s">
        <v>24</v>
      </c>
      <c r="M170" s="6"/>
      <c r="N170" s="23" t="s">
        <v>62</v>
      </c>
      <c r="O170" s="22"/>
    </row>
    <row r="171" spans="2:15" ht="12.75">
      <c r="B171" s="20"/>
      <c r="I171" s="6"/>
      <c r="J171" s="6" t="s">
        <v>9</v>
      </c>
      <c r="K171" s="6"/>
      <c r="L171" s="6" t="s">
        <v>9</v>
      </c>
      <c r="M171" s="6"/>
      <c r="N171" s="6" t="s">
        <v>9</v>
      </c>
      <c r="O171" s="6"/>
    </row>
    <row r="172" ht="7.5" customHeight="1">
      <c r="B172" s="20"/>
    </row>
    <row r="173" spans="2:15" ht="12.75">
      <c r="B173" s="20"/>
      <c r="C173" t="s">
        <v>63</v>
      </c>
      <c r="I173" s="2"/>
      <c r="J173" s="2">
        <v>417825</v>
      </c>
      <c r="L173" s="2">
        <v>39385</v>
      </c>
      <c r="N173" s="2">
        <f>1028739+237666+10-167-130918+344116+212057</f>
        <v>1691503</v>
      </c>
      <c r="O173" s="2"/>
    </row>
    <row r="174" spans="2:15" ht="12.75">
      <c r="B174" s="20"/>
      <c r="C174" t="s">
        <v>64</v>
      </c>
      <c r="I174" s="2"/>
      <c r="J174" s="2">
        <v>82540</v>
      </c>
      <c r="L174" s="2">
        <v>3465</v>
      </c>
      <c r="N174" s="2">
        <f>21909+1360369-4684-8675-1236843</f>
        <v>132076</v>
      </c>
      <c r="O174" s="2"/>
    </row>
    <row r="175" spans="2:15" ht="12.75">
      <c r="B175" s="20"/>
      <c r="C175" t="s">
        <v>39</v>
      </c>
      <c r="I175" s="35"/>
      <c r="J175" s="24">
        <v>39136</v>
      </c>
      <c r="L175" s="24">
        <v>2559</v>
      </c>
      <c r="N175" s="24">
        <v>32812</v>
      </c>
      <c r="O175" s="35"/>
    </row>
    <row r="176" spans="2:12" ht="4.5" customHeight="1">
      <c r="B176" s="20"/>
      <c r="L176" t="s">
        <v>15</v>
      </c>
    </row>
    <row r="177" spans="2:15" ht="13.5" thickBot="1">
      <c r="B177" s="20"/>
      <c r="I177" s="35"/>
      <c r="J177" s="25">
        <f>SUM(J173:J175)</f>
        <v>539501</v>
      </c>
      <c r="L177" s="25">
        <f>SUM(L173:L175)</f>
        <v>45409</v>
      </c>
      <c r="N177" s="25">
        <f>SUM(N173:N175)</f>
        <v>1856391</v>
      </c>
      <c r="O177" s="35"/>
    </row>
    <row r="178" spans="2:14" ht="13.5" thickTop="1">
      <c r="B178" s="20"/>
      <c r="N178" s="9"/>
    </row>
    <row r="179" spans="2:3" ht="12.75">
      <c r="B179" s="20"/>
      <c r="C179" t="s">
        <v>107</v>
      </c>
    </row>
    <row r="180" spans="2:3" ht="12.75">
      <c r="B180" s="20"/>
      <c r="C180" t="s">
        <v>108</v>
      </c>
    </row>
    <row r="181" ht="12.75">
      <c r="B181" s="20"/>
    </row>
    <row r="182" ht="12.75">
      <c r="B182" s="20"/>
    </row>
    <row r="183" spans="2:3" ht="12.75">
      <c r="B183" s="20" t="s">
        <v>83</v>
      </c>
      <c r="C183" s="16" t="s">
        <v>167</v>
      </c>
    </row>
    <row r="184" ht="6" customHeight="1">
      <c r="B184" s="20"/>
    </row>
    <row r="185" spans="2:3" ht="12.75">
      <c r="B185" s="20"/>
      <c r="C185" s="53" t="s">
        <v>231</v>
      </c>
    </row>
    <row r="186" spans="2:3" ht="12.75">
      <c r="B186" s="20"/>
      <c r="C186" s="53" t="s">
        <v>232</v>
      </c>
    </row>
    <row r="187" spans="2:3" ht="12.75">
      <c r="B187" s="20"/>
      <c r="C187" s="53" t="s">
        <v>234</v>
      </c>
    </row>
    <row r="188" spans="2:3" ht="12.75">
      <c r="B188" s="20"/>
      <c r="C188" s="53" t="s">
        <v>233</v>
      </c>
    </row>
    <row r="189" ht="12.75">
      <c r="B189" s="20"/>
    </row>
    <row r="190" ht="12.75">
      <c r="B190" s="20"/>
    </row>
    <row r="191" spans="2:3" ht="12.75">
      <c r="B191" s="20" t="s">
        <v>84</v>
      </c>
      <c r="C191" s="16" t="s">
        <v>65</v>
      </c>
    </row>
    <row r="192" ht="6" customHeight="1">
      <c r="B192" s="20"/>
    </row>
    <row r="193" spans="2:3" ht="12.75">
      <c r="B193" s="20"/>
      <c r="C193" s="53" t="s">
        <v>203</v>
      </c>
    </row>
    <row r="194" spans="2:3" ht="12.75">
      <c r="B194" s="20"/>
      <c r="C194" s="53" t="s">
        <v>229</v>
      </c>
    </row>
    <row r="195" spans="2:3" ht="12.75">
      <c r="B195" s="20"/>
      <c r="C195" s="53" t="s">
        <v>230</v>
      </c>
    </row>
    <row r="196" ht="12.75">
      <c r="B196" s="20"/>
    </row>
    <row r="197" ht="12.75">
      <c r="B197" s="20"/>
    </row>
    <row r="198" spans="2:3" ht="12.75">
      <c r="B198" s="20" t="s">
        <v>85</v>
      </c>
      <c r="C198" s="16" t="s">
        <v>170</v>
      </c>
    </row>
    <row r="199" ht="6" customHeight="1">
      <c r="B199" s="20"/>
    </row>
    <row r="200" spans="2:3" ht="12.75" customHeight="1">
      <c r="B200" s="20"/>
      <c r="C200" t="s">
        <v>238</v>
      </c>
    </row>
    <row r="201" spans="2:16" ht="12.75">
      <c r="B201" s="2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</row>
    <row r="202" spans="2:16" ht="12.75">
      <c r="B202" s="2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</row>
    <row r="203" spans="2:3" ht="12.75">
      <c r="B203" s="20" t="s">
        <v>86</v>
      </c>
      <c r="C203" s="16" t="s">
        <v>52</v>
      </c>
    </row>
    <row r="204" ht="6" customHeight="1">
      <c r="B204" s="20"/>
    </row>
    <row r="205" spans="2:3" ht="12.75">
      <c r="B205" s="20"/>
      <c r="C205" t="s">
        <v>99</v>
      </c>
    </row>
    <row r="206" spans="2:3" ht="12.75">
      <c r="B206" s="20"/>
      <c r="C206" t="s">
        <v>100</v>
      </c>
    </row>
    <row r="207" ht="12.75">
      <c r="B207" s="20"/>
    </row>
    <row r="208" ht="12.75">
      <c r="B208" s="20"/>
    </row>
    <row r="209" spans="2:3" ht="12.75">
      <c r="B209" s="20" t="s">
        <v>87</v>
      </c>
      <c r="C209" s="16" t="s">
        <v>66</v>
      </c>
    </row>
    <row r="210" ht="6" customHeight="1">
      <c r="B210" s="20"/>
    </row>
    <row r="211" spans="2:3" ht="12.75">
      <c r="B211" s="20"/>
      <c r="C211" t="s">
        <v>198</v>
      </c>
    </row>
    <row r="212" spans="2:3" ht="12.75">
      <c r="B212" s="20"/>
      <c r="C212" t="s">
        <v>206</v>
      </c>
    </row>
    <row r="213" ht="12.75">
      <c r="B213" s="20"/>
    </row>
    <row r="214" ht="12.75">
      <c r="B214" s="20"/>
    </row>
    <row r="215" spans="2:3" ht="12.75">
      <c r="B215" s="20" t="s">
        <v>88</v>
      </c>
      <c r="C215" s="16" t="s">
        <v>67</v>
      </c>
    </row>
    <row r="216" ht="6" customHeight="1">
      <c r="B216" s="20"/>
    </row>
    <row r="217" spans="2:3" ht="12.75">
      <c r="B217" s="20"/>
      <c r="C217" t="s">
        <v>96</v>
      </c>
    </row>
    <row r="218" ht="12.75">
      <c r="B218" s="20"/>
    </row>
    <row r="219" ht="12.75">
      <c r="B219" s="20"/>
    </row>
    <row r="220" spans="2:3" ht="12.75">
      <c r="B220" s="20" t="s">
        <v>89</v>
      </c>
      <c r="C220" s="16" t="s">
        <v>68</v>
      </c>
    </row>
    <row r="221" ht="6" customHeight="1">
      <c r="B221" s="20"/>
    </row>
    <row r="222" spans="2:3" ht="12.75">
      <c r="B222" s="20"/>
      <c r="C222" t="s">
        <v>226</v>
      </c>
    </row>
    <row r="223" spans="2:3" ht="6.75" customHeight="1">
      <c r="B223" s="3"/>
      <c r="C223" t="s">
        <v>15</v>
      </c>
    </row>
    <row r="224" spans="2:4" ht="12.75">
      <c r="B224" s="3"/>
      <c r="C224" s="54" t="s">
        <v>10</v>
      </c>
      <c r="D224" t="s">
        <v>227</v>
      </c>
    </row>
    <row r="225" spans="2:4" ht="12.75">
      <c r="B225" s="3"/>
      <c r="C225" t="s">
        <v>15</v>
      </c>
      <c r="D225" t="s">
        <v>207</v>
      </c>
    </row>
    <row r="226" spans="2:4" ht="12.75">
      <c r="B226" s="3"/>
      <c r="D226" s="55" t="s">
        <v>228</v>
      </c>
    </row>
    <row r="227" spans="2:4" ht="12.75">
      <c r="B227" s="3"/>
      <c r="C227" s="54" t="s">
        <v>11</v>
      </c>
      <c r="D227" t="s">
        <v>204</v>
      </c>
    </row>
    <row r="228" spans="2:4" ht="12.75">
      <c r="B228" s="3"/>
      <c r="C228" s="54" t="s">
        <v>14</v>
      </c>
      <c r="D228" t="s">
        <v>205</v>
      </c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</sheetData>
  <mergeCells count="5">
    <mergeCell ref="H29:J29"/>
    <mergeCell ref="B8:P8"/>
    <mergeCell ref="B2:P2"/>
    <mergeCell ref="B3:P3"/>
    <mergeCell ref="B5:P5"/>
  </mergeCells>
  <printOptions/>
  <pageMargins left="0.75" right="0.25" top="0.5" bottom="0.39" header="0.5" footer="0.42"/>
  <pageSetup horizontalDpi="600" verticalDpi="600" orientation="portrait" paperSize="9" scale="80" r:id="rId1"/>
  <rowBreaks count="2" manualBreakCount="2">
    <brk id="78" max="255" man="1"/>
    <brk id="161" min="1" max="16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The Lion Group</cp:lastModifiedBy>
  <cp:lastPrinted>2001-08-27T07:40:10Z</cp:lastPrinted>
  <dcterms:created xsi:type="dcterms:W3CDTF">1999-11-22T15:34:16Z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