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'BS'!$A$1:$L$67</definedName>
    <definedName name="_xlnm.Print_Area" localSheetId="2">'Notes'!$B$1:$P$213</definedName>
    <definedName name="_xlnm.Print_Area" localSheetId="0">'PL'!$B$1:$Q$80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<sst xmlns="http://schemas.openxmlformats.org/spreadsheetml/2006/main" count="354" uniqueCount="230">
  <si>
    <t>POSIM  BERHAD   (82056 - X)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</si>
  <si>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</si>
  <si>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</si>
  <si>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</si>
  <si>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</si>
  <si>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</si>
  <si>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</si>
  <si>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</si>
  <si>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</si>
  <si>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</si>
  <si>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</si>
  <si>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</si>
  <si>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 income</t>
  </si>
  <si>
    <t xml:space="preserve">-     </t>
  </si>
  <si>
    <t>(c)</t>
  </si>
  <si>
    <t xml:space="preserve"> 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</si>
  <si>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</si>
  <si>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</si>
  <si>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</si>
  <si>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</si>
  <si>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</si>
  <si>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</si>
  <si>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</si>
  <si>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</si>
  <si>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Taxation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</si>
  <si>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</si>
  <si>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</si>
  <si>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</si>
  <si>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</si>
  <si>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</si>
  <si>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</si>
  <si>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</si>
  <si>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</si>
  <si>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</si>
  <si>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</si>
  <si>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</si>
  <si>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</si>
  <si>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</si>
  <si>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</si>
  <si>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</si>
  <si>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</si>
  <si>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</si>
  <si>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</si>
  <si>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EXCEPTIONAL  ITEMS</t>
  </si>
  <si>
    <t>EXTRAORDINARY  ITEMS</t>
  </si>
  <si>
    <t>Current</t>
  </si>
  <si>
    <t>Associated  companies</t>
  </si>
  <si>
    <t>QUOTED  SECURITIES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</si>
  <si>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</si>
  <si>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</si>
  <si>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</si>
  <si>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</si>
  <si>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SEASONALITY  AND  CYCLICALITY  OF  OPERATIONS</t>
  </si>
  <si>
    <t>ISSUANCES  AND  REPAYMENT  OF  DEBT  AND  EQUITY  SECURITIES</t>
  </si>
  <si>
    <t>GROUP  BORROWINGS  AND  DEBT  SECURITIES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</si>
  <si>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</si>
  <si>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</si>
  <si>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</si>
  <si>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......../3</t>
  </si>
  <si>
    <t>SEGMENTAL  INFORMATION</t>
  </si>
  <si>
    <t>Profit  Before</t>
  </si>
  <si>
    <t>Assets</t>
  </si>
  <si>
    <t>Employed</t>
  </si>
  <si>
    <t>Timber  extraction  and  pulp  and  paper</t>
  </si>
  <si>
    <t>Building  materials  and  consumables</t>
  </si>
  <si>
    <t>REVIEW  OF  PERFORMANCE</t>
  </si>
  <si>
    <t>PROSPECTS</t>
  </si>
  <si>
    <t>VARIANCE OF ACTUAL RESULTS FROM FORECASTED PROFIT AND  SHORTFALL  IN  PROFIT  GUARANTEE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</si>
  <si>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</si>
  <si>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</si>
  <si>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</si>
  <si>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</si>
  <si>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</si>
  <si>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</si>
  <si>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</si>
  <si>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</si>
  <si>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</si>
  <si>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</si>
  <si>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</si>
  <si>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</si>
  <si>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</si>
  <si>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</si>
  <si>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</si>
  <si>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</si>
  <si>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</si>
  <si>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</si>
  <si>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</si>
  <si>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</si>
  <si>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</si>
  <si>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</si>
  <si>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PRECEDING  YEAR</t>
  </si>
  <si>
    <t>CORRESPONDING</t>
  </si>
  <si>
    <t>PERIOD</t>
  </si>
  <si>
    <t>INDIVIDUAL  QUARTER</t>
  </si>
  <si>
    <t>CUMULATIVE  QUARTER</t>
  </si>
  <si>
    <t>On  5  July  2000,  the  Company  announced  to  the  Kuala  Lumpur  Stock  Exchange  (" KLSE ")  that  the  Proposed</t>
  </si>
  <si>
    <t>Indemnity  contracts  have  been  signed  between  the  Company  and  its  immediate  holding  company,  Avenel  Sdn</t>
  </si>
  <si>
    <t>This  note  is  not  applicable.</t>
  </si>
  <si>
    <t>ultimate  holding  company  of  the  Company  and  Lion  Land  Berhad  wherein  the  transactions  proposed  to  be</t>
  </si>
  <si>
    <t>of  the  Proposed  GWRS.</t>
  </si>
  <si>
    <t>undertaken  would  involve  inter-alia,  a  change  in  the  shareholding  structure  of  the  Company  upon  implementation</t>
  </si>
  <si>
    <t>QUARTERLY  REPORT  (Cont'd)</t>
  </si>
  <si>
    <t>30/6/2000</t>
  </si>
  <si>
    <t>Apart  from  the  timber  extraction  and  pulp  and  paper  operations,  the  Group's  other  operations  are  not  subjected</t>
  </si>
  <si>
    <t>to  material  seasonal  or  cyclical  effects.</t>
  </si>
  <si>
    <t>Group-Wide  Restructuring  Scheme  (" Proposed  GWRS ")  to  be  undertaken  by  Amsteel  Corporation  Berhad,  the</t>
  </si>
  <si>
    <t xml:space="preserve">     (1999 : 203.0 million)  ordinary shares) (sen)</t>
  </si>
  <si>
    <t>RM 203,042,571  to  RM 203,218,571  by  the  issue  of  176,000  new  ordinary  shares  of  RM 1.00  each  fully  paid</t>
  </si>
  <si>
    <t>in  the  capital  of  the  Company  at  an  option  price  of  RM 2.40  per  share  pursuant  to  the  Executive  Share  Option</t>
  </si>
  <si>
    <t>Scheme  of  the  Company.</t>
  </si>
  <si>
    <t>claims,  costs  and  expenses  whatsoever  which  the  Company  may  incur  or  sustain  as  a  result  of  or  arising  from</t>
  </si>
  <si>
    <t>STATUS  OF  CORPORATE  PROPOSAL</t>
  </si>
  <si>
    <t>31/12/1999</t>
  </si>
  <si>
    <t>31/12/2000</t>
  </si>
  <si>
    <t>Basic  (based on 203.2 million</t>
  </si>
  <si>
    <t>Fully diluted (based on 203.5 million ordinary shares) (sen)</t>
  </si>
  <si>
    <t>Overprovision  in  prior  years</t>
  </si>
  <si>
    <t>Financial  information  by  industry  segment  for  the  6-month  period  is  as  follows :</t>
  </si>
  <si>
    <t>Information  on  the  Group's  operations  by  geographical  segments  has  not  been  provided  as  the  Group  operated</t>
  </si>
  <si>
    <t>principally  in  Malaysia.</t>
  </si>
  <si>
    <t>There  are  2  remaining  litigation  suits  filed  against  SFI  by  various  parties  for  alleged  wrongful  termination  of  timber</t>
  </si>
  <si>
    <t>The  Proposed  GWRS  is  still  pending  the  approval  of  the  Securities  Commission,  KLSE,  shareholders  and  scheme</t>
  </si>
  <si>
    <t>creditors  of  the  respective  companies  and  other  relevant  authorities. The  aforesaid  proposal  has  been  approved</t>
  </si>
  <si>
    <t>Quarterly  report  on  consolidated  results  for  the  second  quarter  ended  31/12/2000.</t>
  </si>
  <si>
    <t>The  figures  have  not  been  audited.</t>
  </si>
  <si>
    <t>Other  income</t>
  </si>
  <si>
    <t>Revenue</t>
  </si>
  <si>
    <t>Profit/(loss)  before  finance  cost,  depreciation</t>
  </si>
  <si>
    <t>tax,  minority  interests  and  extraordinary  items</t>
  </si>
  <si>
    <t>and  amortisation,  exceptional  items,  income</t>
  </si>
  <si>
    <t>Finance  cost</t>
  </si>
  <si>
    <t>Profit/(loss)  before  income  tax,</t>
  </si>
  <si>
    <t>Share  of  profits  and  losses  of  associated  companies</t>
  </si>
  <si>
    <t>Income  tax</t>
  </si>
  <si>
    <t xml:space="preserve">      before  deducting  minority  interests</t>
  </si>
  <si>
    <t>(i)   Profit/(loss)  after  income  tax</t>
  </si>
  <si>
    <t>Pre-acquisition  profit/(loss),  if  applicable</t>
  </si>
  <si>
    <t>attributable  to  members  of  the  company</t>
  </si>
  <si>
    <t>Net  profit/(loss)  from  ordinary  activities</t>
  </si>
  <si>
    <t>(m)</t>
  </si>
  <si>
    <t>Net  profit/(loss)  attributable</t>
  </si>
  <si>
    <t>to  members  of  the  company</t>
  </si>
  <si>
    <t>Earnings  per  share  based  on  2(m)  above  after  deducting  any  provision  for  preference  dividends :-</t>
  </si>
  <si>
    <t>Property,  plant  and  equipment</t>
  </si>
  <si>
    <t>Forest  concessions</t>
  </si>
  <si>
    <t>Plantation  development  expenditure</t>
  </si>
  <si>
    <t>Long  term  investments</t>
  </si>
  <si>
    <t>Goodwill  on  consolidation</t>
  </si>
  <si>
    <t xml:space="preserve">- </t>
  </si>
  <si>
    <t>Inventories</t>
  </si>
  <si>
    <t>Trade  receivables</t>
  </si>
  <si>
    <t>Current  assets</t>
  </si>
  <si>
    <t>Deposits,  cash  and  bank  balances</t>
  </si>
  <si>
    <t>Amount  owing  by  related  companies</t>
  </si>
  <si>
    <t>Other  receivables,  deposits  and  prepayments</t>
  </si>
  <si>
    <t>Current  liabilities</t>
  </si>
  <si>
    <t>Trade  payables</t>
  </si>
  <si>
    <t>Other  payables</t>
  </si>
  <si>
    <t>Short  term  borrowings</t>
  </si>
  <si>
    <t>Proposed  dividend</t>
  </si>
  <si>
    <t>Net  current  assets / (liabilities)</t>
  </si>
  <si>
    <t>Shareholders'  funds</t>
  </si>
  <si>
    <t>Share  capital</t>
  </si>
  <si>
    <t>Share  premium</t>
  </si>
  <si>
    <t>Capital  reserve</t>
  </si>
  <si>
    <t>Minority  interests</t>
  </si>
  <si>
    <t>Long  term  borrowings</t>
  </si>
  <si>
    <t>Other  long  term  liabilities</t>
  </si>
  <si>
    <t>Deferred  taxation</t>
  </si>
  <si>
    <t>Net  tangible  assets  per  share  (RM)</t>
  </si>
  <si>
    <t>Provision  for  taxation</t>
  </si>
  <si>
    <t>There  were  no  exceptional  items  for  the  current  quarter  and  financial  year-to-date.</t>
  </si>
  <si>
    <t>There  were  no  extraordinary  items  for  the  current  quarter  and  financial  year-to-date.</t>
  </si>
  <si>
    <t>The  effective  tax  rate  of  the  Group  for  the  current  quarter  and  financial  year-to-date  is  lower  than  the  statutory</t>
  </si>
  <si>
    <t>tax  rate  due  mainly  to  the  utilisation  of  carryforward  tax  losses  and  investment  tax  credits  by  a  subsidiary</t>
  </si>
  <si>
    <t>company  to  set-off  the  income  that  would  otherwise  be  taxable.</t>
  </si>
  <si>
    <t>UNQUOTED  INVESTMENTS  AND / OR  PROPERTIES</t>
  </si>
  <si>
    <t>and  financial  year-to-date.</t>
  </si>
  <si>
    <t>There  were  no  material  gain  or  loss  on  disposal  of  unquoted  investments  or  properties  for  the  current  quarter</t>
  </si>
  <si>
    <t>There  were  no  purchase  or  disposal  of  quoted  securities  for  the  current  quarter  and  financial  year-to-date.</t>
  </si>
  <si>
    <t>At  book  value</t>
  </si>
  <si>
    <t>At  cost</t>
  </si>
  <si>
    <t>There  were  no  changes  in  the  composition  of  the  Group  for  the  current  quarter  and  financial  year-to-date.</t>
  </si>
  <si>
    <t>During  the  current  financial  year-to-date,  the  issued  and  paid-up  capital  of  the  Company  was  increased  from</t>
  </si>
  <si>
    <t>and  denominated  in  Ringgit  Malaysia.</t>
  </si>
  <si>
    <t>against  Sabah  Forest  Industries  Sdn  Bhd  ("SFI"),  a  98%  owned  subsidiary  company.</t>
  </si>
  <si>
    <t>For  the  financial  quarter  under  review,  the  Group  achieved  a  lower  profit  before  taxation  as  compared  with  the</t>
  </si>
  <si>
    <t>No  interim  dividend  has  been  recommended  for  the  current  quarter  and  financial  year-to-date.</t>
  </si>
  <si>
    <t>COMPARISON  WITH  THE  PRECEDING  QUARTER</t>
  </si>
  <si>
    <t>MATERIAL  LITIGATIONS</t>
  </si>
  <si>
    <t>Investment  in  associated  companies</t>
  </si>
  <si>
    <t>SUBSEQUENT  EVENT</t>
  </si>
  <si>
    <t>the  litigation  suits  and  any  other  claims  brought  by  third  parties  against  SFI  wherein  the  cause  of  action  arises</t>
  </si>
  <si>
    <t>prior  to  the  completion  of  the  sale  of  80%  equity  interest  in  SFI  by  Avenel.</t>
  </si>
  <si>
    <t xml:space="preserve">i).  </t>
  </si>
  <si>
    <t>The  Court  has  not  fixed  a  date  for  delivery  of  the  ruling.</t>
  </si>
  <si>
    <t xml:space="preserve">ii).  </t>
  </si>
  <si>
    <t>The  Court  has  adjourned  the  hearing  of  the  aforesaid  suit  to  29  March  2001.</t>
  </si>
  <si>
    <t>In  Civil  Suit  No.  K22-40-97  filed  on  11  April  1997,  Harapan  Permai  Sdn  Bhd,  a  timber  contractor,  sued</t>
  </si>
  <si>
    <t>SFI  for  RM 184,456,769  for  alleged  wrongful  termination  of  the  Agreement  under  a  Timber  Sale  Agreement</t>
  </si>
  <si>
    <t xml:space="preserve">dated  9  November  1992.  SFI  has  applied  to  strike  out  the  suit  on  the  grounds  that  the  Agreement  is  </t>
  </si>
  <si>
    <t xml:space="preserve">illegal  under  the  provision  of  the  Sabah  Forest  Enactment  1968  ("SFE").  </t>
  </si>
  <si>
    <t>In  Civil  Suit  No.  K22-55-97  filed  on  6  May  1997,  UNP  Plywood  Sdn  Bhd  ("UNP"),  a  timber  contractor,</t>
  </si>
  <si>
    <t>sued  SFI  for  RM 128,874,435  for  alleged  wrongful  termination  of  the  Extraction  and  Purchasing  Agreements</t>
  </si>
  <si>
    <t>dated  28  June  1993  and  13  August  1993  respectively  which  was  entered  into  between  SFI  and  UNP.</t>
  </si>
  <si>
    <t xml:space="preserve">SFI  through  its  solicitors,  Messrs  Jayasuriya  Kah &amp; Co.,  terminated  the  Agreements  on  grounds  that  the </t>
  </si>
  <si>
    <t xml:space="preserve">Agreements  and  the  arrangements  between  SFI  and  UNP  amounted  to  an  assignment  of  the  Special </t>
  </si>
  <si>
    <t xml:space="preserve">Timber  license  No. SK7/90  which  was  in  contravention  of  S.24(6)  of  the  SFE  thereby  rendering  the  </t>
  </si>
  <si>
    <t>illegal  insofar  as  it  relates  to  extraction.</t>
  </si>
  <si>
    <t>Agreements  illegal.  At  the  hearing  on  22  September  2000,  UNP  has  conceded  that  the  Agreements are</t>
  </si>
  <si>
    <t>Retained  profit</t>
  </si>
  <si>
    <t>extraction/sale  agreements.  Details  of  the  material  litigations  are  as  follows :</t>
  </si>
  <si>
    <t>The  Directors  of  SFI  have  been  advised  by  their  solicitors  that  SFI  has  a  good  defence  to  the  above  said  suits.</t>
  </si>
  <si>
    <t>The  Group  operated  under  a  more  competitive  business  environment  during  the  period  under  review  as  compared</t>
  </si>
  <si>
    <t>to  the  corresponding  period.  As  such,  contribution  by  the  timber  extraction  and  pulp  and  paper  division  was  lower.</t>
  </si>
  <si>
    <t>Barring  unforeseen  circumstance,  the  Directors  expect  the  operating  environment  to  remain  competitive  for  the</t>
  </si>
  <si>
    <t>next  quarter.</t>
  </si>
  <si>
    <t>The  quarterly  financial  statements  of  the  Group  are  prepared  using  accounting  policies  and  methods  of  computation</t>
  </si>
  <si>
    <t>changes  to  these  policies.</t>
  </si>
  <si>
    <t>consistent  with  those  adopted  in  the  most  recent  annual  audited  financial  statements.  There  have  been  no  significant</t>
  </si>
  <si>
    <t>INCOME  TAX</t>
  </si>
  <si>
    <t>Income  tax  includes :-</t>
  </si>
  <si>
    <t>The  Group's  short  term  borrowings  totalling  RM 55.1 million  as  at  end  of  the  reporting  period  are  unsecured</t>
  </si>
  <si>
    <t>The  contingent  liabilities  as  at  the  date  of  this  announcement  stood  at  RM 313 million  which  was  lower  than  the</t>
  </si>
  <si>
    <t>previous  year  (RM 564 million)  as  a  result  of  certain  plaintiffs  having  agreed  to  discontinue  their  respective  actions</t>
  </si>
  <si>
    <t>Bhd  ("Avenel")  whereby  Avenel  agrees  to  indemnify  the  Company  in  full  against  all  losses,  damages,  liabilities,</t>
  </si>
  <si>
    <t>by  Bank Negara Malaysia.</t>
  </si>
  <si>
    <t>There  are  no  material  events  up  to  the  date  of  this report.</t>
  </si>
  <si>
    <t>has  resulted  in  lower  margins.</t>
  </si>
  <si>
    <t>preceding  quarter.  The  lower  demand  from  the  construction  sector  and  the  continuing  soft  market  for  paper  products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</si>
</sst>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#,##0.0_);[Red]\(#,##0.0\)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7" fontId="0" fillId="0" borderId="0" xfId="15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9" fontId="0" fillId="0" borderId="1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3"/>
  <sheetViews>
    <sheetView workbookViewId="0" topLeftCell="A1">
      <selection activeCell="A16" sqref="A16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4.421875" style="0" customWidth="1"/>
    <col min="8" max="8" width="5.8515625" style="0" customWidth="1"/>
    <col min="9" max="9" width="7.4218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28125" style="0" customWidth="1"/>
    <col min="14" max="14" width="12.7109375" style="0" customWidth="1"/>
    <col min="15" max="15" width="1.1484375" style="0" customWidth="1"/>
    <col min="16" max="16" width="12.7109375" style="0" customWidth="1"/>
    <col min="17" max="17" width="3.7109375" style="0" customWidth="1"/>
  </cols>
  <sheetData>
    <row r="1" ht="8.25" customHeight="1"/>
    <row r="2" spans="14:16" ht="6.75" customHeight="1">
      <c r="N2" s="1"/>
      <c r="O2" s="1"/>
      <c r="P2" s="1"/>
    </row>
    <row r="3" spans="2:16" ht="15.75"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6" ht="12.7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2:16" ht="12.75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5.75"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9" spans="2:16" ht="12.75">
      <c r="B9" s="55" t="s">
        <v>123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ht="12.75">
      <c r="B10" s="58" t="s">
        <v>124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2" spans="2:16" ht="15.75">
      <c r="B12" s="54" t="s">
        <v>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2:16" ht="12.75">
      <c r="B13" s="3"/>
      <c r="I13" s="5"/>
      <c r="J13" s="56" t="s">
        <v>15</v>
      </c>
      <c r="K13" s="56"/>
      <c r="L13" s="56"/>
      <c r="M13" s="5"/>
      <c r="N13" s="30" t="s">
        <v>15</v>
      </c>
      <c r="O13" s="30"/>
      <c r="P13" s="30"/>
    </row>
    <row r="14" spans="2:16" ht="12.75">
      <c r="B14" s="3"/>
      <c r="I14" s="5"/>
      <c r="J14" s="32"/>
      <c r="K14" s="32"/>
      <c r="L14" s="32"/>
      <c r="M14" s="5"/>
      <c r="N14" s="30"/>
      <c r="O14" s="30"/>
      <c r="P14" s="30"/>
    </row>
    <row r="15" spans="2:16" ht="12.75">
      <c r="B15" s="3"/>
      <c r="I15" s="5"/>
      <c r="J15" s="57" t="s">
        <v>93</v>
      </c>
      <c r="K15" s="57"/>
      <c r="L15" s="57"/>
      <c r="M15" s="5"/>
      <c r="N15" s="31" t="s">
        <v>94</v>
      </c>
      <c r="O15" s="31"/>
      <c r="P15" s="31"/>
    </row>
    <row r="16" spans="2:16" ht="4.5" customHeight="1">
      <c r="B16" s="3"/>
      <c r="I16" s="5"/>
      <c r="J16" s="5"/>
      <c r="K16" s="5"/>
      <c r="L16" s="5"/>
      <c r="M16" s="5"/>
      <c r="N16" s="5"/>
      <c r="O16" s="5"/>
      <c r="P16" s="5"/>
    </row>
    <row r="17" spans="2:16" ht="12.75">
      <c r="B17" s="3"/>
      <c r="I17" s="5"/>
      <c r="J17" s="5" t="s">
        <v>5</v>
      </c>
      <c r="K17" s="5"/>
      <c r="L17" s="33" t="s">
        <v>90</v>
      </c>
      <c r="M17" s="5"/>
      <c r="N17" s="5" t="s">
        <v>5</v>
      </c>
      <c r="O17" s="5"/>
      <c r="P17" s="33" t="s">
        <v>90</v>
      </c>
    </row>
    <row r="18" spans="2:16" ht="12.75">
      <c r="B18" s="3"/>
      <c r="I18" s="5"/>
      <c r="J18" s="5" t="s">
        <v>6</v>
      </c>
      <c r="K18" s="5"/>
      <c r="L18" s="33" t="s">
        <v>91</v>
      </c>
      <c r="M18" s="5"/>
      <c r="N18" s="5" t="s">
        <v>6</v>
      </c>
      <c r="O18" s="5"/>
      <c r="P18" s="33" t="s">
        <v>91</v>
      </c>
    </row>
    <row r="19" spans="2:16" ht="12.75">
      <c r="B19" s="3"/>
      <c r="I19" s="5"/>
      <c r="J19" s="5" t="s">
        <v>4</v>
      </c>
      <c r="K19" s="5"/>
      <c r="L19" s="33" t="s">
        <v>4</v>
      </c>
      <c r="M19" s="5"/>
      <c r="N19" s="5" t="s">
        <v>7</v>
      </c>
      <c r="O19" s="5"/>
      <c r="P19" s="33" t="s">
        <v>92</v>
      </c>
    </row>
    <row r="20" spans="2:16" ht="12.75">
      <c r="B20" s="3"/>
      <c r="I20" s="8" t="s">
        <v>8</v>
      </c>
      <c r="J20" s="42" t="s">
        <v>113</v>
      </c>
      <c r="K20" s="5"/>
      <c r="L20" s="42" t="s">
        <v>112</v>
      </c>
      <c r="M20" s="5"/>
      <c r="N20" s="41" t="str">
        <f>+J20</f>
        <v>31/12/2000</v>
      </c>
      <c r="O20" s="5"/>
      <c r="P20" s="41" t="str">
        <f>+L20</f>
        <v>31/12/1999</v>
      </c>
    </row>
    <row r="21" spans="2:16" ht="12.75">
      <c r="B21" s="3"/>
      <c r="I21" s="4"/>
      <c r="J21" s="6" t="s">
        <v>9</v>
      </c>
      <c r="K21" s="6"/>
      <c r="L21" s="6" t="s">
        <v>9</v>
      </c>
      <c r="M21" s="6"/>
      <c r="N21" s="6" t="s">
        <v>9</v>
      </c>
      <c r="O21" s="6"/>
      <c r="P21" s="6" t="s">
        <v>9</v>
      </c>
    </row>
    <row r="22" ht="12.75">
      <c r="B22" s="3"/>
    </row>
    <row r="23" spans="2:9" ht="12.75">
      <c r="B23" s="3"/>
      <c r="I23" s="7"/>
    </row>
    <row r="24" spans="2:16" ht="13.5" thickBot="1">
      <c r="B24" s="3" t="s">
        <v>69</v>
      </c>
      <c r="C24" t="s">
        <v>10</v>
      </c>
      <c r="D24" t="s">
        <v>126</v>
      </c>
      <c r="I24" s="7"/>
      <c r="J24" s="11">
        <v>118936</v>
      </c>
      <c r="K24" s="28"/>
      <c r="L24" s="11">
        <v>148221</v>
      </c>
      <c r="M24" s="9"/>
      <c r="N24" s="11">
        <v>235669</v>
      </c>
      <c r="O24" s="28"/>
      <c r="P24" s="11">
        <v>325352</v>
      </c>
    </row>
    <row r="25" spans="2:16" ht="13.5" thickTop="1">
      <c r="B25" s="3"/>
      <c r="I25" s="7"/>
      <c r="J25" s="9"/>
      <c r="K25" s="9"/>
      <c r="L25" s="9"/>
      <c r="M25" s="9"/>
      <c r="N25" s="9"/>
      <c r="O25" s="9"/>
      <c r="P25" s="9"/>
    </row>
    <row r="26" spans="2:16" ht="13.5" thickBot="1">
      <c r="B26" s="3"/>
      <c r="C26" t="s">
        <v>11</v>
      </c>
      <c r="D26" t="s">
        <v>12</v>
      </c>
      <c r="I26" s="7"/>
      <c r="J26" s="38">
        <v>0</v>
      </c>
      <c r="K26" s="40"/>
      <c r="L26" s="38">
        <v>0</v>
      </c>
      <c r="M26" s="39"/>
      <c r="N26" s="38">
        <v>0</v>
      </c>
      <c r="O26" s="40"/>
      <c r="P26" s="38">
        <v>0</v>
      </c>
    </row>
    <row r="27" spans="2:16" ht="13.5" thickTop="1">
      <c r="B27" s="3"/>
      <c r="I27" s="7"/>
      <c r="J27" s="9"/>
      <c r="K27" s="9"/>
      <c r="L27" s="9"/>
      <c r="M27" s="9"/>
      <c r="N27" s="9"/>
      <c r="O27" s="9"/>
      <c r="P27" s="9"/>
    </row>
    <row r="28" spans="2:16" ht="13.5" thickBot="1">
      <c r="B28" s="3"/>
      <c r="C28" t="s">
        <v>14</v>
      </c>
      <c r="D28" t="s">
        <v>125</v>
      </c>
      <c r="I28" s="7"/>
      <c r="J28" s="11">
        <v>1549</v>
      </c>
      <c r="K28" s="28"/>
      <c r="L28" s="11">
        <v>1486</v>
      </c>
      <c r="M28" s="9"/>
      <c r="N28" s="11">
        <v>3152</v>
      </c>
      <c r="O28" s="28"/>
      <c r="P28" s="11">
        <v>3122</v>
      </c>
    </row>
    <row r="29" spans="2:16" ht="13.5" thickTop="1">
      <c r="B29" s="3"/>
      <c r="I29" s="7"/>
      <c r="J29" s="9"/>
      <c r="K29" s="9"/>
      <c r="L29" s="9"/>
      <c r="M29" s="9"/>
      <c r="N29" s="9"/>
      <c r="O29" s="9"/>
      <c r="P29" s="9"/>
    </row>
    <row r="30" spans="2:16" ht="12.75">
      <c r="B30" s="3"/>
      <c r="I30" s="7"/>
      <c r="J30" s="9"/>
      <c r="K30" s="9"/>
      <c r="L30" s="9"/>
      <c r="M30" s="9"/>
      <c r="N30" s="9"/>
      <c r="O30" s="9"/>
      <c r="P30" s="9"/>
    </row>
    <row r="31" spans="2:16" ht="12.75">
      <c r="B31" s="3" t="s">
        <v>70</v>
      </c>
      <c r="C31" t="s">
        <v>10</v>
      </c>
      <c r="D31" t="s">
        <v>127</v>
      </c>
      <c r="I31" s="7" t="s">
        <v>15</v>
      </c>
      <c r="J31" s="9"/>
      <c r="K31" s="9"/>
      <c r="L31" s="9"/>
      <c r="M31" s="9"/>
      <c r="N31" s="9"/>
      <c r="O31" s="9"/>
      <c r="P31" s="9"/>
    </row>
    <row r="32" spans="2:16" ht="12.75">
      <c r="B32" s="3"/>
      <c r="D32" t="s">
        <v>129</v>
      </c>
      <c r="I32" s="7"/>
      <c r="J32" s="9"/>
      <c r="K32" s="9"/>
      <c r="L32" s="9"/>
      <c r="M32" s="9"/>
      <c r="N32" s="9"/>
      <c r="O32" s="9"/>
      <c r="P32" s="9"/>
    </row>
    <row r="33" spans="2:16" ht="12.75">
      <c r="B33" s="3"/>
      <c r="D33" t="s">
        <v>128</v>
      </c>
      <c r="I33" s="7"/>
      <c r="J33" s="9">
        <f>J42-SUM(J35:J39)</f>
        <v>28266</v>
      </c>
      <c r="K33" s="9"/>
      <c r="L33" s="9">
        <f>L42-SUM(L35:L39)</f>
        <v>29458</v>
      </c>
      <c r="M33" s="9"/>
      <c r="N33" s="9">
        <f>N42-SUM(N35:N39)</f>
        <v>67367</v>
      </c>
      <c r="O33" s="9"/>
      <c r="P33" s="9">
        <f>P42-SUM(P35:P39)</f>
        <v>76786</v>
      </c>
    </row>
    <row r="34" spans="2:16" ht="12.75">
      <c r="B34" s="3"/>
      <c r="I34" s="7"/>
      <c r="J34" s="9"/>
      <c r="K34" s="9"/>
      <c r="L34" s="9"/>
      <c r="M34" s="9"/>
      <c r="N34" s="9"/>
      <c r="O34" s="9"/>
      <c r="P34" s="9"/>
    </row>
    <row r="35" spans="2:16" ht="12.75">
      <c r="B35" s="3"/>
      <c r="C35" t="s">
        <v>11</v>
      </c>
      <c r="D35" t="s">
        <v>130</v>
      </c>
      <c r="I35" s="7"/>
      <c r="J35" s="9">
        <v>-924</v>
      </c>
      <c r="K35" s="9"/>
      <c r="L35" s="9">
        <v>-1125</v>
      </c>
      <c r="M35" s="9"/>
      <c r="N35" s="9">
        <v>-1796</v>
      </c>
      <c r="O35" s="9"/>
      <c r="P35" s="9">
        <v>-2537</v>
      </c>
    </row>
    <row r="36" spans="2:16" ht="12.75">
      <c r="B36" s="3"/>
      <c r="I36" s="7"/>
      <c r="J36" s="9"/>
      <c r="K36" s="9"/>
      <c r="L36" s="9"/>
      <c r="M36" s="9"/>
      <c r="N36" s="9"/>
      <c r="O36" s="9"/>
      <c r="P36" s="9"/>
    </row>
    <row r="37" spans="2:16" ht="12.75">
      <c r="B37" s="3"/>
      <c r="C37" t="s">
        <v>14</v>
      </c>
      <c r="D37" t="s">
        <v>16</v>
      </c>
      <c r="I37" s="7"/>
      <c r="J37" s="9">
        <v>-15120</v>
      </c>
      <c r="K37" s="9"/>
      <c r="L37" s="9">
        <v>-14355</v>
      </c>
      <c r="M37" s="9"/>
      <c r="N37" s="9">
        <v>-30275</v>
      </c>
      <c r="O37" s="9"/>
      <c r="P37" s="9">
        <v>-28903</v>
      </c>
    </row>
    <row r="38" spans="2:16" ht="12.75">
      <c r="B38" s="3"/>
      <c r="I38" s="7"/>
      <c r="J38" s="9"/>
      <c r="K38" s="9"/>
      <c r="L38" s="9"/>
      <c r="M38" s="9"/>
      <c r="N38" s="9"/>
      <c r="O38" s="9"/>
      <c r="P38" s="9"/>
    </row>
    <row r="39" spans="2:16" ht="12.75">
      <c r="B39" s="3"/>
      <c r="C39" t="s">
        <v>17</v>
      </c>
      <c r="D39" t="s">
        <v>18</v>
      </c>
      <c r="I39" s="7">
        <v>2</v>
      </c>
      <c r="J39" s="10" t="s">
        <v>13</v>
      </c>
      <c r="K39" s="10"/>
      <c r="L39" s="10" t="s">
        <v>13</v>
      </c>
      <c r="M39" s="10"/>
      <c r="N39" s="10" t="s">
        <v>13</v>
      </c>
      <c r="O39" s="10"/>
      <c r="P39" s="10" t="s">
        <v>13</v>
      </c>
    </row>
    <row r="40" spans="2:16" ht="12.75">
      <c r="B40" s="3"/>
      <c r="I40" s="7"/>
      <c r="J40" s="12"/>
      <c r="K40" s="28"/>
      <c r="L40" s="12"/>
      <c r="M40" s="9"/>
      <c r="N40" s="12"/>
      <c r="O40" s="28"/>
      <c r="P40" s="12"/>
    </row>
    <row r="41" spans="2:16" ht="12.75">
      <c r="B41" s="3"/>
      <c r="C41" t="s">
        <v>19</v>
      </c>
      <c r="D41" t="s">
        <v>131</v>
      </c>
      <c r="I41" s="7"/>
      <c r="J41" s="9"/>
      <c r="K41" s="9"/>
      <c r="L41" s="9"/>
      <c r="M41" s="9"/>
      <c r="N41" s="9"/>
      <c r="O41" s="9"/>
      <c r="P41" s="9"/>
    </row>
    <row r="42" spans="2:16" ht="12.75">
      <c r="B42" s="3"/>
      <c r="D42" t="s">
        <v>20</v>
      </c>
      <c r="I42" s="7"/>
      <c r="J42" s="9">
        <f>J47-J44</f>
        <v>12222</v>
      </c>
      <c r="K42" s="9"/>
      <c r="L42" s="9">
        <f>L47-L44</f>
        <v>13978</v>
      </c>
      <c r="M42" s="9"/>
      <c r="N42" s="9">
        <f>N47-N44</f>
        <v>35296</v>
      </c>
      <c r="O42" s="9"/>
      <c r="P42" s="9">
        <f>P47-P44</f>
        <v>45346</v>
      </c>
    </row>
    <row r="43" spans="2:16" ht="12.75">
      <c r="B43" s="3"/>
      <c r="I43" s="7"/>
      <c r="J43" s="9"/>
      <c r="K43" s="9"/>
      <c r="L43" s="9"/>
      <c r="M43" s="9"/>
      <c r="N43" s="9"/>
      <c r="O43" s="9"/>
      <c r="P43" s="9"/>
    </row>
    <row r="44" spans="2:16" ht="12.75">
      <c r="B44" s="3"/>
      <c r="C44" t="s">
        <v>21</v>
      </c>
      <c r="D44" t="s">
        <v>132</v>
      </c>
      <c r="I44" s="7"/>
      <c r="J44" s="9">
        <v>13</v>
      </c>
      <c r="K44" s="9"/>
      <c r="L44" s="9">
        <v>-1023</v>
      </c>
      <c r="M44" s="9"/>
      <c r="N44" s="9">
        <v>169</v>
      </c>
      <c r="O44" s="9"/>
      <c r="P44" s="9">
        <v>-834</v>
      </c>
    </row>
    <row r="45" spans="2:16" ht="12.75">
      <c r="B45" s="3"/>
      <c r="I45" s="7"/>
      <c r="J45" s="12"/>
      <c r="K45" s="28"/>
      <c r="L45" s="12"/>
      <c r="M45" s="9"/>
      <c r="N45" s="12"/>
      <c r="O45" s="28"/>
      <c r="P45" s="12"/>
    </row>
    <row r="46" spans="2:16" ht="12.75">
      <c r="B46" s="3"/>
      <c r="C46" t="s">
        <v>22</v>
      </c>
      <c r="D46" t="s">
        <v>131</v>
      </c>
      <c r="I46" s="7"/>
      <c r="J46" s="9"/>
      <c r="K46" s="9"/>
      <c r="L46" s="9"/>
      <c r="M46" s="9"/>
      <c r="N46" s="9"/>
      <c r="O46" s="9"/>
      <c r="P46" s="9"/>
    </row>
    <row r="47" spans="2:16" ht="12.75">
      <c r="B47" s="3"/>
      <c r="D47" t="s">
        <v>20</v>
      </c>
      <c r="I47" s="7"/>
      <c r="J47" s="9">
        <v>12235</v>
      </c>
      <c r="K47" s="9"/>
      <c r="L47" s="9">
        <v>12955</v>
      </c>
      <c r="M47" s="9"/>
      <c r="N47" s="9">
        <v>35465</v>
      </c>
      <c r="O47" s="9"/>
      <c r="P47" s="9">
        <v>44512</v>
      </c>
    </row>
    <row r="48" spans="2:16" ht="12.75">
      <c r="B48" s="3"/>
      <c r="I48" s="7"/>
      <c r="J48" s="9"/>
      <c r="K48" s="9"/>
      <c r="L48" s="9"/>
      <c r="M48" s="9"/>
      <c r="N48" s="9"/>
      <c r="O48" s="9"/>
      <c r="P48" s="9"/>
    </row>
    <row r="49" spans="2:16" ht="12.75">
      <c r="B49" s="3"/>
      <c r="C49" t="s">
        <v>23</v>
      </c>
      <c r="D49" t="s">
        <v>133</v>
      </c>
      <c r="I49" s="7">
        <v>4</v>
      </c>
      <c r="J49" s="9">
        <v>-447</v>
      </c>
      <c r="K49" s="9"/>
      <c r="L49" s="9">
        <v>83</v>
      </c>
      <c r="M49" s="9"/>
      <c r="N49" s="9">
        <v>-938</v>
      </c>
      <c r="O49" s="9"/>
      <c r="P49" s="9">
        <v>-311</v>
      </c>
    </row>
    <row r="50" spans="2:16" ht="12.75">
      <c r="B50" s="3"/>
      <c r="I50" s="7"/>
      <c r="J50" s="12"/>
      <c r="K50" s="28"/>
      <c r="L50" s="12"/>
      <c r="M50" s="9"/>
      <c r="N50" s="12"/>
      <c r="O50" s="28"/>
      <c r="P50" s="12"/>
    </row>
    <row r="51" spans="2:16" ht="12.75">
      <c r="B51" s="3"/>
      <c r="C51" t="s">
        <v>25</v>
      </c>
      <c r="D51" t="s">
        <v>135</v>
      </c>
      <c r="I51" s="7"/>
      <c r="J51" s="9"/>
      <c r="K51" s="9"/>
      <c r="L51" s="9"/>
      <c r="M51" s="9"/>
      <c r="N51" s="9"/>
      <c r="O51" s="9"/>
      <c r="P51" s="9"/>
    </row>
    <row r="52" spans="2:16" ht="12.75">
      <c r="B52" s="3"/>
      <c r="D52" t="s">
        <v>134</v>
      </c>
      <c r="I52" s="7"/>
      <c r="J52" s="9">
        <f>J47+J49</f>
        <v>11788</v>
      </c>
      <c r="K52" s="9"/>
      <c r="L52" s="9">
        <f>L47+L49</f>
        <v>13038</v>
      </c>
      <c r="M52" s="9"/>
      <c r="N52" s="9">
        <f>N47+N49</f>
        <v>34527</v>
      </c>
      <c r="O52" s="9"/>
      <c r="P52" s="9">
        <f>P47+P49</f>
        <v>44201</v>
      </c>
    </row>
    <row r="53" spans="2:16" ht="12.75">
      <c r="B53" s="3"/>
      <c r="I53" s="7"/>
      <c r="J53" s="9"/>
      <c r="K53" s="9"/>
      <c r="L53" s="9"/>
      <c r="M53" s="9"/>
      <c r="N53" s="9"/>
      <c r="O53" s="9"/>
      <c r="P53" s="9"/>
    </row>
    <row r="54" spans="2:16" ht="12.75">
      <c r="B54" s="3"/>
      <c r="D54" t="s">
        <v>26</v>
      </c>
      <c r="I54" s="7"/>
      <c r="J54" s="9">
        <v>-277</v>
      </c>
      <c r="K54" s="9"/>
      <c r="L54" s="9">
        <v>-360</v>
      </c>
      <c r="M54" s="9"/>
      <c r="N54" s="9">
        <v>-785</v>
      </c>
      <c r="O54" s="9"/>
      <c r="P54" s="9">
        <v>-1079</v>
      </c>
    </row>
    <row r="55" spans="2:16" ht="12.75">
      <c r="B55" s="3"/>
      <c r="I55" s="7"/>
      <c r="J55" s="9"/>
      <c r="K55" s="9"/>
      <c r="L55" s="9"/>
      <c r="M55" s="9"/>
      <c r="N55" s="9"/>
      <c r="O55" s="9"/>
      <c r="P55" s="9"/>
    </row>
    <row r="56" spans="2:16" ht="12.75">
      <c r="B56" s="3"/>
      <c r="C56" t="s">
        <v>27</v>
      </c>
      <c r="D56" t="s">
        <v>136</v>
      </c>
      <c r="I56" s="7"/>
      <c r="J56" s="10" t="s">
        <v>13</v>
      </c>
      <c r="K56" s="10"/>
      <c r="L56" s="10" t="s">
        <v>13</v>
      </c>
      <c r="M56" s="10"/>
      <c r="N56" s="10" t="s">
        <v>13</v>
      </c>
      <c r="O56" s="10"/>
      <c r="P56" s="10" t="s">
        <v>13</v>
      </c>
    </row>
    <row r="57" spans="2:16" ht="12.75">
      <c r="B57" s="3"/>
      <c r="I57" s="7"/>
      <c r="J57" s="12"/>
      <c r="K57" s="28"/>
      <c r="L57" s="12"/>
      <c r="M57" s="9"/>
      <c r="N57" s="12"/>
      <c r="O57" s="28"/>
      <c r="P57" s="12"/>
    </row>
    <row r="58" spans="2:16" ht="12.75">
      <c r="B58" s="3"/>
      <c r="C58" t="s">
        <v>28</v>
      </c>
      <c r="D58" t="s">
        <v>138</v>
      </c>
      <c r="I58" s="7"/>
      <c r="J58" s="9"/>
      <c r="K58" s="9"/>
      <c r="L58" s="9"/>
      <c r="M58" s="9"/>
      <c r="N58" s="9"/>
      <c r="O58" s="9"/>
      <c r="P58" s="9"/>
    </row>
    <row r="59" spans="2:16" ht="12.75">
      <c r="B59" s="3"/>
      <c r="D59" t="s">
        <v>137</v>
      </c>
      <c r="I59" s="7"/>
      <c r="J59" s="12">
        <f>SUM(J52:J57)</f>
        <v>11511</v>
      </c>
      <c r="K59" s="28"/>
      <c r="L59" s="12">
        <f>SUM(L52:L57)</f>
        <v>12678</v>
      </c>
      <c r="M59" s="9"/>
      <c r="N59" s="12">
        <f>SUM(N52:N57)</f>
        <v>33742</v>
      </c>
      <c r="O59" s="28"/>
      <c r="P59" s="12">
        <f>SUM(P52:P57)</f>
        <v>43122</v>
      </c>
    </row>
    <row r="60" spans="2:16" ht="12.75">
      <c r="B60" s="3"/>
      <c r="I60" s="7"/>
      <c r="J60" s="9"/>
      <c r="K60" s="9"/>
      <c r="L60" s="9"/>
      <c r="M60" s="9"/>
      <c r="N60" s="9"/>
      <c r="O60" s="9"/>
      <c r="P60" s="9"/>
    </row>
    <row r="61" spans="2:16" ht="12.75">
      <c r="B61" s="3"/>
      <c r="I61" s="7"/>
      <c r="J61" s="9"/>
      <c r="K61" s="9"/>
      <c r="L61" s="9"/>
      <c r="M61" s="9"/>
      <c r="N61" s="9"/>
      <c r="O61" s="9"/>
      <c r="P61" s="9"/>
    </row>
    <row r="62" spans="2:16" ht="12.75">
      <c r="B62" s="3"/>
      <c r="C62" t="s">
        <v>32</v>
      </c>
      <c r="D62" t="s">
        <v>29</v>
      </c>
      <c r="I62" s="7">
        <v>3</v>
      </c>
      <c r="J62" s="10" t="s">
        <v>13</v>
      </c>
      <c r="K62" s="10"/>
      <c r="L62" s="10" t="s">
        <v>13</v>
      </c>
      <c r="M62" s="10"/>
      <c r="N62" s="10" t="s">
        <v>13</v>
      </c>
      <c r="O62" s="10"/>
      <c r="P62" s="10" t="s">
        <v>13</v>
      </c>
    </row>
    <row r="63" spans="2:16" ht="12.75">
      <c r="B63" s="3"/>
      <c r="D63" t="s">
        <v>26</v>
      </c>
      <c r="I63" s="7"/>
      <c r="J63" s="10" t="s">
        <v>13</v>
      </c>
      <c r="K63" s="10"/>
      <c r="L63" s="10" t="s">
        <v>13</v>
      </c>
      <c r="M63" s="10"/>
      <c r="N63" s="10" t="s">
        <v>13</v>
      </c>
      <c r="O63" s="10"/>
      <c r="P63" s="10" t="s">
        <v>13</v>
      </c>
    </row>
    <row r="64" spans="2:16" ht="4.5" customHeight="1">
      <c r="B64" s="3"/>
      <c r="I64" s="7"/>
      <c r="J64" s="13"/>
      <c r="K64" s="29"/>
      <c r="L64" s="13"/>
      <c r="M64" s="10"/>
      <c r="N64" s="13"/>
      <c r="O64" s="29"/>
      <c r="P64" s="13"/>
    </row>
    <row r="65" spans="2:16" ht="12.75">
      <c r="B65" s="3"/>
      <c r="D65" t="s">
        <v>30</v>
      </c>
      <c r="I65" s="7"/>
      <c r="J65" s="10"/>
      <c r="K65" s="10"/>
      <c r="L65" s="10"/>
      <c r="M65" s="10"/>
      <c r="N65" s="10"/>
      <c r="O65" s="10"/>
      <c r="P65" s="10"/>
    </row>
    <row r="66" spans="2:16" ht="12.75">
      <c r="B66" s="3"/>
      <c r="D66" t="s">
        <v>31</v>
      </c>
      <c r="I66" s="7"/>
      <c r="J66" s="13" t="s">
        <v>13</v>
      </c>
      <c r="K66" s="29"/>
      <c r="L66" s="13" t="s">
        <v>13</v>
      </c>
      <c r="M66" s="10"/>
      <c r="N66" s="13" t="s">
        <v>13</v>
      </c>
      <c r="O66" s="29"/>
      <c r="P66" s="13" t="s">
        <v>13</v>
      </c>
    </row>
    <row r="67" spans="2:16" ht="12.75">
      <c r="B67" s="3"/>
      <c r="I67" s="7"/>
      <c r="J67" s="9"/>
      <c r="K67" s="9"/>
      <c r="L67" s="9"/>
      <c r="M67" s="9"/>
      <c r="N67" s="9"/>
      <c r="O67" s="9"/>
      <c r="P67" s="9"/>
    </row>
    <row r="68" spans="2:16" ht="12.75">
      <c r="B68" s="3"/>
      <c r="C68" t="s">
        <v>139</v>
      </c>
      <c r="D68" t="s">
        <v>140</v>
      </c>
      <c r="I68" s="7"/>
      <c r="J68" s="9"/>
      <c r="K68" s="9"/>
      <c r="L68" s="9"/>
      <c r="M68" s="9"/>
      <c r="N68" s="9"/>
      <c r="O68" s="9"/>
      <c r="P68" s="9"/>
    </row>
    <row r="69" spans="2:16" ht="13.5" thickBot="1">
      <c r="B69" s="3"/>
      <c r="D69" t="s">
        <v>141</v>
      </c>
      <c r="I69" s="7"/>
      <c r="J69" s="11">
        <f>J59</f>
        <v>11511</v>
      </c>
      <c r="K69" s="28"/>
      <c r="L69" s="11">
        <f>L59</f>
        <v>12678</v>
      </c>
      <c r="M69" s="9"/>
      <c r="N69" s="11">
        <f>N59</f>
        <v>33742</v>
      </c>
      <c r="O69" s="28"/>
      <c r="P69" s="11">
        <f>P59</f>
        <v>43122</v>
      </c>
    </row>
    <row r="70" spans="2:16" ht="13.5" thickTop="1">
      <c r="B70" s="3"/>
      <c r="J70" s="9"/>
      <c r="K70" s="9"/>
      <c r="L70" s="9"/>
      <c r="M70" s="9"/>
      <c r="N70" s="9"/>
      <c r="O70" s="9"/>
      <c r="P70" s="9"/>
    </row>
    <row r="71" spans="2:16" ht="12.75">
      <c r="B71" s="3"/>
      <c r="J71" s="9"/>
      <c r="K71" s="9"/>
      <c r="L71" s="9"/>
      <c r="M71" s="9"/>
      <c r="N71" s="9"/>
      <c r="O71" s="9"/>
      <c r="P71" s="9"/>
    </row>
    <row r="72" spans="2:16" ht="12.75">
      <c r="B72" s="3"/>
      <c r="J72" s="9"/>
      <c r="K72" s="9"/>
      <c r="L72" s="9"/>
      <c r="M72" s="9"/>
      <c r="N72" s="9"/>
      <c r="O72" s="9"/>
      <c r="P72" s="9"/>
    </row>
    <row r="73" spans="2:16" ht="12.75">
      <c r="B73" s="3" t="s">
        <v>71</v>
      </c>
      <c r="C73" t="s">
        <v>142</v>
      </c>
      <c r="J73" s="9"/>
      <c r="K73" s="9"/>
      <c r="L73" s="9"/>
      <c r="M73" s="9"/>
      <c r="N73" s="9"/>
      <c r="O73" s="9"/>
      <c r="P73" s="9"/>
    </row>
    <row r="74" spans="2:16" ht="12.75">
      <c r="B74" s="3"/>
      <c r="J74" s="9"/>
      <c r="K74" s="9"/>
      <c r="L74" s="9"/>
      <c r="M74" s="9"/>
      <c r="N74" s="9"/>
      <c r="O74" s="9"/>
      <c r="P74" s="9"/>
    </row>
    <row r="75" spans="2:16" ht="12.75">
      <c r="B75" s="3"/>
      <c r="C75" t="s">
        <v>10</v>
      </c>
      <c r="D75" t="s">
        <v>114</v>
      </c>
      <c r="J75" s="9"/>
      <c r="K75" s="9"/>
      <c r="L75" s="9"/>
      <c r="M75" s="9"/>
      <c r="N75" s="9"/>
      <c r="O75" s="9"/>
      <c r="P75" s="9"/>
    </row>
    <row r="76" spans="2:16" ht="13.5" thickBot="1">
      <c r="B76" s="3"/>
      <c r="D76" t="s">
        <v>106</v>
      </c>
      <c r="J76" s="46">
        <f>+J69/203219*100</f>
        <v>5.664332567328842</v>
      </c>
      <c r="K76" s="48"/>
      <c r="L76" s="46">
        <f>+L69/203043*100</f>
        <v>6.243997576867954</v>
      </c>
      <c r="M76" s="47"/>
      <c r="N76" s="46">
        <f>+N69/203178*100</f>
        <v>16.607112974829953</v>
      </c>
      <c r="O76" s="48"/>
      <c r="P76" s="46">
        <f>+P69/203043*100</f>
        <v>21.23786587077614</v>
      </c>
    </row>
    <row r="77" spans="2:16" ht="13.5" thickTop="1">
      <c r="B77" s="3"/>
      <c r="J77" s="14"/>
      <c r="K77" s="14"/>
      <c r="L77" s="14"/>
      <c r="M77" s="9"/>
      <c r="N77" s="14"/>
      <c r="O77" s="14"/>
      <c r="P77" s="14"/>
    </row>
    <row r="78" spans="2:16" ht="13.5" thickBot="1">
      <c r="B78" s="3"/>
      <c r="C78" t="s">
        <v>11</v>
      </c>
      <c r="D78" t="s">
        <v>115</v>
      </c>
      <c r="J78" s="46">
        <f>+J69/203219*100</f>
        <v>5.664332567328842</v>
      </c>
      <c r="K78" s="29"/>
      <c r="L78" s="49" t="s">
        <v>13</v>
      </c>
      <c r="M78" s="9"/>
      <c r="N78" s="46">
        <f>+N69/203485*100</f>
        <v>16.582057645526696</v>
      </c>
      <c r="O78" s="29"/>
      <c r="P78" s="49" t="s">
        <v>13</v>
      </c>
    </row>
    <row r="79" spans="2:16" ht="13.5" thickTop="1">
      <c r="B79" s="3"/>
      <c r="J79" s="9"/>
      <c r="K79" s="9"/>
      <c r="L79" s="9"/>
      <c r="M79" s="9"/>
      <c r="N79" s="9"/>
      <c r="O79" s="9"/>
      <c r="P79" s="9"/>
    </row>
    <row r="80" spans="2:16" ht="12.75">
      <c r="B80" s="3"/>
      <c r="J80" s="9"/>
      <c r="K80" s="9"/>
      <c r="L80" s="9"/>
      <c r="M80" s="9"/>
      <c r="N80" s="9"/>
      <c r="O80" s="9"/>
      <c r="P80" s="9"/>
    </row>
    <row r="81" spans="3:16" ht="12.75">
      <c r="C81" s="7" t="s">
        <v>15</v>
      </c>
      <c r="D81" t="s">
        <v>15</v>
      </c>
      <c r="J81" s="9"/>
      <c r="K81" s="9"/>
      <c r="L81" s="9"/>
      <c r="M81" s="9"/>
      <c r="N81" s="9"/>
      <c r="O81" s="9"/>
      <c r="P81" s="9"/>
    </row>
    <row r="82" spans="4:16" ht="12.75">
      <c r="D82" t="s">
        <v>15</v>
      </c>
      <c r="J82" s="9"/>
      <c r="K82" s="9"/>
      <c r="L82" s="9"/>
      <c r="M82" s="9"/>
      <c r="N82" s="9"/>
      <c r="O82" s="9"/>
      <c r="P82" s="9"/>
    </row>
    <row r="83" spans="10:16" ht="12.75">
      <c r="J83" s="9"/>
      <c r="K83" s="9"/>
      <c r="L83" s="9"/>
      <c r="M83" s="9"/>
      <c r="N83" s="9"/>
      <c r="O83" s="9"/>
      <c r="P83" s="9"/>
    </row>
    <row r="84" spans="10:16" ht="12.75">
      <c r="J84" s="9"/>
      <c r="K84" s="9"/>
      <c r="L84" s="9"/>
      <c r="M84" s="9"/>
      <c r="N84" s="9"/>
      <c r="O84" s="9"/>
      <c r="P84" s="9"/>
    </row>
    <row r="85" spans="10:16" ht="12.75">
      <c r="J85" s="9"/>
      <c r="K85" s="9"/>
      <c r="L85" s="9"/>
      <c r="M85" s="9"/>
      <c r="N85" s="9"/>
      <c r="O85" s="9"/>
      <c r="P85" s="9"/>
    </row>
    <row r="86" spans="10:16" ht="12.75">
      <c r="J86" s="9"/>
      <c r="K86" s="9"/>
      <c r="L86" s="9"/>
      <c r="M86" s="9"/>
      <c r="N86" s="9"/>
      <c r="O86" s="9"/>
      <c r="P86" s="9"/>
    </row>
    <row r="87" spans="10:16" ht="12.75">
      <c r="J87" s="9"/>
      <c r="K87" s="9"/>
      <c r="L87" s="9"/>
      <c r="M87" s="9"/>
      <c r="N87" s="9"/>
      <c r="O87" s="9"/>
      <c r="P87" s="9"/>
    </row>
    <row r="88" spans="10:16" ht="12.75">
      <c r="J88" s="9"/>
      <c r="K88" s="9"/>
      <c r="L88" s="9"/>
      <c r="M88" s="9"/>
      <c r="N88" s="9"/>
      <c r="O88" s="9"/>
      <c r="P88" s="9"/>
    </row>
    <row r="89" spans="10:16" ht="12.75">
      <c r="J89" s="9"/>
      <c r="K89" s="9"/>
      <c r="L89" s="9"/>
      <c r="M89" s="9"/>
      <c r="N89" s="9"/>
      <c r="O89" s="9"/>
      <c r="P89" s="9"/>
    </row>
    <row r="90" spans="10:16" ht="12.75">
      <c r="J90" s="9"/>
      <c r="K90" s="9"/>
      <c r="L90" s="9"/>
      <c r="M90" s="9"/>
      <c r="N90" s="9"/>
      <c r="O90" s="9"/>
      <c r="P90" s="9"/>
    </row>
    <row r="91" spans="10:16" ht="12.75">
      <c r="J91" s="9"/>
      <c r="K91" s="9"/>
      <c r="L91" s="9"/>
      <c r="M91" s="9"/>
      <c r="N91" s="9"/>
      <c r="O91" s="9"/>
      <c r="P91" s="9"/>
    </row>
    <row r="92" spans="10:16" ht="12.75">
      <c r="J92" s="9"/>
      <c r="K92" s="9"/>
      <c r="L92" s="9"/>
      <c r="M92" s="9"/>
      <c r="N92" s="9"/>
      <c r="O92" s="9"/>
      <c r="P92" s="9"/>
    </row>
    <row r="93" spans="10:16" ht="12.75">
      <c r="J93" s="9"/>
      <c r="K93" s="9"/>
      <c r="L93" s="9"/>
      <c r="M93" s="9"/>
      <c r="N93" s="9"/>
      <c r="O93" s="9"/>
      <c r="P93" s="9"/>
    </row>
    <row r="94" spans="10:16" ht="12.75">
      <c r="J94" s="9"/>
      <c r="K94" s="9"/>
      <c r="L94" s="9"/>
      <c r="M94" s="9"/>
      <c r="N94" s="9"/>
      <c r="O94" s="9"/>
      <c r="P94" s="9"/>
    </row>
    <row r="95" spans="10:16" ht="12.75">
      <c r="J95" s="9"/>
      <c r="K95" s="9"/>
      <c r="L95" s="9"/>
      <c r="M95" s="9"/>
      <c r="N95" s="9"/>
      <c r="O95" s="9"/>
      <c r="P95" s="9"/>
    </row>
    <row r="96" spans="10:16" ht="12.75">
      <c r="J96" s="9"/>
      <c r="K96" s="9"/>
      <c r="L96" s="9"/>
      <c r="M96" s="9"/>
      <c r="N96" s="9"/>
      <c r="O96" s="9"/>
      <c r="P96" s="9"/>
    </row>
    <row r="97" spans="10:16" ht="12.75">
      <c r="J97" s="9"/>
      <c r="K97" s="9"/>
      <c r="L97" s="9"/>
      <c r="M97" s="9"/>
      <c r="N97" s="9"/>
      <c r="O97" s="9"/>
      <c r="P97" s="9"/>
    </row>
    <row r="98" spans="10:16" ht="12.75">
      <c r="J98" s="9"/>
      <c r="K98" s="9"/>
      <c r="L98" s="9"/>
      <c r="M98" s="9"/>
      <c r="N98" s="9"/>
      <c r="O98" s="9"/>
      <c r="P98" s="9"/>
    </row>
    <row r="99" spans="10:16" ht="12.75">
      <c r="J99" s="9"/>
      <c r="K99" s="9"/>
      <c r="L99" s="9"/>
      <c r="M99" s="9"/>
      <c r="N99" s="9"/>
      <c r="O99" s="9"/>
      <c r="P99" s="9"/>
    </row>
    <row r="100" spans="10:16" ht="12.75">
      <c r="J100" s="9"/>
      <c r="K100" s="9"/>
      <c r="L100" s="9"/>
      <c r="M100" s="9"/>
      <c r="N100" s="9"/>
      <c r="O100" s="9"/>
      <c r="P100" s="9"/>
    </row>
    <row r="101" spans="10:16" ht="12.75">
      <c r="J101" s="9"/>
      <c r="K101" s="9"/>
      <c r="L101" s="9"/>
      <c r="M101" s="9"/>
      <c r="N101" s="9"/>
      <c r="O101" s="9"/>
      <c r="P101" s="9"/>
    </row>
    <row r="102" spans="10:16" ht="12.75">
      <c r="J102" s="9"/>
      <c r="K102" s="9"/>
      <c r="L102" s="9"/>
      <c r="M102" s="9"/>
      <c r="N102" s="9"/>
      <c r="O102" s="9"/>
      <c r="P102" s="9"/>
    </row>
    <row r="103" spans="10:16" ht="12.75">
      <c r="J103" s="9"/>
      <c r="K103" s="9"/>
      <c r="L103" s="9"/>
      <c r="M103" s="9"/>
      <c r="N103" s="9"/>
      <c r="O103" s="9"/>
      <c r="P103" s="9"/>
    </row>
    <row r="104" spans="10:16" ht="12.75">
      <c r="J104" s="9"/>
      <c r="K104" s="9"/>
      <c r="L104" s="9"/>
      <c r="M104" s="9"/>
      <c r="N104" s="9"/>
      <c r="O104" s="9"/>
      <c r="P104" s="9"/>
    </row>
    <row r="105" spans="10:16" ht="12.75">
      <c r="J105" s="9"/>
      <c r="K105" s="9"/>
      <c r="L105" s="9"/>
      <c r="M105" s="9"/>
      <c r="N105" s="9"/>
      <c r="O105" s="9"/>
      <c r="P105" s="9"/>
    </row>
    <row r="106" spans="10:16" ht="12.75">
      <c r="J106" s="9"/>
      <c r="K106" s="9"/>
      <c r="L106" s="9"/>
      <c r="M106" s="9"/>
      <c r="N106" s="9"/>
      <c r="O106" s="9"/>
      <c r="P106" s="9"/>
    </row>
    <row r="107" spans="10:16" ht="12.75">
      <c r="J107" s="9"/>
      <c r="K107" s="9"/>
      <c r="L107" s="9"/>
      <c r="M107" s="9"/>
      <c r="N107" s="9"/>
      <c r="O107" s="9"/>
      <c r="P107" s="9"/>
    </row>
    <row r="108" spans="10:16" ht="12.75">
      <c r="J108" s="9"/>
      <c r="K108" s="9"/>
      <c r="L108" s="9"/>
      <c r="M108" s="9"/>
      <c r="N108" s="9"/>
      <c r="O108" s="9"/>
      <c r="P108" s="9"/>
    </row>
    <row r="109" spans="10:16" ht="12.75">
      <c r="J109" s="9"/>
      <c r="K109" s="9"/>
      <c r="L109" s="9"/>
      <c r="M109" s="9"/>
      <c r="N109" s="9"/>
      <c r="O109" s="9"/>
      <c r="P109" s="9"/>
    </row>
    <row r="110" spans="10:16" ht="12.75">
      <c r="J110" s="9"/>
      <c r="K110" s="9"/>
      <c r="L110" s="9"/>
      <c r="M110" s="9"/>
      <c r="N110" s="9"/>
      <c r="O110" s="9"/>
      <c r="P110" s="9"/>
    </row>
    <row r="111" spans="10:16" ht="12.75">
      <c r="J111" s="9"/>
      <c r="K111" s="9"/>
      <c r="L111" s="9"/>
      <c r="M111" s="9"/>
      <c r="N111" s="9"/>
      <c r="O111" s="9"/>
      <c r="P111" s="9"/>
    </row>
    <row r="112" spans="10:16" ht="12.75">
      <c r="J112" s="9"/>
      <c r="K112" s="9"/>
      <c r="L112" s="9"/>
      <c r="M112" s="9"/>
      <c r="N112" s="9"/>
      <c r="O112" s="9"/>
      <c r="P112" s="9"/>
    </row>
    <row r="113" spans="10:16" ht="12.75">
      <c r="J113" s="9"/>
      <c r="K113" s="9"/>
      <c r="L113" s="9"/>
      <c r="M113" s="9"/>
      <c r="N113" s="9"/>
      <c r="O113" s="9"/>
      <c r="P113" s="9"/>
    </row>
    <row r="114" spans="10:16" ht="12.75">
      <c r="J114" s="9"/>
      <c r="K114" s="9"/>
      <c r="L114" s="9"/>
      <c r="M114" s="9"/>
      <c r="N114" s="9"/>
      <c r="O114" s="9"/>
      <c r="P114" s="9"/>
    </row>
    <row r="115" spans="10:16" ht="12.75">
      <c r="J115" s="9"/>
      <c r="K115" s="9"/>
      <c r="L115" s="9"/>
      <c r="M115" s="9"/>
      <c r="N115" s="9"/>
      <c r="O115" s="9"/>
      <c r="P115" s="9"/>
    </row>
    <row r="116" spans="10:16" ht="12.75">
      <c r="J116" s="9"/>
      <c r="K116" s="9"/>
      <c r="L116" s="9"/>
      <c r="M116" s="9"/>
      <c r="N116" s="9"/>
      <c r="O116" s="9"/>
      <c r="P116" s="9"/>
    </row>
    <row r="117" spans="10:16" ht="12.75">
      <c r="J117" s="9"/>
      <c r="K117" s="9"/>
      <c r="L117" s="9"/>
      <c r="M117" s="9"/>
      <c r="N117" s="9"/>
      <c r="O117" s="9"/>
      <c r="P117" s="9"/>
    </row>
    <row r="118" spans="10:16" ht="12.75">
      <c r="J118" s="9"/>
      <c r="K118" s="9"/>
      <c r="L118" s="9"/>
      <c r="M118" s="9"/>
      <c r="N118" s="9"/>
      <c r="O118" s="9"/>
      <c r="P118" s="9"/>
    </row>
    <row r="119" spans="10:16" ht="12.75">
      <c r="J119" s="9"/>
      <c r="K119" s="9"/>
      <c r="L119" s="9"/>
      <c r="M119" s="9"/>
      <c r="N119" s="9"/>
      <c r="O119" s="9"/>
      <c r="P119" s="9"/>
    </row>
    <row r="120" spans="10:16" ht="12.75">
      <c r="J120" s="9"/>
      <c r="K120" s="9"/>
      <c r="L120" s="9"/>
      <c r="M120" s="9"/>
      <c r="N120" s="9"/>
      <c r="O120" s="9"/>
      <c r="P120" s="9"/>
    </row>
    <row r="121" spans="10:16" ht="12.75">
      <c r="J121" s="9"/>
      <c r="K121" s="9"/>
      <c r="L121" s="9"/>
      <c r="M121" s="9"/>
      <c r="N121" s="9"/>
      <c r="O121" s="9"/>
      <c r="P121" s="9"/>
    </row>
    <row r="122" spans="10:16" ht="12.75">
      <c r="J122" s="9"/>
      <c r="K122" s="9"/>
      <c r="L122" s="9"/>
      <c r="M122" s="9"/>
      <c r="N122" s="9"/>
      <c r="O122" s="9"/>
      <c r="P122" s="9"/>
    </row>
    <row r="123" spans="10:16" ht="12.75">
      <c r="J123" s="9"/>
      <c r="K123" s="9"/>
      <c r="L123" s="9"/>
      <c r="M123" s="9"/>
      <c r="N123" s="9"/>
      <c r="O123" s="9"/>
      <c r="P123" s="9"/>
    </row>
  </sheetData>
  <mergeCells count="8">
    <mergeCell ref="J15:L15"/>
    <mergeCell ref="B9:P9"/>
    <mergeCell ref="B10:P10"/>
    <mergeCell ref="B12:P12"/>
    <mergeCell ref="B3:P3"/>
    <mergeCell ref="B4:P4"/>
    <mergeCell ref="B6:P6"/>
    <mergeCell ref="J13:L13"/>
  </mergeCells>
  <printOptions/>
  <pageMargins left="0.75" right="0.63" top="0.5" bottom="0.5" header="0.5" footer="0.3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5"/>
  <sheetViews>
    <sheetView workbookViewId="0" topLeftCell="A1">
      <selection activeCell="B16" sqref="B1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.00390625" style="0" customWidth="1"/>
    <col min="9" max="9" width="13.28125" style="0" customWidth="1"/>
    <col min="10" max="10" width="4.7109375" style="0" customWidth="1"/>
    <col min="11" max="11" width="13.28125" style="0" customWidth="1"/>
    <col min="12" max="12" width="4.57421875" style="0" customWidth="1"/>
  </cols>
  <sheetData>
    <row r="3" spans="2:12" ht="15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27"/>
    </row>
    <row r="4" spans="2:12" ht="12.75" customHeight="1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21"/>
    </row>
    <row r="6" spans="2:12" ht="15.75">
      <c r="B6" s="44" t="s">
        <v>101</v>
      </c>
      <c r="C6" s="44"/>
      <c r="D6" s="44"/>
      <c r="E6" s="44"/>
      <c r="F6" s="44"/>
      <c r="G6" s="44"/>
      <c r="H6" s="44"/>
      <c r="I6" s="44"/>
      <c r="J6" s="44"/>
      <c r="K6" s="44"/>
      <c r="L6" s="43"/>
    </row>
    <row r="9" spans="2:11" ht="15.75">
      <c r="B9" s="54" t="s">
        <v>33</v>
      </c>
      <c r="C9" s="54"/>
      <c r="D9" s="54"/>
      <c r="E9" s="54"/>
      <c r="F9" s="54"/>
      <c r="G9" s="54"/>
      <c r="H9" s="54"/>
      <c r="I9" s="54"/>
      <c r="J9" s="54"/>
      <c r="K9" s="54"/>
    </row>
    <row r="12" spans="8:11" ht="12.75">
      <c r="H12" s="5"/>
      <c r="I12" s="5" t="s">
        <v>34</v>
      </c>
      <c r="J12" s="5"/>
      <c r="K12" s="5" t="s">
        <v>34</v>
      </c>
    </row>
    <row r="13" spans="8:11" ht="12.75">
      <c r="H13" s="5"/>
      <c r="I13" s="5" t="s">
        <v>35</v>
      </c>
      <c r="J13" s="5"/>
      <c r="K13" s="5" t="s">
        <v>36</v>
      </c>
    </row>
    <row r="14" spans="8:11" ht="12.75">
      <c r="H14" s="5"/>
      <c r="I14" s="5" t="s">
        <v>5</v>
      </c>
      <c r="J14" s="5"/>
      <c r="K14" s="5" t="s">
        <v>37</v>
      </c>
    </row>
    <row r="15" spans="8:11" ht="12.75">
      <c r="H15" s="5"/>
      <c r="I15" s="5" t="s">
        <v>4</v>
      </c>
      <c r="J15" s="5"/>
      <c r="K15" s="5" t="s">
        <v>38</v>
      </c>
    </row>
    <row r="16" spans="8:11" ht="12.75">
      <c r="H16" s="8" t="s">
        <v>8</v>
      </c>
      <c r="I16" s="41" t="str">
        <f>+PL!N20</f>
        <v>31/12/2000</v>
      </c>
      <c r="J16" s="5"/>
      <c r="K16" s="42" t="s">
        <v>102</v>
      </c>
    </row>
    <row r="17" spans="8:11" ht="12.75">
      <c r="H17" s="6"/>
      <c r="I17" s="6" t="s">
        <v>9</v>
      </c>
      <c r="J17" s="6"/>
      <c r="K17" s="6" t="s">
        <v>9</v>
      </c>
    </row>
    <row r="20" spans="2:11" ht="12.75">
      <c r="B20" s="3" t="s">
        <v>69</v>
      </c>
      <c r="C20" t="s">
        <v>143</v>
      </c>
      <c r="H20" s="7"/>
      <c r="I20" s="9">
        <v>810383</v>
      </c>
      <c r="J20" s="9"/>
      <c r="K20" s="9">
        <v>823883</v>
      </c>
    </row>
    <row r="21" spans="2:11" ht="12.75">
      <c r="B21" s="3" t="s">
        <v>70</v>
      </c>
      <c r="C21" t="s">
        <v>144</v>
      </c>
      <c r="H21" s="7"/>
      <c r="I21" s="9">
        <v>349514</v>
      </c>
      <c r="J21" s="9"/>
      <c r="K21" s="9">
        <v>354912</v>
      </c>
    </row>
    <row r="22" spans="2:11" ht="12.75">
      <c r="B22" s="3" t="s">
        <v>71</v>
      </c>
      <c r="C22" t="s">
        <v>145</v>
      </c>
      <c r="H22" s="7"/>
      <c r="I22" s="9">
        <v>108607</v>
      </c>
      <c r="J22" s="9"/>
      <c r="K22" s="9">
        <v>98389</v>
      </c>
    </row>
    <row r="23" spans="2:11" ht="12.75">
      <c r="B23" s="3" t="s">
        <v>72</v>
      </c>
      <c r="C23" t="s">
        <v>190</v>
      </c>
      <c r="H23" s="7"/>
      <c r="I23" s="9">
        <v>9349</v>
      </c>
      <c r="J23" s="9"/>
      <c r="K23" s="9">
        <v>9180</v>
      </c>
    </row>
    <row r="24" spans="2:11" ht="12.75">
      <c r="B24" s="3" t="s">
        <v>73</v>
      </c>
      <c r="C24" t="s">
        <v>146</v>
      </c>
      <c r="H24" s="7"/>
      <c r="I24" s="9">
        <v>227</v>
      </c>
      <c r="J24" s="9"/>
      <c r="K24" s="9">
        <v>227</v>
      </c>
    </row>
    <row r="25" spans="2:11" ht="12.75">
      <c r="B25" s="3" t="s">
        <v>74</v>
      </c>
      <c r="C25" t="s">
        <v>147</v>
      </c>
      <c r="H25" s="7"/>
      <c r="I25" s="9">
        <v>217130</v>
      </c>
      <c r="J25" s="9"/>
      <c r="K25" s="9">
        <v>222203</v>
      </c>
    </row>
    <row r="26" spans="2:11" ht="12.75">
      <c r="B26" s="3"/>
      <c r="H26" s="7"/>
      <c r="I26" s="9"/>
      <c r="J26" s="9"/>
      <c r="K26" s="9"/>
    </row>
    <row r="27" spans="2:11" ht="12.75">
      <c r="B27" s="3" t="s">
        <v>75</v>
      </c>
      <c r="C27" t="s">
        <v>151</v>
      </c>
      <c r="H27" s="7"/>
      <c r="I27" s="9"/>
      <c r="J27" s="9"/>
      <c r="K27" s="9"/>
    </row>
    <row r="28" spans="2:11" ht="12.75">
      <c r="B28" s="3"/>
      <c r="C28" s="53" t="s">
        <v>148</v>
      </c>
      <c r="D28" t="s">
        <v>149</v>
      </c>
      <c r="H28" s="7"/>
      <c r="I28" s="9">
        <v>167957</v>
      </c>
      <c r="J28" s="9"/>
      <c r="K28" s="9">
        <v>104574</v>
      </c>
    </row>
    <row r="29" spans="2:11" ht="12.75">
      <c r="B29" s="3"/>
      <c r="C29" s="53" t="s">
        <v>148</v>
      </c>
      <c r="D29" t="s">
        <v>150</v>
      </c>
      <c r="H29" s="7"/>
      <c r="I29" s="9">
        <v>68893</v>
      </c>
      <c r="J29" s="9"/>
      <c r="K29" s="9">
        <v>73640</v>
      </c>
    </row>
    <row r="30" spans="2:11" ht="12.75">
      <c r="B30" s="3"/>
      <c r="C30" s="53" t="s">
        <v>148</v>
      </c>
      <c r="D30" t="s">
        <v>152</v>
      </c>
      <c r="H30" s="7"/>
      <c r="I30" s="9">
        <v>5138</v>
      </c>
      <c r="J30" s="9"/>
      <c r="K30" s="9">
        <v>12098</v>
      </c>
    </row>
    <row r="31" spans="2:11" ht="12.75">
      <c r="B31" s="3"/>
      <c r="C31" s="53" t="s">
        <v>148</v>
      </c>
      <c r="D31" t="s">
        <v>153</v>
      </c>
      <c r="H31" s="7"/>
      <c r="I31" s="9">
        <v>103087</v>
      </c>
      <c r="J31" s="9"/>
      <c r="K31" s="9">
        <v>101120</v>
      </c>
    </row>
    <row r="32" spans="2:11" ht="12.75">
      <c r="B32" s="3"/>
      <c r="C32" s="53" t="s">
        <v>148</v>
      </c>
      <c r="D32" t="s">
        <v>154</v>
      </c>
      <c r="H32" s="7"/>
      <c r="I32" s="28">
        <v>10888</v>
      </c>
      <c r="J32" s="9"/>
      <c r="K32" s="28">
        <v>15185</v>
      </c>
    </row>
    <row r="33" spans="2:11" ht="3.75" customHeight="1">
      <c r="B33" s="3"/>
      <c r="C33" s="53"/>
      <c r="H33" s="7"/>
      <c r="I33" s="12"/>
      <c r="J33" s="9"/>
      <c r="K33" s="12"/>
    </row>
    <row r="34" spans="2:11" ht="16.5" customHeight="1">
      <c r="B34" s="3"/>
      <c r="H34" s="7"/>
      <c r="I34" s="12">
        <f>SUM(I28:I32)</f>
        <v>355963</v>
      </c>
      <c r="J34" s="9"/>
      <c r="K34" s="12">
        <f>SUM(K28:K32)</f>
        <v>306617</v>
      </c>
    </row>
    <row r="35" spans="2:11" ht="12.75">
      <c r="B35" s="3"/>
      <c r="H35" s="7"/>
      <c r="I35" s="9"/>
      <c r="J35" s="9"/>
      <c r="K35" s="9"/>
    </row>
    <row r="36" spans="2:11" ht="12.75">
      <c r="B36" s="3" t="s">
        <v>76</v>
      </c>
      <c r="C36" t="s">
        <v>155</v>
      </c>
      <c r="H36" s="7"/>
      <c r="I36" s="9"/>
      <c r="J36" s="9"/>
      <c r="K36" s="9"/>
    </row>
    <row r="37" spans="2:11" ht="12.75">
      <c r="B37" s="3"/>
      <c r="C37" s="53" t="s">
        <v>148</v>
      </c>
      <c r="D37" t="s">
        <v>156</v>
      </c>
      <c r="H37" s="7"/>
      <c r="I37" s="9">
        <v>47724</v>
      </c>
      <c r="J37" s="9"/>
      <c r="K37" s="9">
        <v>53589</v>
      </c>
    </row>
    <row r="38" spans="2:11" ht="12.75">
      <c r="B38" s="3"/>
      <c r="C38" s="53" t="s">
        <v>148</v>
      </c>
      <c r="D38" t="s">
        <v>157</v>
      </c>
      <c r="H38" s="7"/>
      <c r="I38" s="9">
        <v>39871</v>
      </c>
      <c r="J38" s="9"/>
      <c r="K38" s="9">
        <v>31639</v>
      </c>
    </row>
    <row r="39" spans="2:11" ht="12.75">
      <c r="B39" s="3"/>
      <c r="C39" s="53" t="s">
        <v>148</v>
      </c>
      <c r="D39" t="s">
        <v>158</v>
      </c>
      <c r="H39" s="7">
        <v>10</v>
      </c>
      <c r="I39" s="9">
        <v>55052</v>
      </c>
      <c r="J39" s="9"/>
      <c r="K39" s="9">
        <v>55493</v>
      </c>
    </row>
    <row r="40" spans="2:11" ht="12.75">
      <c r="B40" s="3"/>
      <c r="C40" s="53" t="s">
        <v>148</v>
      </c>
      <c r="D40" t="s">
        <v>170</v>
      </c>
      <c r="H40" s="7"/>
      <c r="I40" s="9">
        <v>5248</v>
      </c>
      <c r="J40" s="9"/>
      <c r="K40" s="9">
        <v>4868</v>
      </c>
    </row>
    <row r="41" spans="2:11" ht="12.75">
      <c r="B41" s="3"/>
      <c r="C41" s="53" t="s">
        <v>148</v>
      </c>
      <c r="D41" t="s">
        <v>159</v>
      </c>
      <c r="H41" s="7"/>
      <c r="I41" s="29" t="s">
        <v>13</v>
      </c>
      <c r="J41" s="9"/>
      <c r="K41" s="9">
        <v>1462</v>
      </c>
    </row>
    <row r="42" spans="2:11" ht="3.75" customHeight="1">
      <c r="B42" s="3"/>
      <c r="C42" s="26" t="s">
        <v>15</v>
      </c>
      <c r="D42" t="s">
        <v>15</v>
      </c>
      <c r="H42" s="7"/>
      <c r="I42" s="13" t="s">
        <v>15</v>
      </c>
      <c r="J42" s="9"/>
      <c r="K42" s="13" t="s">
        <v>15</v>
      </c>
    </row>
    <row r="43" spans="2:11" ht="16.5" customHeight="1">
      <c r="B43" s="3"/>
      <c r="H43" s="7"/>
      <c r="I43" s="12">
        <f>SUM(I37:I42)</f>
        <v>147895</v>
      </c>
      <c r="J43" s="9"/>
      <c r="K43" s="12">
        <f>SUM(K37:K42)</f>
        <v>147051</v>
      </c>
    </row>
    <row r="44" spans="2:11" ht="12.75">
      <c r="B44" s="3"/>
      <c r="H44" s="7"/>
      <c r="I44" s="9"/>
      <c r="J44" s="9"/>
      <c r="K44" s="9"/>
    </row>
    <row r="45" spans="2:11" ht="12.75">
      <c r="B45" s="3" t="s">
        <v>77</v>
      </c>
      <c r="C45" t="s">
        <v>160</v>
      </c>
      <c r="H45" s="7"/>
      <c r="I45" s="9">
        <f>I34-I43</f>
        <v>208068</v>
      </c>
      <c r="J45" s="9"/>
      <c r="K45" s="9">
        <f>K34-K43</f>
        <v>159566</v>
      </c>
    </row>
    <row r="46" spans="2:11" ht="8.25" customHeight="1">
      <c r="B46" s="3"/>
      <c r="H46" s="7"/>
      <c r="I46" s="9"/>
      <c r="J46" s="9"/>
      <c r="K46" s="9"/>
    </row>
    <row r="47" spans="2:11" ht="16.5" customHeight="1" thickBot="1">
      <c r="B47" s="3"/>
      <c r="H47" s="7"/>
      <c r="I47" s="15">
        <f>SUM(I20:I25)+I45</f>
        <v>1703278</v>
      </c>
      <c r="J47" s="9"/>
      <c r="K47" s="15">
        <f>SUM(K20:K25)+K45</f>
        <v>1668360</v>
      </c>
    </row>
    <row r="48" spans="2:11" ht="13.5" thickTop="1">
      <c r="B48" s="3"/>
      <c r="H48" s="7"/>
      <c r="I48" s="9"/>
      <c r="J48" s="9"/>
      <c r="K48" s="9"/>
    </row>
    <row r="49" spans="2:11" ht="12.75">
      <c r="B49" s="3" t="s">
        <v>78</v>
      </c>
      <c r="C49" t="s">
        <v>161</v>
      </c>
      <c r="H49" s="7"/>
      <c r="I49" s="9"/>
      <c r="J49" s="9"/>
      <c r="K49" s="9"/>
    </row>
    <row r="50" spans="2:11" ht="12.75">
      <c r="B50" s="3"/>
      <c r="C50" t="s">
        <v>162</v>
      </c>
      <c r="H50" s="7"/>
      <c r="I50" s="9">
        <v>203219</v>
      </c>
      <c r="J50" s="9"/>
      <c r="K50" s="9">
        <v>203043</v>
      </c>
    </row>
    <row r="51" spans="2:11" ht="12.75">
      <c r="B51" s="3"/>
      <c r="C51" t="s">
        <v>40</v>
      </c>
      <c r="H51" s="7"/>
      <c r="I51" s="9"/>
      <c r="J51" s="9"/>
      <c r="K51" s="9"/>
    </row>
    <row r="52" spans="2:11" ht="12.75">
      <c r="B52" s="3"/>
      <c r="C52" s="53" t="s">
        <v>148</v>
      </c>
      <c r="D52" t="s">
        <v>163</v>
      </c>
      <c r="H52" s="7"/>
      <c r="I52" s="9">
        <v>1100200</v>
      </c>
      <c r="J52" s="9"/>
      <c r="K52" s="9">
        <v>1099954</v>
      </c>
    </row>
    <row r="53" spans="2:11" ht="12.75">
      <c r="B53" s="3"/>
      <c r="C53" s="53" t="s">
        <v>148</v>
      </c>
      <c r="D53" t="s">
        <v>164</v>
      </c>
      <c r="H53" s="7"/>
      <c r="I53" s="9">
        <v>49189</v>
      </c>
      <c r="J53" s="9"/>
      <c r="K53" s="9">
        <v>49189</v>
      </c>
    </row>
    <row r="54" spans="2:11" ht="12.75">
      <c r="B54" s="3"/>
      <c r="C54" s="53" t="s">
        <v>148</v>
      </c>
      <c r="D54" t="s">
        <v>210</v>
      </c>
      <c r="H54" s="7"/>
      <c r="I54" s="9">
        <v>177110</v>
      </c>
      <c r="J54" s="9"/>
      <c r="K54" s="9">
        <v>143369</v>
      </c>
    </row>
    <row r="55" spans="2:11" ht="12.75">
      <c r="B55" s="3"/>
      <c r="C55" s="53" t="s">
        <v>148</v>
      </c>
      <c r="D55" t="s">
        <v>39</v>
      </c>
      <c r="H55" s="7"/>
      <c r="I55" s="9">
        <v>-27</v>
      </c>
      <c r="J55" s="9"/>
      <c r="K55" s="9">
        <v>-25</v>
      </c>
    </row>
    <row r="56" spans="2:11" ht="4.5" customHeight="1">
      <c r="B56" s="3"/>
      <c r="H56" s="7"/>
      <c r="I56" s="12"/>
      <c r="J56" s="9"/>
      <c r="K56" s="12"/>
    </row>
    <row r="57" spans="2:11" ht="17.25" customHeight="1">
      <c r="B57" s="3"/>
      <c r="H57" s="7"/>
      <c r="I57" s="9">
        <f>SUM(I50:I55)</f>
        <v>1529691</v>
      </c>
      <c r="J57" s="9"/>
      <c r="K57" s="9">
        <f>SUM(K50:K55)</f>
        <v>1495530</v>
      </c>
    </row>
    <row r="58" spans="2:11" ht="12.75">
      <c r="B58" s="3" t="s">
        <v>79</v>
      </c>
      <c r="C58" t="s">
        <v>165</v>
      </c>
      <c r="H58" s="7"/>
      <c r="I58" s="9">
        <v>173337</v>
      </c>
      <c r="J58" s="9"/>
      <c r="K58" s="9">
        <v>172553</v>
      </c>
    </row>
    <row r="59" spans="2:11" ht="12.75">
      <c r="B59" s="3" t="s">
        <v>80</v>
      </c>
      <c r="C59" t="s">
        <v>166</v>
      </c>
      <c r="H59" s="7">
        <v>10</v>
      </c>
      <c r="I59" s="10" t="s">
        <v>13</v>
      </c>
      <c r="J59" s="10"/>
      <c r="K59" s="10" t="s">
        <v>13</v>
      </c>
    </row>
    <row r="60" spans="2:11" ht="12.75">
      <c r="B60" s="3" t="s">
        <v>81</v>
      </c>
      <c r="C60" t="s">
        <v>167</v>
      </c>
      <c r="H60" s="7"/>
      <c r="I60" s="10" t="s">
        <v>13</v>
      </c>
      <c r="J60" s="9"/>
      <c r="K60" s="9">
        <v>27</v>
      </c>
    </row>
    <row r="61" spans="2:11" ht="12.75">
      <c r="B61" s="3" t="s">
        <v>82</v>
      </c>
      <c r="C61" t="s">
        <v>168</v>
      </c>
      <c r="H61" s="7"/>
      <c r="I61" s="9">
        <v>250</v>
      </c>
      <c r="J61" s="9"/>
      <c r="K61" s="9">
        <v>250</v>
      </c>
    </row>
    <row r="62" spans="2:11" ht="3.75" customHeight="1">
      <c r="B62" s="3"/>
      <c r="H62" s="7"/>
      <c r="I62" s="9"/>
      <c r="J62" s="9"/>
      <c r="K62" s="9"/>
    </row>
    <row r="63" spans="2:11" ht="17.25" customHeight="1" thickBot="1">
      <c r="B63" s="3"/>
      <c r="H63" s="7"/>
      <c r="I63" s="15">
        <f>SUM(I57:I62)</f>
        <v>1703278</v>
      </c>
      <c r="J63" s="9"/>
      <c r="K63" s="15">
        <f>SUM(K57:K62)</f>
        <v>1668360</v>
      </c>
    </row>
    <row r="64" spans="2:11" ht="13.5" thickTop="1">
      <c r="B64" s="3"/>
      <c r="H64" s="7"/>
      <c r="I64" s="9"/>
      <c r="J64" s="9"/>
      <c r="K64" s="9"/>
    </row>
    <row r="65" spans="2:11" ht="13.5" thickBot="1">
      <c r="B65" s="3" t="s">
        <v>83</v>
      </c>
      <c r="C65" t="s">
        <v>169</v>
      </c>
      <c r="H65" s="7"/>
      <c r="I65" s="46">
        <f>(I57-I25)/+I50</f>
        <v>6.458849812271491</v>
      </c>
      <c r="J65" s="9"/>
      <c r="K65" s="46">
        <f>(K57-K25)/+K50</f>
        <v>6.271218411863497</v>
      </c>
    </row>
    <row r="66" spans="8:11" ht="13.5" thickTop="1">
      <c r="H66" s="7"/>
      <c r="I66" s="9"/>
      <c r="J66" s="9"/>
      <c r="K66" s="9"/>
    </row>
    <row r="67" spans="8:11" ht="12.75">
      <c r="H67" s="7"/>
      <c r="I67" s="9"/>
      <c r="J67" s="9"/>
      <c r="K67" s="9"/>
    </row>
    <row r="68" spans="8:11" ht="12.75">
      <c r="H68" s="7"/>
      <c r="I68" s="9"/>
      <c r="J68" s="9"/>
      <c r="K68" s="9"/>
    </row>
    <row r="69" spans="8:11" ht="12.75">
      <c r="H69" s="7"/>
      <c r="I69" s="52">
        <f>+I63-I47</f>
        <v>0</v>
      </c>
      <c r="J69" s="9"/>
      <c r="K69" s="52">
        <f>+K63-K47</f>
        <v>0</v>
      </c>
    </row>
    <row r="70" spans="8:11" ht="12.75">
      <c r="H70" s="7"/>
      <c r="I70" s="9"/>
      <c r="J70" s="9"/>
      <c r="K70" s="9"/>
    </row>
    <row r="71" spans="8:11" ht="12.75">
      <c r="H71" s="7"/>
      <c r="I71" s="9"/>
      <c r="J71" s="9"/>
      <c r="K71" s="9"/>
    </row>
    <row r="72" spans="8:11" ht="12.75">
      <c r="H72" s="7"/>
      <c r="I72" s="9"/>
      <c r="J72" s="9"/>
      <c r="K72" s="9"/>
    </row>
    <row r="73" spans="8:11" ht="12.75">
      <c r="H73" s="7"/>
      <c r="I73" s="9"/>
      <c r="J73" s="9"/>
      <c r="K73" s="9"/>
    </row>
    <row r="74" spans="8:11" ht="12.75">
      <c r="H74" s="7"/>
      <c r="I74" s="9"/>
      <c r="J74" s="9"/>
      <c r="K74" s="9"/>
    </row>
    <row r="75" spans="8:11" ht="12.75">
      <c r="H75" s="7"/>
      <c r="I75" s="9"/>
      <c r="J75" s="9"/>
      <c r="K75" s="9"/>
    </row>
    <row r="76" spans="8:11" ht="12.75">
      <c r="H76" s="7"/>
      <c r="I76" s="9"/>
      <c r="J76" s="9"/>
      <c r="K76" s="9"/>
    </row>
    <row r="77" spans="9:11" ht="12.75">
      <c r="I77" s="9"/>
      <c r="J77" s="9"/>
      <c r="K77" s="9"/>
    </row>
    <row r="78" spans="9:11" ht="12.75">
      <c r="I78" s="9"/>
      <c r="J78" s="9"/>
      <c r="K78" s="9"/>
    </row>
    <row r="79" spans="9:11" ht="12.75">
      <c r="I79" s="9"/>
      <c r="J79" s="9"/>
      <c r="K79" s="9"/>
    </row>
    <row r="80" spans="9:11" ht="12.75">
      <c r="I80" s="9"/>
      <c r="J80" s="9"/>
      <c r="K80" s="9"/>
    </row>
    <row r="81" spans="9:11" ht="12.75">
      <c r="I81" s="9"/>
      <c r="J81" s="9"/>
      <c r="K81" s="9"/>
    </row>
    <row r="82" spans="9:11" ht="12.75">
      <c r="I82" s="9"/>
      <c r="J82" s="9"/>
      <c r="K82" s="9"/>
    </row>
    <row r="83" spans="9:11" ht="12.75">
      <c r="I83" s="9"/>
      <c r="J83" s="9"/>
      <c r="K83" s="9"/>
    </row>
    <row r="84" spans="9:11" ht="12.75">
      <c r="I84" s="9"/>
      <c r="J84" s="9"/>
      <c r="K84" s="9"/>
    </row>
    <row r="85" spans="9:11" ht="12.75">
      <c r="I85" s="9"/>
      <c r="J85" s="9"/>
      <c r="K85" s="9"/>
    </row>
  </sheetData>
  <mergeCells count="1">
    <mergeCell ref="B9:K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24"/>
  <sheetViews>
    <sheetView tabSelected="1" workbookViewId="0" topLeftCell="A172">
      <selection activeCell="A177" sqref="A177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.00390625" style="0" customWidth="1"/>
    <col min="6" max="6" width="9.7109375" style="0" customWidth="1"/>
    <col min="7" max="7" width="4.7109375" style="0" customWidth="1"/>
    <col min="8" max="8" width="12.00390625" style="0" customWidth="1"/>
    <col min="9" max="9" width="0.9921875" style="0" customWidth="1"/>
    <col min="10" max="10" width="12.140625" style="0" customWidth="1"/>
    <col min="11" max="11" width="2.7109375" style="0" customWidth="1"/>
    <col min="12" max="12" width="12.8515625" style="0" customWidth="1"/>
    <col min="13" max="13" width="1.1484375" style="0" customWidth="1"/>
    <col min="14" max="14" width="12.140625" style="0" customWidth="1"/>
    <col min="15" max="15" width="6.8515625" style="0" customWidth="1"/>
    <col min="16" max="16" width="7.7109375" style="0" customWidth="1"/>
    <col min="17" max="17" width="3.57421875" style="0" customWidth="1"/>
    <col min="18" max="18" width="3.7109375" style="0" customWidth="1"/>
  </cols>
  <sheetData>
    <row r="2" spans="2:16" ht="15.7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12.7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5" spans="2:16" ht="15.75">
      <c r="B5" s="54" t="s">
        <v>101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8" spans="2:16" ht="15.75">
      <c r="B8" s="54" t="s">
        <v>41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10" spans="2:3" ht="12.75">
      <c r="B10" s="20" t="s">
        <v>69</v>
      </c>
      <c r="C10" s="16" t="s">
        <v>42</v>
      </c>
    </row>
    <row r="11" ht="5.25" customHeight="1">
      <c r="B11" s="20"/>
    </row>
    <row r="12" spans="2:3" ht="12.75">
      <c r="B12" s="20"/>
      <c r="C12" t="s">
        <v>217</v>
      </c>
    </row>
    <row r="13" spans="2:3" ht="12.75">
      <c r="B13" s="20"/>
      <c r="C13" t="s">
        <v>219</v>
      </c>
    </row>
    <row r="14" spans="2:3" ht="12.75">
      <c r="B14" s="20"/>
      <c r="C14" t="s">
        <v>218</v>
      </c>
    </row>
    <row r="15" ht="12.75">
      <c r="B15" s="20"/>
    </row>
    <row r="16" ht="12.75">
      <c r="B16" s="20"/>
    </row>
    <row r="17" spans="2:3" ht="12.75">
      <c r="B17" s="20" t="s">
        <v>70</v>
      </c>
      <c r="C17" s="16" t="s">
        <v>43</v>
      </c>
    </row>
    <row r="18" ht="6" customHeight="1">
      <c r="B18" s="20"/>
    </row>
    <row r="19" spans="2:3" ht="12.75">
      <c r="B19" s="20"/>
      <c r="C19" t="s">
        <v>171</v>
      </c>
    </row>
    <row r="20" ht="12.75">
      <c r="B20" s="20"/>
    </row>
    <row r="21" spans="2:12" ht="12.75">
      <c r="B21" s="20"/>
      <c r="L21" s="5"/>
    </row>
    <row r="22" spans="2:3" ht="12.75">
      <c r="B22" s="20" t="s">
        <v>71</v>
      </c>
      <c r="C22" s="16" t="s">
        <v>44</v>
      </c>
    </row>
    <row r="23" ht="6" customHeight="1">
      <c r="B23" s="20"/>
    </row>
    <row r="24" spans="2:3" ht="12.75">
      <c r="B24" s="20"/>
      <c r="C24" t="s">
        <v>172</v>
      </c>
    </row>
    <row r="25" ht="12.75">
      <c r="B25" s="20"/>
    </row>
    <row r="26" ht="12.75">
      <c r="B26" s="20"/>
    </row>
    <row r="27" spans="2:3" ht="12.75">
      <c r="B27" s="20" t="s">
        <v>72</v>
      </c>
      <c r="C27" s="16" t="s">
        <v>220</v>
      </c>
    </row>
    <row r="28" spans="2:17" ht="12.75">
      <c r="B28" s="20"/>
      <c r="H28" s="32"/>
      <c r="I28" s="32"/>
      <c r="J28" s="32"/>
      <c r="K28" s="5"/>
      <c r="L28" s="30"/>
      <c r="M28" s="30"/>
      <c r="N28" s="30"/>
      <c r="Q28" s="36"/>
    </row>
    <row r="29" spans="2:17" ht="12.75">
      <c r="B29" s="20"/>
      <c r="H29" s="57" t="s">
        <v>93</v>
      </c>
      <c r="I29" s="57"/>
      <c r="J29" s="57"/>
      <c r="K29" s="5"/>
      <c r="L29" s="31" t="s">
        <v>94</v>
      </c>
      <c r="M29" s="31"/>
      <c r="N29" s="31"/>
      <c r="Q29" s="37"/>
    </row>
    <row r="30" spans="2:17" ht="4.5" customHeight="1">
      <c r="B30" s="20"/>
      <c r="H30" s="5"/>
      <c r="I30" s="5"/>
      <c r="J30" s="5"/>
      <c r="K30" s="5"/>
      <c r="L30" s="5"/>
      <c r="M30" s="5"/>
      <c r="N30" s="5"/>
      <c r="Q30" s="5"/>
    </row>
    <row r="31" spans="2:14" ht="12.75">
      <c r="B31" s="20"/>
      <c r="H31" s="5" t="s">
        <v>5</v>
      </c>
      <c r="I31" s="5"/>
      <c r="J31" s="33" t="s">
        <v>90</v>
      </c>
      <c r="K31" s="5"/>
      <c r="L31" s="5" t="s">
        <v>5</v>
      </c>
      <c r="M31" s="5"/>
      <c r="N31" s="33" t="s">
        <v>90</v>
      </c>
    </row>
    <row r="32" spans="2:14" ht="12.75">
      <c r="B32" s="20"/>
      <c r="H32" s="5" t="s">
        <v>6</v>
      </c>
      <c r="I32" s="5"/>
      <c r="J32" s="33" t="s">
        <v>91</v>
      </c>
      <c r="K32" s="5"/>
      <c r="L32" s="5" t="s">
        <v>6</v>
      </c>
      <c r="M32" s="5"/>
      <c r="N32" s="33" t="s">
        <v>91</v>
      </c>
    </row>
    <row r="33" spans="2:14" ht="12.75">
      <c r="B33" s="20"/>
      <c r="H33" s="5" t="s">
        <v>4</v>
      </c>
      <c r="I33" s="5"/>
      <c r="J33" s="33" t="s">
        <v>4</v>
      </c>
      <c r="K33" s="5"/>
      <c r="L33" s="5" t="s">
        <v>7</v>
      </c>
      <c r="M33" s="5"/>
      <c r="N33" s="33" t="s">
        <v>92</v>
      </c>
    </row>
    <row r="34" spans="2:14" ht="12.75">
      <c r="B34" s="20"/>
      <c r="H34" s="42" t="s">
        <v>113</v>
      </c>
      <c r="I34" s="5"/>
      <c r="J34" s="42" t="s">
        <v>112</v>
      </c>
      <c r="K34" s="5"/>
      <c r="L34" s="41" t="str">
        <f>+H34</f>
        <v>31/12/2000</v>
      </c>
      <c r="M34" s="5"/>
      <c r="N34" s="41" t="str">
        <f>+J34</f>
        <v>31/12/1999</v>
      </c>
    </row>
    <row r="35" spans="2:14" ht="12.75">
      <c r="B35" s="20"/>
      <c r="C35" t="s">
        <v>221</v>
      </c>
      <c r="H35" s="6" t="s">
        <v>9</v>
      </c>
      <c r="I35" s="6"/>
      <c r="J35" s="6" t="s">
        <v>9</v>
      </c>
      <c r="K35" s="6"/>
      <c r="L35" s="6" t="s">
        <v>9</v>
      </c>
      <c r="M35" s="6"/>
      <c r="N35" s="6" t="s">
        <v>9</v>
      </c>
    </row>
    <row r="36" ht="12.75">
      <c r="B36" s="20"/>
    </row>
    <row r="37" spans="2:14" ht="12.75">
      <c r="B37" s="20"/>
      <c r="C37" s="7" t="s">
        <v>10</v>
      </c>
      <c r="D37" t="s">
        <v>45</v>
      </c>
      <c r="H37" s="19">
        <f>+H42-H38-H39</f>
        <v>447</v>
      </c>
      <c r="I37" s="19"/>
      <c r="J37" s="19">
        <f>+J42-J38-J39</f>
        <v>303</v>
      </c>
      <c r="L37" s="19">
        <f>+L42-L38-L39</f>
        <v>938</v>
      </c>
      <c r="M37" s="19"/>
      <c r="N37" s="19">
        <f>+N42-N38-N39</f>
        <v>643</v>
      </c>
    </row>
    <row r="38" spans="2:14" ht="12.75">
      <c r="B38" s="20"/>
      <c r="C38" s="7" t="s">
        <v>11</v>
      </c>
      <c r="D38" t="s">
        <v>46</v>
      </c>
      <c r="H38" s="19">
        <v>0</v>
      </c>
      <c r="I38" s="19"/>
      <c r="J38" s="19">
        <v>0</v>
      </c>
      <c r="L38" s="19">
        <v>0</v>
      </c>
      <c r="M38" s="19"/>
      <c r="N38" s="19">
        <v>54</v>
      </c>
    </row>
    <row r="39" spans="2:14" ht="12.75">
      <c r="B39" s="20"/>
      <c r="C39" s="7" t="s">
        <v>14</v>
      </c>
      <c r="D39" t="s">
        <v>116</v>
      </c>
      <c r="H39" s="19">
        <v>0</v>
      </c>
      <c r="I39" s="19"/>
      <c r="J39" s="19">
        <v>-386</v>
      </c>
      <c r="L39" s="19">
        <v>0</v>
      </c>
      <c r="M39" s="19"/>
      <c r="N39" s="19">
        <v>-386</v>
      </c>
    </row>
    <row r="40" spans="2:14" ht="4.5" customHeight="1">
      <c r="B40" s="20"/>
      <c r="H40" s="17"/>
      <c r="I40" s="34"/>
      <c r="J40" s="17"/>
      <c r="L40" s="17"/>
      <c r="M40" s="34"/>
      <c r="N40" s="17"/>
    </row>
    <row r="41" ht="4.5" customHeight="1">
      <c r="B41" s="20"/>
    </row>
    <row r="42" spans="2:14" ht="13.5" thickBot="1">
      <c r="B42" s="20"/>
      <c r="D42" t="s">
        <v>15</v>
      </c>
      <c r="H42" s="11">
        <f>-PL!J49</f>
        <v>447</v>
      </c>
      <c r="I42" s="28"/>
      <c r="J42" s="11">
        <f>-PL!L49</f>
        <v>-83</v>
      </c>
      <c r="L42" s="11">
        <f>-PL!N49</f>
        <v>938</v>
      </c>
      <c r="M42" s="28"/>
      <c r="N42" s="11">
        <f>-PL!P49</f>
        <v>311</v>
      </c>
    </row>
    <row r="43" ht="13.5" thickTop="1">
      <c r="B43" s="20"/>
    </row>
    <row r="44" spans="2:3" ht="12.75">
      <c r="B44" s="20"/>
      <c r="C44" t="s">
        <v>173</v>
      </c>
    </row>
    <row r="45" spans="2:3" ht="12.75">
      <c r="B45" s="20"/>
      <c r="C45" t="s">
        <v>174</v>
      </c>
    </row>
    <row r="46" spans="2:3" ht="12.75">
      <c r="B46" s="20"/>
      <c r="C46" t="s">
        <v>175</v>
      </c>
    </row>
    <row r="47" ht="12.75">
      <c r="B47" s="20"/>
    </row>
    <row r="48" ht="12.75">
      <c r="B48" s="20"/>
    </row>
    <row r="49" spans="2:3" ht="12.75">
      <c r="B49" s="20" t="s">
        <v>73</v>
      </c>
      <c r="C49" s="16" t="s">
        <v>176</v>
      </c>
    </row>
    <row r="50" ht="6" customHeight="1">
      <c r="B50" s="20"/>
    </row>
    <row r="51" spans="2:3" ht="12.75">
      <c r="B51" s="20"/>
      <c r="C51" t="s">
        <v>178</v>
      </c>
    </row>
    <row r="52" spans="2:3" ht="12.75">
      <c r="B52" s="20"/>
      <c r="C52" t="s">
        <v>177</v>
      </c>
    </row>
    <row r="53" ht="12.75">
      <c r="B53" s="20"/>
    </row>
    <row r="54" ht="12.75">
      <c r="B54" s="20"/>
    </row>
    <row r="55" spans="2:3" ht="12.75">
      <c r="B55" s="20" t="s">
        <v>74</v>
      </c>
      <c r="C55" s="16" t="s">
        <v>47</v>
      </c>
    </row>
    <row r="56" ht="6" customHeight="1">
      <c r="B56" s="20"/>
    </row>
    <row r="57" spans="2:3" ht="12.75">
      <c r="B57" s="20"/>
      <c r="C57" t="s">
        <v>179</v>
      </c>
    </row>
    <row r="58" ht="12.75">
      <c r="B58" s="20"/>
    </row>
    <row r="59" spans="2:3" ht="12.75">
      <c r="B59" s="20"/>
      <c r="C59" t="s">
        <v>48</v>
      </c>
    </row>
    <row r="60" ht="12.75">
      <c r="B60" s="20"/>
    </row>
    <row r="61" spans="2:12" ht="12.75">
      <c r="B61" s="20"/>
      <c r="L61" s="6" t="s">
        <v>9</v>
      </c>
    </row>
    <row r="62" ht="6" customHeight="1">
      <c r="B62" s="20"/>
    </row>
    <row r="63" spans="2:12" ht="13.5" thickBot="1">
      <c r="B63" s="20"/>
      <c r="D63" t="s">
        <v>181</v>
      </c>
      <c r="L63" s="18">
        <v>42</v>
      </c>
    </row>
    <row r="64" ht="13.5" thickTop="1">
      <c r="B64" s="20"/>
    </row>
    <row r="65" spans="2:12" ht="13.5" thickBot="1">
      <c r="B65" s="20"/>
      <c r="D65" t="s">
        <v>180</v>
      </c>
      <c r="L65" s="18">
        <v>42</v>
      </c>
    </row>
    <row r="66" ht="13.5" thickTop="1">
      <c r="B66" s="20"/>
    </row>
    <row r="67" spans="2:12" ht="13.5" thickBot="1">
      <c r="B67" s="20"/>
      <c r="D67" t="s">
        <v>49</v>
      </c>
      <c r="L67" s="18">
        <v>34</v>
      </c>
    </row>
    <row r="68" ht="13.5" thickTop="1">
      <c r="B68" s="20"/>
    </row>
    <row r="69" ht="12.75">
      <c r="B69" s="20"/>
    </row>
    <row r="70" spans="2:3" ht="12.75">
      <c r="B70" s="20" t="s">
        <v>75</v>
      </c>
      <c r="C70" s="16" t="s">
        <v>50</v>
      </c>
    </row>
    <row r="71" ht="6" customHeight="1">
      <c r="B71" s="20"/>
    </row>
    <row r="72" spans="2:3" ht="12.75">
      <c r="B72" s="20"/>
      <c r="C72" t="s">
        <v>182</v>
      </c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spans="2:16" ht="12.75">
      <c r="B77" s="20"/>
      <c r="P77" s="26" t="s">
        <v>51</v>
      </c>
    </row>
    <row r="78" spans="2:16" ht="12.75">
      <c r="B78" s="20"/>
      <c r="P78">
        <v>2</v>
      </c>
    </row>
    <row r="79" ht="12.75">
      <c r="B79" s="20"/>
    </row>
    <row r="80" ht="12.75">
      <c r="B80" s="20"/>
    </row>
    <row r="81" spans="2:3" ht="12.75">
      <c r="B81" s="20" t="s">
        <v>76</v>
      </c>
      <c r="C81" s="16" t="s">
        <v>111</v>
      </c>
    </row>
    <row r="82" ht="6" customHeight="1">
      <c r="B82" s="20"/>
    </row>
    <row r="83" spans="2:16" ht="12.75">
      <c r="B83" s="20"/>
      <c r="C83" s="51" t="s">
        <v>95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2:16" ht="12.75">
      <c r="B84" s="20"/>
      <c r="C84" s="51" t="s">
        <v>105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2:16" ht="12.75">
      <c r="B85" s="20"/>
      <c r="C85" s="51" t="s">
        <v>98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2:16" ht="12.75">
      <c r="B86" s="20"/>
      <c r="C86" s="51" t="s">
        <v>100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2:3" ht="12.75">
      <c r="B87" s="20"/>
      <c r="C87" t="s">
        <v>99</v>
      </c>
    </row>
    <row r="88" ht="7.5" customHeight="1">
      <c r="B88" s="20"/>
    </row>
    <row r="89" spans="2:16" ht="12.75">
      <c r="B89" s="20"/>
      <c r="C89" s="51" t="s">
        <v>121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2:16" ht="12.75">
      <c r="B90" s="20"/>
      <c r="C90" s="51" t="s">
        <v>122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2:3" ht="12.75" customHeight="1">
      <c r="B91" s="20"/>
      <c r="C91" t="s">
        <v>226</v>
      </c>
    </row>
    <row r="92" ht="12.75" customHeight="1">
      <c r="B92" s="20"/>
    </row>
    <row r="93" ht="12.75" customHeight="1">
      <c r="B93" s="20"/>
    </row>
    <row r="94" spans="2:3" ht="12.75">
      <c r="B94" s="20" t="s">
        <v>77</v>
      </c>
      <c r="C94" s="16" t="s">
        <v>53</v>
      </c>
    </row>
    <row r="95" ht="6" customHeight="1">
      <c r="B95" s="20"/>
    </row>
    <row r="96" spans="2:3" ht="12.75">
      <c r="B96" s="20"/>
      <c r="C96" t="s">
        <v>183</v>
      </c>
    </row>
    <row r="97" spans="2:3" ht="12.75">
      <c r="B97" s="20"/>
      <c r="C97" t="s">
        <v>107</v>
      </c>
    </row>
    <row r="98" spans="2:3" ht="12.75">
      <c r="B98" s="20"/>
      <c r="C98" t="s">
        <v>108</v>
      </c>
    </row>
    <row r="99" spans="2:3" ht="12.75">
      <c r="B99" s="20"/>
      <c r="C99" t="s">
        <v>109</v>
      </c>
    </row>
    <row r="100" ht="12.75">
      <c r="B100" s="20"/>
    </row>
    <row r="101" ht="12.75">
      <c r="B101" s="20"/>
    </row>
    <row r="102" spans="2:3" ht="12.75">
      <c r="B102" s="20" t="s">
        <v>78</v>
      </c>
      <c r="C102" s="16" t="s">
        <v>54</v>
      </c>
    </row>
    <row r="103" ht="6" customHeight="1">
      <c r="B103" s="20"/>
    </row>
    <row r="104" spans="2:3" ht="12.75">
      <c r="B104" s="20"/>
      <c r="C104" t="s">
        <v>222</v>
      </c>
    </row>
    <row r="105" spans="2:3" ht="12.75">
      <c r="B105" s="20"/>
      <c r="C105" t="s">
        <v>184</v>
      </c>
    </row>
    <row r="106" ht="12.75">
      <c r="B106" s="20"/>
    </row>
    <row r="107" ht="12.75">
      <c r="B107" s="20"/>
    </row>
    <row r="108" spans="2:3" ht="12.75">
      <c r="B108" s="20" t="s">
        <v>79</v>
      </c>
      <c r="C108" s="16" t="s">
        <v>55</v>
      </c>
    </row>
    <row r="109" ht="6.75" customHeight="1">
      <c r="B109" s="20"/>
    </row>
    <row r="110" spans="2:3" ht="12.75" customHeight="1">
      <c r="B110" s="20"/>
      <c r="C110" t="s">
        <v>223</v>
      </c>
    </row>
    <row r="111" spans="2:3" ht="12.75" customHeight="1">
      <c r="B111" s="20"/>
      <c r="C111" t="s">
        <v>224</v>
      </c>
    </row>
    <row r="112" spans="2:3" ht="12.75" customHeight="1">
      <c r="B112" s="20"/>
      <c r="C112" t="s">
        <v>185</v>
      </c>
    </row>
    <row r="113" ht="7.5" customHeight="1">
      <c r="B113" s="20"/>
    </row>
    <row r="114" spans="2:3" ht="12.75">
      <c r="B114" s="20"/>
      <c r="C114" t="s">
        <v>96</v>
      </c>
    </row>
    <row r="115" spans="2:3" ht="12.75">
      <c r="B115" s="20"/>
      <c r="C115" t="s">
        <v>225</v>
      </c>
    </row>
    <row r="116" spans="2:3" ht="12.75">
      <c r="B116" s="20"/>
      <c r="C116" t="s">
        <v>110</v>
      </c>
    </row>
    <row r="117" spans="2:3" ht="12.75">
      <c r="B117" s="20"/>
      <c r="C117" t="s">
        <v>192</v>
      </c>
    </row>
    <row r="118" spans="2:3" ht="12.75">
      <c r="B118" s="20"/>
      <c r="C118" t="s">
        <v>193</v>
      </c>
    </row>
    <row r="119" ht="12.75">
      <c r="B119" s="20"/>
    </row>
    <row r="120" ht="12.75">
      <c r="B120" s="20"/>
    </row>
    <row r="121" spans="2:3" ht="12.75">
      <c r="B121" s="20" t="s">
        <v>80</v>
      </c>
      <c r="C121" s="16" t="s">
        <v>56</v>
      </c>
    </row>
    <row r="122" ht="6" customHeight="1">
      <c r="B122" s="20"/>
    </row>
    <row r="123" spans="2:3" ht="12.75">
      <c r="B123" s="20"/>
      <c r="C123" t="s">
        <v>57</v>
      </c>
    </row>
    <row r="124" ht="12.75">
      <c r="B124" s="20"/>
    </row>
    <row r="125" ht="12.75">
      <c r="B125" s="20"/>
    </row>
    <row r="126" spans="2:3" ht="12.75">
      <c r="B126" s="20" t="s">
        <v>81</v>
      </c>
      <c r="C126" s="16" t="s">
        <v>189</v>
      </c>
    </row>
    <row r="127" ht="6" customHeight="1">
      <c r="B127" s="20"/>
    </row>
    <row r="128" spans="2:3" ht="12.75" customHeight="1">
      <c r="B128" s="20"/>
      <c r="C128" t="s">
        <v>120</v>
      </c>
    </row>
    <row r="129" spans="2:3" ht="12.75" customHeight="1">
      <c r="B129" s="20"/>
      <c r="C129" t="s">
        <v>211</v>
      </c>
    </row>
    <row r="130" ht="6" customHeight="1">
      <c r="B130" s="20"/>
    </row>
    <row r="131" spans="2:4" ht="12.75" customHeight="1">
      <c r="B131" s="20"/>
      <c r="C131" s="26" t="s">
        <v>194</v>
      </c>
      <c r="D131" t="s">
        <v>198</v>
      </c>
    </row>
    <row r="132" spans="2:4" ht="12.75" customHeight="1">
      <c r="B132" s="20"/>
      <c r="D132" t="s">
        <v>199</v>
      </c>
    </row>
    <row r="133" spans="2:4" ht="12.75" customHeight="1">
      <c r="B133" s="20"/>
      <c r="D133" t="s">
        <v>200</v>
      </c>
    </row>
    <row r="134" spans="2:4" ht="12.75" customHeight="1">
      <c r="B134" s="20"/>
      <c r="D134" t="s">
        <v>201</v>
      </c>
    </row>
    <row r="135" ht="6" customHeight="1">
      <c r="B135" s="20"/>
    </row>
    <row r="136" spans="2:4" ht="12.75" customHeight="1">
      <c r="B136" s="20"/>
      <c r="D136" t="s">
        <v>195</v>
      </c>
    </row>
    <row r="137" ht="6" customHeight="1">
      <c r="B137" s="20"/>
    </row>
    <row r="138" spans="2:4" ht="12.75" customHeight="1">
      <c r="B138" s="20"/>
      <c r="C138" s="26" t="s">
        <v>196</v>
      </c>
      <c r="D138" t="s">
        <v>202</v>
      </c>
    </row>
    <row r="139" spans="2:4" ht="12.75" customHeight="1">
      <c r="B139" s="20"/>
      <c r="D139" t="s">
        <v>203</v>
      </c>
    </row>
    <row r="140" spans="2:4" ht="12.75" customHeight="1">
      <c r="B140" s="20"/>
      <c r="D140" t="s">
        <v>204</v>
      </c>
    </row>
    <row r="141" spans="2:4" ht="12.75" customHeight="1">
      <c r="B141" s="20"/>
      <c r="D141" t="s">
        <v>205</v>
      </c>
    </row>
    <row r="142" spans="2:4" ht="12.75" customHeight="1">
      <c r="B142" s="20"/>
      <c r="D142" t="s">
        <v>206</v>
      </c>
    </row>
    <row r="143" spans="2:4" ht="12.75" customHeight="1">
      <c r="B143" s="20"/>
      <c r="D143" t="s">
        <v>207</v>
      </c>
    </row>
    <row r="144" spans="2:4" ht="12.75" customHeight="1">
      <c r="B144" s="20"/>
      <c r="D144" t="s">
        <v>209</v>
      </c>
    </row>
    <row r="145" spans="2:4" ht="12.75" customHeight="1">
      <c r="B145" s="20"/>
      <c r="D145" t="s">
        <v>208</v>
      </c>
    </row>
    <row r="146" ht="6" customHeight="1">
      <c r="B146" s="20"/>
    </row>
    <row r="147" spans="2:4" ht="12.75" customHeight="1">
      <c r="B147" s="20"/>
      <c r="D147" t="s">
        <v>197</v>
      </c>
    </row>
    <row r="148" ht="6" customHeight="1">
      <c r="B148" s="20"/>
    </row>
    <row r="149" spans="2:3" ht="12.75" customHeight="1">
      <c r="B149" s="20"/>
      <c r="C149" t="s">
        <v>212</v>
      </c>
    </row>
    <row r="150" ht="12.75" customHeight="1">
      <c r="B150" s="20"/>
    </row>
    <row r="151" spans="2:16" ht="12.75">
      <c r="B151" s="20"/>
      <c r="P151" s="26" t="s">
        <v>58</v>
      </c>
    </row>
    <row r="152" spans="2:16" ht="12.75">
      <c r="B152" s="20"/>
      <c r="P152" s="26">
        <v>3</v>
      </c>
    </row>
    <row r="153" ht="12.75">
      <c r="B153" s="20"/>
    </row>
    <row r="154" ht="12.75">
      <c r="B154" s="20"/>
    </row>
    <row r="155" spans="2:3" ht="12.75">
      <c r="B155" s="20" t="s">
        <v>82</v>
      </c>
      <c r="C155" s="16" t="s">
        <v>59</v>
      </c>
    </row>
    <row r="156" ht="6" customHeight="1">
      <c r="B156" s="20"/>
    </row>
    <row r="157" spans="2:3" ht="12.75">
      <c r="B157" s="20"/>
      <c r="C157" t="s">
        <v>117</v>
      </c>
    </row>
    <row r="158" ht="6.75" customHeight="1">
      <c r="B158" s="20"/>
    </row>
    <row r="159" spans="2:15" ht="12.75">
      <c r="B159" s="20"/>
      <c r="C159" t="s">
        <v>15</v>
      </c>
      <c r="H159" s="6"/>
      <c r="I159" s="6"/>
      <c r="J159" s="6"/>
      <c r="K159" s="6"/>
      <c r="L159" s="6" t="s">
        <v>60</v>
      </c>
      <c r="M159" s="6"/>
      <c r="N159" s="6" t="s">
        <v>61</v>
      </c>
      <c r="O159" s="6"/>
    </row>
    <row r="160" spans="2:15" ht="12.75">
      <c r="B160" s="20"/>
      <c r="I160" s="22"/>
      <c r="J160" s="23" t="s">
        <v>126</v>
      </c>
      <c r="K160" s="6"/>
      <c r="L160" s="23" t="s">
        <v>24</v>
      </c>
      <c r="M160" s="6"/>
      <c r="N160" s="23" t="s">
        <v>62</v>
      </c>
      <c r="O160" s="22"/>
    </row>
    <row r="161" spans="2:15" ht="12.75">
      <c r="B161" s="20"/>
      <c r="I161" s="6"/>
      <c r="J161" s="6" t="s">
        <v>9</v>
      </c>
      <c r="K161" s="6"/>
      <c r="L161" s="6" t="s">
        <v>9</v>
      </c>
      <c r="M161" s="6"/>
      <c r="N161" s="6" t="s">
        <v>9</v>
      </c>
      <c r="O161" s="6"/>
    </row>
    <row r="162" ht="7.5" customHeight="1">
      <c r="B162" s="20"/>
    </row>
    <row r="163" spans="2:15" ht="12.75">
      <c r="B163" s="20"/>
      <c r="C163" t="s">
        <v>63</v>
      </c>
      <c r="I163" s="2"/>
      <c r="J163" s="2">
        <v>176737</v>
      </c>
      <c r="L163" s="2">
        <v>32054</v>
      </c>
      <c r="N163" s="2">
        <f>1039871+216266+10-164-135704+349514+217130</f>
        <v>1686923</v>
      </c>
      <c r="O163" s="2"/>
    </row>
    <row r="164" spans="2:15" ht="12.75">
      <c r="B164" s="20"/>
      <c r="C164" t="s">
        <v>64</v>
      </c>
      <c r="I164" s="2"/>
      <c r="J164" s="2">
        <v>38655</v>
      </c>
      <c r="L164" s="2">
        <f>2812-542</f>
        <v>2270</v>
      </c>
      <c r="N164" s="2">
        <f>21973+1355018-4684-8675-1236941</f>
        <v>126691</v>
      </c>
      <c r="O164" s="2"/>
    </row>
    <row r="165" spans="2:15" ht="12.75">
      <c r="B165" s="20"/>
      <c r="C165" t="s">
        <v>39</v>
      </c>
      <c r="I165" s="35"/>
      <c r="J165" s="24">
        <v>20277</v>
      </c>
      <c r="L165" s="24">
        <v>1141</v>
      </c>
      <c r="N165" s="24">
        <v>37559</v>
      </c>
      <c r="O165" s="35"/>
    </row>
    <row r="166" spans="2:12" ht="4.5" customHeight="1">
      <c r="B166" s="20"/>
      <c r="L166" t="s">
        <v>15</v>
      </c>
    </row>
    <row r="167" spans="2:15" ht="13.5" thickBot="1">
      <c r="B167" s="20"/>
      <c r="I167" s="35"/>
      <c r="J167" s="25">
        <f>SUM(J163:J165)</f>
        <v>235669</v>
      </c>
      <c r="L167" s="25">
        <f>SUM(L163:L165)</f>
        <v>35465</v>
      </c>
      <c r="N167" s="25">
        <f>SUM(N163:N165)</f>
        <v>1851173</v>
      </c>
      <c r="O167" s="35"/>
    </row>
    <row r="168" ht="13.5" thickTop="1">
      <c r="B168" s="20"/>
    </row>
    <row r="169" spans="2:3" ht="12.75">
      <c r="B169" s="20"/>
      <c r="C169" t="s">
        <v>118</v>
      </c>
    </row>
    <row r="170" spans="2:3" ht="12.75">
      <c r="B170" s="20"/>
      <c r="C170" t="s">
        <v>119</v>
      </c>
    </row>
    <row r="171" ht="12.75">
      <c r="B171" s="20"/>
    </row>
    <row r="172" ht="12.75">
      <c r="B172" s="20"/>
    </row>
    <row r="173" spans="2:3" ht="12.75">
      <c r="B173" s="20" t="s">
        <v>83</v>
      </c>
      <c r="C173" s="16" t="s">
        <v>188</v>
      </c>
    </row>
    <row r="174" ht="6" customHeight="1">
      <c r="B174" s="20"/>
    </row>
    <row r="175" spans="2:3" ht="12.75">
      <c r="B175" s="20"/>
      <c r="C175" t="s">
        <v>186</v>
      </c>
    </row>
    <row r="176" spans="2:3" ht="12.75">
      <c r="B176" s="20"/>
      <c r="C176" t="s">
        <v>229</v>
      </c>
    </row>
    <row r="177" spans="2:3" ht="12.75">
      <c r="B177" s="20"/>
      <c r="C177" t="s">
        <v>228</v>
      </c>
    </row>
    <row r="178" ht="12.75">
      <c r="B178" s="20"/>
    </row>
    <row r="179" ht="12.75">
      <c r="B179" s="20"/>
    </row>
    <row r="180" spans="2:3" ht="12.75">
      <c r="B180" s="20" t="s">
        <v>84</v>
      </c>
      <c r="C180" s="16" t="s">
        <v>65</v>
      </c>
    </row>
    <row r="181" ht="6" customHeight="1">
      <c r="B181" s="20"/>
    </row>
    <row r="182" spans="2:3" ht="12.75">
      <c r="B182" s="20"/>
      <c r="C182" t="s">
        <v>213</v>
      </c>
    </row>
    <row r="183" spans="2:3" ht="12.75">
      <c r="B183" s="20"/>
      <c r="C183" t="s">
        <v>214</v>
      </c>
    </row>
    <row r="184" ht="12.75">
      <c r="B184" s="20"/>
    </row>
    <row r="185" ht="12.75">
      <c r="B185" s="20"/>
    </row>
    <row r="186" spans="2:3" ht="12.75">
      <c r="B186" s="20" t="s">
        <v>85</v>
      </c>
      <c r="C186" s="16" t="s">
        <v>191</v>
      </c>
    </row>
    <row r="187" ht="6" customHeight="1">
      <c r="B187" s="20"/>
    </row>
    <row r="188" spans="2:16" ht="12.75">
      <c r="B188" s="20"/>
      <c r="C188" t="s">
        <v>227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2:16" ht="12.75">
      <c r="B189" s="20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0" spans="2:16" ht="12.75">
      <c r="B190" s="20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</row>
    <row r="191" spans="2:3" ht="12.75">
      <c r="B191" s="20" t="s">
        <v>86</v>
      </c>
      <c r="C191" s="16" t="s">
        <v>52</v>
      </c>
    </row>
    <row r="192" ht="6" customHeight="1">
      <c r="B192" s="20"/>
    </row>
    <row r="193" spans="2:3" ht="12.75">
      <c r="B193" s="20"/>
      <c r="C193" t="s">
        <v>103</v>
      </c>
    </row>
    <row r="194" spans="2:3" ht="12.75">
      <c r="B194" s="20"/>
      <c r="C194" t="s">
        <v>104</v>
      </c>
    </row>
    <row r="195" ht="12.75">
      <c r="B195" s="20"/>
    </row>
    <row r="196" ht="12.75">
      <c r="B196" s="20"/>
    </row>
    <row r="197" spans="2:3" ht="12.75">
      <c r="B197" s="20" t="s">
        <v>87</v>
      </c>
      <c r="C197" s="16" t="s">
        <v>66</v>
      </c>
    </row>
    <row r="198" ht="6" customHeight="1">
      <c r="B198" s="20"/>
    </row>
    <row r="199" spans="2:3" ht="12.75">
      <c r="B199" s="20"/>
      <c r="C199" t="s">
        <v>215</v>
      </c>
    </row>
    <row r="200" spans="2:3" ht="12.75">
      <c r="B200" s="20"/>
      <c r="C200" t="s">
        <v>216</v>
      </c>
    </row>
    <row r="201" ht="12.75">
      <c r="B201" s="20"/>
    </row>
    <row r="202" ht="12.75">
      <c r="B202" s="20"/>
    </row>
    <row r="203" spans="2:3" ht="12.75">
      <c r="B203" s="20" t="s">
        <v>88</v>
      </c>
      <c r="C203" s="16" t="s">
        <v>67</v>
      </c>
    </row>
    <row r="204" ht="6" customHeight="1">
      <c r="B204" s="20"/>
    </row>
    <row r="205" spans="2:3" ht="12.75">
      <c r="B205" s="20"/>
      <c r="C205" t="s">
        <v>97</v>
      </c>
    </row>
    <row r="206" ht="12.75">
      <c r="B206" s="20"/>
    </row>
    <row r="207" ht="12.75">
      <c r="B207" s="20"/>
    </row>
    <row r="208" spans="2:3" ht="12.75">
      <c r="B208" s="20" t="s">
        <v>89</v>
      </c>
      <c r="C208" s="16" t="s">
        <v>68</v>
      </c>
    </row>
    <row r="209" ht="6" customHeight="1">
      <c r="B209" s="20"/>
    </row>
    <row r="210" spans="2:3" ht="12.75">
      <c r="B210" s="20"/>
      <c r="C210" t="s">
        <v>187</v>
      </c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</sheetData>
  <mergeCells count="5">
    <mergeCell ref="H29:J29"/>
    <mergeCell ref="B8:P8"/>
    <mergeCell ref="B2:P2"/>
    <mergeCell ref="B3:P3"/>
    <mergeCell ref="B5:P5"/>
  </mergeCells>
  <printOptions/>
  <pageMargins left="0.75" right="0.25" top="0.5" bottom="0.39" header="0.5" footer="0.42"/>
  <pageSetup horizontalDpi="600" verticalDpi="600" orientation="portrait" paperSize="9" scale="80" r:id="rId1"/>
  <rowBreaks count="2" manualBreakCount="2">
    <brk id="77" max="255" man="1"/>
    <brk id="151" min="1" max="1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2001-02-26T19:22:31Z</cp:lastPrinted>
  <dcterms:created xsi:type="dcterms:W3CDTF">1999-11-22T15:34:16Z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