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0"/>
  </bookViews>
  <sheets>
    <sheet name="PL" sheetId="1" r:id="rId1"/>
    <sheet name="BS" sheetId="2" r:id="rId2"/>
    <sheet name="Notes" sheetId="3" r:id="rId3"/>
  </sheets>
  <definedNames>
    <definedName name="_xlnm.Print_Area" localSheetId="1">'BS'!$B$1:$L$65</definedName>
    <definedName name="_xlnm.Print_Area" localSheetId="2">'Notes'!$B$1:$N$224</definedName>
    <definedName name="_xlnm.Print_Area" localSheetId="0">'PL'!$B$1:$O$81</definedName>
  </definedNames>
  <calcPr fullCalcOnLoad="1"/>
</workbook>
</file>

<file path=xl/sharedStrings.xml><?xml version="1.0" encoding="utf-8"?>
<sst xmlns="http://schemas.openxmlformats.org/spreadsheetml/2006/main" count="342" uniqueCount="244">
  <si>
    <t>POSIM  BERHAD   (82056 - X)</t>
  </si>
  <si>
    <t>(Incorporated In Malaysia)</t>
  </si>
  <si>
    <t>QUARTERLY  REPORT</t>
  </si>
  <si>
    <t>The  figures  have  not  been  audited.</t>
  </si>
  <si>
    <t>CONSOLIDATED  INCOME  STATEMENT</t>
  </si>
  <si>
    <t>INDIVIDUAL</t>
  </si>
  <si>
    <t>CUMULATIVE</t>
  </si>
  <si>
    <t>QUARTER</t>
  </si>
  <si>
    <t>CURRENT</t>
  </si>
  <si>
    <t>YEAR</t>
  </si>
  <si>
    <t>TO DATE</t>
  </si>
  <si>
    <t>NOTE</t>
  </si>
  <si>
    <t>RM'000</t>
  </si>
  <si>
    <t>(a)</t>
  </si>
  <si>
    <t>Turnover</t>
  </si>
  <si>
    <t>(b)</t>
  </si>
  <si>
    <t>Investment  income</t>
  </si>
  <si>
    <t xml:space="preserve">-     </t>
  </si>
  <si>
    <t>(c)</t>
  </si>
  <si>
    <t>Other  income  including  interest  income</t>
  </si>
  <si>
    <t>Operating  profit/(loss)  before  interest  on</t>
  </si>
  <si>
    <t xml:space="preserve"> </t>
  </si>
  <si>
    <t>borrowings,  depreciation  and  amortisation,</t>
  </si>
  <si>
    <t>exceptional  items,  income  tax,  minority</t>
  </si>
  <si>
    <t>interests  and  extraordinary  items</t>
  </si>
  <si>
    <t>Interest  on  borrowings</t>
  </si>
  <si>
    <t>Depreciation  and  amortisation</t>
  </si>
  <si>
    <t>(d)</t>
  </si>
  <si>
    <t>Exceptional  items</t>
  </si>
  <si>
    <t>(e)</t>
  </si>
  <si>
    <t>Operating  profit/(loss)  after  interest  on</t>
  </si>
  <si>
    <t>borrowings,  depreciation  and  amortisation</t>
  </si>
  <si>
    <t>and  exceptional  items  but  before  income  tax,</t>
  </si>
  <si>
    <t>minority  interests  and  extraordinary  items</t>
  </si>
  <si>
    <t>(f)</t>
  </si>
  <si>
    <t>Share  in  the  results  of  associated  companies</t>
  </si>
  <si>
    <t>(g)</t>
  </si>
  <si>
    <t>Profit/(loss)  before  taxation,  minority  interests</t>
  </si>
  <si>
    <t>and  extraordinary  items</t>
  </si>
  <si>
    <t>(h)</t>
  </si>
  <si>
    <t>Taxation</t>
  </si>
  <si>
    <t>(i)</t>
  </si>
  <si>
    <t xml:space="preserve">      minority  interests</t>
  </si>
  <si>
    <t>(ii)  Less  minority  interests</t>
  </si>
  <si>
    <t>(j)</t>
  </si>
  <si>
    <t>Profit/(loss)  after  taxation  attributable  to</t>
  </si>
  <si>
    <t>members  of  the  company</t>
  </si>
  <si>
    <t>(k)</t>
  </si>
  <si>
    <t>(i)   Extraordinary  items</t>
  </si>
  <si>
    <t>(iii)  Extraordinary  items  attributable  to  members</t>
  </si>
  <si>
    <t xml:space="preserve">       of  the  company</t>
  </si>
  <si>
    <t>(l)</t>
  </si>
  <si>
    <t>Profit/(loss)  after  taxation  and  extraordinary</t>
  </si>
  <si>
    <t>items  attributable  to  members  of  the  company</t>
  </si>
  <si>
    <t>Basic  (based on 203.0 million ordinary shares) (sen)</t>
  </si>
  <si>
    <t>(ii)</t>
  </si>
  <si>
    <t>QUARTERLY  REPORT (Cont'd)</t>
  </si>
  <si>
    <t>CONSOLIDATED  BALANCE  SHEET</t>
  </si>
  <si>
    <t>AS AT</t>
  </si>
  <si>
    <t>END OF</t>
  </si>
  <si>
    <t>PRECEDING</t>
  </si>
  <si>
    <t>FINANCIAL</t>
  </si>
  <si>
    <t>YEAR END</t>
  </si>
  <si>
    <t>30/6/1999</t>
  </si>
  <si>
    <t>Fixed  Assets</t>
  </si>
  <si>
    <t>Forest  Concessions</t>
  </si>
  <si>
    <t>Plantation  Development  Expenditure</t>
  </si>
  <si>
    <t>Investment  In  Associated  Companies</t>
  </si>
  <si>
    <t>Long  Term  Investments</t>
  </si>
  <si>
    <t>Intangible  Assets</t>
  </si>
  <si>
    <t>Current  Assets</t>
  </si>
  <si>
    <t>Stocks</t>
  </si>
  <si>
    <t>Trade  Debtors</t>
  </si>
  <si>
    <t>Deposits,  Cash  And  Bank  Balances</t>
  </si>
  <si>
    <t>Amount  Owing  By  Related  Companies</t>
  </si>
  <si>
    <t>Others</t>
  </si>
  <si>
    <t>Current  Liabilities</t>
  </si>
  <si>
    <t>Short  Term  Borrowings</t>
  </si>
  <si>
    <t>Trade  Creditors</t>
  </si>
  <si>
    <t>Other  Creditors</t>
  </si>
  <si>
    <t>Provision  For  Taxation</t>
  </si>
  <si>
    <t>Net  Current  Assets / (Liabilities)</t>
  </si>
  <si>
    <t>Shareholders'  Funds</t>
  </si>
  <si>
    <t>Share  Capital</t>
  </si>
  <si>
    <t>Reserves</t>
  </si>
  <si>
    <t>Share  Premium</t>
  </si>
  <si>
    <t>Capital  Reserve</t>
  </si>
  <si>
    <t>Retained  Profit / (Loss)</t>
  </si>
  <si>
    <t>Minority  Interests</t>
  </si>
  <si>
    <t>Long  Term  Borrowings</t>
  </si>
  <si>
    <t>Other  Long  Term  Liabilities</t>
  </si>
  <si>
    <t>Net  tangible  assets  per  share  (sen)</t>
  </si>
  <si>
    <t>NOTES</t>
  </si>
  <si>
    <t>ACCOUNTING  POLICIES</t>
  </si>
  <si>
    <t>EXCEPTIONAL  ITEMS</t>
  </si>
  <si>
    <t>There  were  no  exceptional  items  for  the  quarter  under  review.</t>
  </si>
  <si>
    <t>EXTRAORDINARY  ITEMS</t>
  </si>
  <si>
    <t>There  were  no  extraordinary  items  for  the  quarter  under  review.</t>
  </si>
  <si>
    <t>TAXATION</t>
  </si>
  <si>
    <t>Taxation  includes :-</t>
  </si>
  <si>
    <t>Current</t>
  </si>
  <si>
    <t>Associated  companies</t>
  </si>
  <si>
    <t>PRE-ACQUISITION  PROFITS</t>
  </si>
  <si>
    <t>Pre-acquisition  profits  have  been  eliminated  in  arriving  at  the  consolidated  results  of  the  Group.</t>
  </si>
  <si>
    <t>PROFIT  ON  SALE  OF  INVESTMENTS  AND / OR  PROPERTIES</t>
  </si>
  <si>
    <t>QUOTED  SECURITIES</t>
  </si>
  <si>
    <t>The  Group's  investments  in  quoted  securities  as  at  end  of  the  reporting  period  are  as  follows :-</t>
  </si>
  <si>
    <t>At  costs</t>
  </si>
  <si>
    <t>At  net  book  value</t>
  </si>
  <si>
    <t>At  market  value</t>
  </si>
  <si>
    <t>CHANGES  IN  THE  COMPOSITION  OF  THE  GROUP</t>
  </si>
  <si>
    <t>......../2</t>
  </si>
  <si>
    <t>STATUS  OF  CORPORATE  PROPOSALS</t>
  </si>
  <si>
    <t>SEASONALITY  AND  CYCLICALITY  OF  OPERATIONS</t>
  </si>
  <si>
    <t>ISSUANCES  AND  REPAYMENT  OF  DEBT  AND  EQUITY  SECURITIES</t>
  </si>
  <si>
    <t>GROUP  BORROWINGS  AND  DEBT  SECURITIES</t>
  </si>
  <si>
    <t>CONTINGENT  LIABILITIES</t>
  </si>
  <si>
    <t>OFF  BALANCE  SHEET  FINANCIAL  INSTRUMENTS</t>
  </si>
  <si>
    <t>There  were  no  financial  instruments  with  off  balance  sheet  risk  at  the  date  of  this  report.</t>
  </si>
  <si>
    <t>MATERIAL  LITIGATION</t>
  </si>
  <si>
    <t>Suits</t>
  </si>
  <si>
    <t>Amount</t>
  </si>
  <si>
    <t>No</t>
  </si>
  <si>
    <t>Claimed</t>
  </si>
  <si>
    <t>Acme  Success  Sdn  Bhd</t>
  </si>
  <si>
    <t>K 22-57-95</t>
  </si>
  <si>
    <t>Harapan  Permai  Sdn  Bhd</t>
  </si>
  <si>
    <t>K 22-40-97</t>
  </si>
  <si>
    <t>UNP  Plywood  Sdn  Bhd</t>
  </si>
  <si>
    <t>K 22-55-97</t>
  </si>
  <si>
    <t>Tenegang  Kayu  Balak  Sdn  Bhd</t>
  </si>
  <si>
    <t>K 22-54-97</t>
  </si>
  <si>
    <t>Sinar  Bersaudara  Sdn  Bhd</t>
  </si>
  <si>
    <t>K 22-53-97</t>
  </si>
  <si>
    <t>above  suits.</t>
  </si>
  <si>
    <t>......../3</t>
  </si>
  <si>
    <t>SEGMENTAL  INFORMATION</t>
  </si>
  <si>
    <t>Profit  Before</t>
  </si>
  <si>
    <t>Assets</t>
  </si>
  <si>
    <t>Employed</t>
  </si>
  <si>
    <t>Timber  extraction  and  pulp  and  paper</t>
  </si>
  <si>
    <t>Building  materials  and  consumables</t>
  </si>
  <si>
    <t>COMPARISON  WITH  THE  PRECEDING  QUARTER'S  RESULTS</t>
  </si>
  <si>
    <t>REVIEW  OF  PERFORMANCE</t>
  </si>
  <si>
    <t>PROSPECTS</t>
  </si>
  <si>
    <t>VARIANCE OF ACTUAL RESULTS FROM FORECASTED PROFIT AND  SHORTFALL  IN  PROFIT  GUARANTEE</t>
  </si>
  <si>
    <t>DIVIDEND</t>
  </si>
  <si>
    <t>1.</t>
  </si>
  <si>
    <t>2.</t>
  </si>
  <si>
    <t>3.</t>
  </si>
  <si>
    <t>Earnings  per  share  based  on  2(j)  above  after  deducting  any  provision  for  preference  dividends :-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</si>
  <si>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</si>
  <si>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</si>
  <si>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</si>
  <si>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</si>
  <si>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</si>
  <si>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</si>
  <si>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</si>
  <si>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</si>
  <si>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</si>
  <si>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</si>
  <si>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</si>
  <si>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</si>
  <si>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</si>
  <si>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</si>
  <si>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</si>
  <si>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</si>
  <si>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</si>
  <si>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</si>
  <si>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There  were  no  issuances  and  repayment  of  debt  and  equity  securities,  share  buy-backs,  share</t>
  </si>
  <si>
    <t>As  at  the  date  of  this  announcement,  the  Group  has  contingent  liabilities  of  RM 564 million  which  relates</t>
  </si>
  <si>
    <t>to  legal  claims  in  respect  of  the  termination  of  contracts  for  the  extraction  and  sales  of  timber.</t>
  </si>
  <si>
    <t>Indemnity  contracts  have  been  signed  between  the  Company  and  its  immediate  holding  company,</t>
  </si>
  <si>
    <t>Avenel  Sdn  Bhd  (" Avenel ")  whereby  Avenel  agrees  to  indemnify  the  Company  in  full  against  all</t>
  </si>
  <si>
    <t>losses,  damages,  liabilities,  claims,  costs  and  expenses  whatsoever  which  the  Company  may  incur</t>
  </si>
  <si>
    <t>or  sustain  as  a  result  of  or  arising  from  the  litigation  suits  amounting  to  RM 428 million  and  any</t>
  </si>
  <si>
    <t>other  claims  brought  by  third  parties  against  Sabah  Forest  Industries  Sdn  Bhd (" SFI ")   wherein  the</t>
  </si>
  <si>
    <t>cause  of  action  arises  prior  to  the  completion  of  the  sale  of  80%  equity  interest  in  SFI  by  Avenel.</t>
  </si>
  <si>
    <t>The  Directors  of  SFI  have  been  advised  by  their  solicitors  that  SFI  has  a  good  defence  to  all  the</t>
  </si>
  <si>
    <t>Information  on  the  Group's  operations  by  geographical  segments  has  not  been  provided  as  the</t>
  </si>
  <si>
    <t>Group  operated  principally  in  Malaysia.</t>
  </si>
  <si>
    <t>(i)   Profit/(loss)  after  taxation  before  deducting</t>
  </si>
  <si>
    <t>denominated  in  Ringgit  Malaysia.</t>
  </si>
  <si>
    <t>PRECEDING  YEAR</t>
  </si>
  <si>
    <t>CORRESPONDING</t>
  </si>
  <si>
    <t>PERIOD</t>
  </si>
  <si>
    <t>As  reported  in  the  previous  quarter,  there  are  presently  5  litigation  suits  filed  against  Sabah  Forest  Industries</t>
  </si>
  <si>
    <t>timber  extraction/sale  agreements.  Details  of  which  are  disclosed  as  follows :</t>
  </si>
  <si>
    <t>Sdn  Bhd  (" SFI "),  a  98%  owned  subsidiary  company,  by  various  parties  for  alleged  wrongful  termination  of</t>
  </si>
  <si>
    <t>Barring  unforeseen  circumstances,  the  Directors  expect  the  operating  performance  of  the  Group  to  continue</t>
  </si>
  <si>
    <t>to  improve.</t>
  </si>
  <si>
    <t>subjected  to  material  seasonal  or  cyclical  effects.</t>
  </si>
  <si>
    <t>Apart  from  the  timber  extraction  and  pulp  and  paper  operations,  the  Group's  other  operations  are  not</t>
  </si>
  <si>
    <t>Quarterly  report  on  consolidated  results  for  the  financial  quarter  ended  30/6/2000.</t>
  </si>
  <si>
    <t>30/6/2000</t>
  </si>
  <si>
    <t>Deferred</t>
  </si>
  <si>
    <t>The  accounts  of  the  Group  are  prepared  using  accounting  policies  and  methods  of  computation  consistent</t>
  </si>
  <si>
    <t>with  those  adopted  in  the  most  recent  annual  financial  statement.  There  have  been  no  significant  changes</t>
  </si>
  <si>
    <t>to  these  policies.</t>
  </si>
  <si>
    <t>The  effective  tax  rate  of  the  Group  is  lower  than  the  statutory  tax  rate  due  mainly  to  the  utilisation  of</t>
  </si>
  <si>
    <t>carryforward  tax  losses.</t>
  </si>
  <si>
    <t>of  business.</t>
  </si>
  <si>
    <t>operations.</t>
  </si>
  <si>
    <t>Fully  diluted  (sen)  *</t>
  </si>
  <si>
    <t>*</t>
  </si>
  <si>
    <t>There  were  no  changes  in  the  composition  of  the  Group  for  the  current  financial  year  to  date.</t>
  </si>
  <si>
    <t>cancellations,  shares  held  as  treasury  shares  or  resale  of  treasury  shares  for  the  current</t>
  </si>
  <si>
    <t>financial  year  to  date.</t>
  </si>
  <si>
    <t>The  Group's  borrowings  totalling  RM 55.5 million  as  at  end  of  the  reporting  period  are  unsecured  and</t>
  </si>
  <si>
    <t>Financial  information  by  industry  segment  for  the  12-month  period  is  as  follows :</t>
  </si>
  <si>
    <t>a)</t>
  </si>
  <si>
    <t>b)</t>
  </si>
  <si>
    <t>c)</t>
  </si>
  <si>
    <t>The  date  for  entitlement  to  dividend  will  be  announced  later.</t>
  </si>
  <si>
    <t>(iii) Total  dividend  for  the  current  financial  year : RM 1.5 million  (net) ;</t>
  </si>
  <si>
    <t>There  were  no  purchase  or  disposal  of  quoted  securities  for  the  current  financial  year  to  date.</t>
  </si>
  <si>
    <t>The  Group's  performance  for  the  current  financial  quarter   was  lower  as  compared  to  the  previous  quarters.  This</t>
  </si>
  <si>
    <t>For  the  financial  year  ended  30  June  2000,  the  Group  achieved  a  profit  before  taxation  of  RM67.5 million</t>
  </si>
  <si>
    <t>(i)   Amount  per  share : 1.0 sen  (less  28%  taxation) ;</t>
  </si>
  <si>
    <t>The  fully  diluted  earnings  per  share  is  not  shown  as  the  effects  of  dilution  on  the  basic  earnings  per  share</t>
  </si>
  <si>
    <t>of  the  unexercised  share  options,  is  not  material.</t>
  </si>
  <si>
    <t>Over  provision  in  prior  years</t>
  </si>
  <si>
    <t>There  was  no  material  gain  or  loss  on  disposal  of  investments  or  properties  other  than  in  the  ordinary  course</t>
  </si>
  <si>
    <t>on  a  turnover  of  RM 573.2 million,  contributed  mainly  by  the  timber  extraction  and  pulp  and  paper</t>
  </si>
  <si>
    <t>i)</t>
  </si>
  <si>
    <t>Executive  Share  Option  Scheme  (" ESOS ")</t>
  </si>
  <si>
    <t>ii)</t>
  </si>
  <si>
    <t>Proposed  Group  Wide  Restructuring  Scheme  (" Proposed  GWRS ")</t>
  </si>
  <si>
    <t>On  5  July  2000,  the  Company  announced  to  the  Kuala  Lumpur  Stock  Exchange  (" KLSE ")  that  the</t>
  </si>
  <si>
    <t>inter-alia,  a  change  in  the  shareholding  structure  of  the  Company  upon  implementation  of  the  Proposed</t>
  </si>
  <si>
    <t>GWRS.</t>
  </si>
  <si>
    <t>the  Company  and  Lion  Land  Berhad  wherein  the  transactions  proposed  to  be  undertaken  would  involve</t>
  </si>
  <si>
    <t>Proposed  GWRS  to  be  undertaken  by  Amsteel  Corporation  Berhad,  the  ultimate  holding  company  of</t>
  </si>
  <si>
    <t>The  profit  before  taxation  of  SFI  for  the  financial  year  ended  30  June  2000  is  higher  than  the  maintainable  profit</t>
  </si>
  <si>
    <t>Stakeholders  Agreement  and  Supplemental  Agreement  dated  29  May  1997  and  1  June  1998  respectively,</t>
  </si>
  <si>
    <t>Date  payable : To  be  announced  at  a  later  date ; and</t>
  </si>
  <si>
    <t>(ii)  Previous  corresponding  year : 0.1 sen  per  share  (less  28%  taxation) amounting  to  RM 0.1 million ;</t>
  </si>
  <si>
    <t>implemented  on  31  May  2000.</t>
  </si>
  <si>
    <t>The  new  ESOS  has  been  approved  by  all  relevant  authorities  and  shareholders  of  the  Company  and  was</t>
  </si>
  <si>
    <t>shareholders  of  the  respective  companies  and  all  other  relevant  authorities.</t>
  </si>
  <si>
    <t>The  Proposed  GWRS  is  subject  to  the  approval  of  the  KLSE,  the  Securities  Commission  and  the</t>
  </si>
  <si>
    <t>before  taxation  of  RM 41.6 million  as  guaranteed  by  Avenel  to  the  Company  pursuant  to  the  Profit  Guarantee  and</t>
  </si>
  <si>
    <t>The  Board  of  Directors  is  recommending  the  payment  of  a  first  and  final  dividend  of  1.0%  less  28%  tax :</t>
  </si>
  <si>
    <t>was  mainly  due  to  the  paper  plant  shutdown  for  its  planned  maintenance  during  the  quarter  under  review.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</si>
</sst>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0.00_);\(0.00\)"/>
  </numFmts>
  <fonts count="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5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right"/>
    </xf>
    <xf numFmtId="37" fontId="0" fillId="0" borderId="2" xfId="0" applyNumberFormat="1" applyBorder="1" applyAlignment="1">
      <alignment/>
    </xf>
    <xf numFmtId="37" fontId="0" fillId="0" borderId="1" xfId="0" applyNumberFormat="1" applyBorder="1" applyAlignment="1">
      <alignment/>
    </xf>
    <xf numFmtId="37" fontId="0" fillId="0" borderId="1" xfId="0" applyNumberFormat="1" applyBorder="1" applyAlignment="1">
      <alignment horizontal="right"/>
    </xf>
    <xf numFmtId="164" fontId="0" fillId="0" borderId="0" xfId="0" applyNumberFormat="1" applyAlignment="1">
      <alignment/>
    </xf>
    <xf numFmtId="37" fontId="0" fillId="0" borderId="3" xfId="0" applyNumberFormat="1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7" fontId="0" fillId="0" borderId="0" xfId="15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37" fontId="0" fillId="0" borderId="0" xfId="0" applyNumberFormat="1" applyBorder="1" applyAlignment="1">
      <alignment/>
    </xf>
    <xf numFmtId="37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7" fontId="0" fillId="0" borderId="2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167" fontId="0" fillId="0" borderId="0" xfId="0" applyNumberFormat="1" applyBorder="1" applyAlignment="1">
      <alignment horizontal="right"/>
    </xf>
    <xf numFmtId="167" fontId="0" fillId="0" borderId="0" xfId="15" applyNumberFormat="1" applyFont="1" applyAlignment="1">
      <alignment/>
    </xf>
    <xf numFmtId="0" fontId="0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39" fontId="0" fillId="0" borderId="2" xfId="0" applyNumberFormat="1" applyBorder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Border="1" applyAlignment="1">
      <alignment/>
    </xf>
    <xf numFmtId="37" fontId="0" fillId="0" borderId="2" xfId="0" applyNumberFormat="1" applyBorder="1" applyAlignment="1">
      <alignment horizontal="right"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21"/>
  <sheetViews>
    <sheetView tabSelected="1" workbookViewId="0" topLeftCell="B1">
      <selection activeCell="D16" sqref="D16"/>
    </sheetView>
  </sheetViews>
  <sheetFormatPr defaultColWidth="9.140625" defaultRowHeight="12.75"/>
  <cols>
    <col min="1" max="1" width="3.7109375" style="0" customWidth="1"/>
    <col min="2" max="2" width="3.421875" style="0" customWidth="1"/>
    <col min="3" max="3" width="4.421875" style="0" customWidth="1"/>
    <col min="10" max="10" width="12.7109375" style="0" customWidth="1"/>
    <col min="11" max="11" width="4.7109375" style="0" customWidth="1"/>
    <col min="12" max="12" width="12.7109375" style="0" customWidth="1"/>
    <col min="13" max="13" width="1.7109375" style="0" customWidth="1"/>
    <col min="14" max="14" width="14.00390625" style="0" customWidth="1"/>
    <col min="15" max="15" width="6.140625" style="0" customWidth="1"/>
  </cols>
  <sheetData>
    <row r="2" spans="12:14" ht="12.75">
      <c r="L2" s="1"/>
      <c r="M2" s="1"/>
      <c r="N2" s="1"/>
    </row>
    <row r="3" spans="2:14" ht="15.75">
      <c r="B3" s="63" t="s">
        <v>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2:14" ht="12.75">
      <c r="B4" s="64" t="s">
        <v>1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2:14" ht="12.75">
      <c r="B5" s="59"/>
      <c r="C5" s="59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2:14" ht="15.75">
      <c r="B6" s="63" t="s">
        <v>2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9" ht="12.75">
      <c r="B9" s="48" t="s">
        <v>193</v>
      </c>
    </row>
    <row r="10" ht="12.75">
      <c r="B10" t="s">
        <v>3</v>
      </c>
    </row>
    <row r="12" ht="15.75">
      <c r="B12" s="8" t="s">
        <v>4</v>
      </c>
    </row>
    <row r="13" spans="2:14" ht="12.75">
      <c r="B13" s="3"/>
      <c r="I13" s="5"/>
      <c r="J13" s="37" t="s">
        <v>5</v>
      </c>
      <c r="K13" s="5"/>
      <c r="L13" s="35" t="s">
        <v>6</v>
      </c>
      <c r="M13" s="35"/>
      <c r="N13" s="35"/>
    </row>
    <row r="14" spans="2:14" ht="12.75">
      <c r="B14" s="3"/>
      <c r="I14" s="5"/>
      <c r="J14" s="38" t="s">
        <v>7</v>
      </c>
      <c r="K14" s="5"/>
      <c r="L14" s="36" t="s">
        <v>7</v>
      </c>
      <c r="M14" s="36"/>
      <c r="N14" s="36"/>
    </row>
    <row r="15" spans="2:14" ht="4.5" customHeight="1">
      <c r="B15" s="3"/>
      <c r="I15" s="5"/>
      <c r="J15" s="5"/>
      <c r="K15" s="5"/>
      <c r="L15" s="5"/>
      <c r="M15" s="5"/>
      <c r="N15" s="5"/>
    </row>
    <row r="16" spans="2:14" ht="12.75">
      <c r="B16" s="3"/>
      <c r="I16" s="5"/>
      <c r="J16" s="5" t="s">
        <v>8</v>
      </c>
      <c r="K16" s="5"/>
      <c r="L16" s="5" t="s">
        <v>8</v>
      </c>
      <c r="M16" s="5"/>
      <c r="N16" s="39" t="s">
        <v>183</v>
      </c>
    </row>
    <row r="17" spans="2:14" ht="12.75">
      <c r="B17" s="3"/>
      <c r="I17" s="5"/>
      <c r="J17" s="5" t="s">
        <v>9</v>
      </c>
      <c r="K17" s="5"/>
      <c r="L17" s="5" t="s">
        <v>9</v>
      </c>
      <c r="M17" s="5"/>
      <c r="N17" s="39" t="s">
        <v>184</v>
      </c>
    </row>
    <row r="18" spans="2:14" ht="12.75">
      <c r="B18" s="3"/>
      <c r="I18" s="5"/>
      <c r="J18" s="5" t="s">
        <v>7</v>
      </c>
      <c r="K18" s="5"/>
      <c r="L18" s="5" t="s">
        <v>10</v>
      </c>
      <c r="M18" s="5"/>
      <c r="N18" s="39" t="s">
        <v>185</v>
      </c>
    </row>
    <row r="19" spans="2:14" ht="12.75">
      <c r="B19" s="3"/>
      <c r="I19" s="10" t="s">
        <v>11</v>
      </c>
      <c r="J19" s="50" t="s">
        <v>194</v>
      </c>
      <c r="K19" s="5"/>
      <c r="L19" s="49" t="str">
        <f>+J19</f>
        <v>30/6/2000</v>
      </c>
      <c r="M19" s="5"/>
      <c r="N19" s="5" t="s">
        <v>63</v>
      </c>
    </row>
    <row r="20" spans="2:14" ht="12.75">
      <c r="B20" s="3"/>
      <c r="I20" s="4"/>
      <c r="J20" s="6" t="s">
        <v>12</v>
      </c>
      <c r="K20" s="6"/>
      <c r="L20" s="6" t="s">
        <v>12</v>
      </c>
      <c r="M20" s="6"/>
      <c r="N20" s="6" t="s">
        <v>12</v>
      </c>
    </row>
    <row r="21" ht="12.75">
      <c r="B21" s="3"/>
    </row>
    <row r="22" spans="2:9" ht="12.75">
      <c r="B22" s="3"/>
      <c r="I22" s="9"/>
    </row>
    <row r="23" spans="2:14" ht="13.5" thickBot="1">
      <c r="B23" s="3" t="s">
        <v>147</v>
      </c>
      <c r="C23" t="s">
        <v>13</v>
      </c>
      <c r="D23" t="s">
        <v>14</v>
      </c>
      <c r="I23" s="9"/>
      <c r="J23" s="13">
        <v>104389</v>
      </c>
      <c r="K23" s="11"/>
      <c r="L23" s="13">
        <v>573177</v>
      </c>
      <c r="M23" s="32"/>
      <c r="N23" s="13">
        <v>485467</v>
      </c>
    </row>
    <row r="24" spans="2:14" ht="13.5" thickTop="1">
      <c r="B24" s="3"/>
      <c r="I24" s="9"/>
      <c r="J24" s="11"/>
      <c r="K24" s="11"/>
      <c r="L24" s="11"/>
      <c r="M24" s="11"/>
      <c r="N24" s="11"/>
    </row>
    <row r="25" spans="2:14" ht="13.5" thickBot="1">
      <c r="B25" s="3"/>
      <c r="C25" t="s">
        <v>15</v>
      </c>
      <c r="D25" t="s">
        <v>16</v>
      </c>
      <c r="I25" s="9"/>
      <c r="J25" s="44">
        <v>0</v>
      </c>
      <c r="K25" s="45"/>
      <c r="L25" s="44">
        <v>0</v>
      </c>
      <c r="M25" s="46"/>
      <c r="N25" s="44">
        <v>1</v>
      </c>
    </row>
    <row r="26" spans="2:14" ht="13.5" thickTop="1">
      <c r="B26" s="3"/>
      <c r="I26" s="9"/>
      <c r="J26" s="11"/>
      <c r="K26" s="11"/>
      <c r="L26" s="11"/>
      <c r="M26" s="11"/>
      <c r="N26" s="11"/>
    </row>
    <row r="27" spans="2:14" ht="13.5" thickBot="1">
      <c r="B27" s="3"/>
      <c r="C27" t="s">
        <v>18</v>
      </c>
      <c r="D27" t="s">
        <v>19</v>
      </c>
      <c r="I27" s="9"/>
      <c r="J27" s="13">
        <v>1479</v>
      </c>
      <c r="K27" s="11"/>
      <c r="L27" s="13">
        <v>6026</v>
      </c>
      <c r="M27" s="32"/>
      <c r="N27" s="13">
        <f>7450+77+1279</f>
        <v>8806</v>
      </c>
    </row>
    <row r="28" spans="2:14" ht="13.5" thickTop="1">
      <c r="B28" s="3"/>
      <c r="I28" s="9"/>
      <c r="J28" s="11"/>
      <c r="K28" s="11"/>
      <c r="L28" s="11"/>
      <c r="M28" s="11"/>
      <c r="N28" s="11"/>
    </row>
    <row r="29" spans="2:14" ht="12.75">
      <c r="B29" s="3"/>
      <c r="I29" s="9"/>
      <c r="J29" s="11"/>
      <c r="K29" s="11"/>
      <c r="L29" s="11"/>
      <c r="M29" s="11"/>
      <c r="N29" s="11"/>
    </row>
    <row r="30" spans="2:14" ht="12.75">
      <c r="B30" s="3" t="s">
        <v>148</v>
      </c>
      <c r="C30" t="s">
        <v>13</v>
      </c>
      <c r="D30" t="s">
        <v>20</v>
      </c>
      <c r="I30" s="9" t="s">
        <v>21</v>
      </c>
      <c r="J30" s="11"/>
      <c r="K30" s="11"/>
      <c r="L30" s="11"/>
      <c r="M30" s="11"/>
      <c r="N30" s="11"/>
    </row>
    <row r="31" spans="2:14" ht="12.75">
      <c r="B31" s="3"/>
      <c r="D31" t="s">
        <v>22</v>
      </c>
      <c r="I31" s="9"/>
      <c r="J31" s="11"/>
      <c r="K31" s="11"/>
      <c r="L31" s="11"/>
      <c r="M31" s="11"/>
      <c r="N31" s="11"/>
    </row>
    <row r="32" spans="2:14" ht="12.75">
      <c r="B32" s="3"/>
      <c r="D32" t="s">
        <v>23</v>
      </c>
      <c r="I32" s="9"/>
      <c r="J32" s="11"/>
      <c r="K32" s="11"/>
      <c r="L32" s="11"/>
      <c r="M32" s="11"/>
      <c r="N32" s="11"/>
    </row>
    <row r="33" spans="2:14" ht="12.75">
      <c r="B33" s="3"/>
      <c r="D33" t="s">
        <v>24</v>
      </c>
      <c r="I33" s="9">
        <v>6</v>
      </c>
      <c r="J33" s="11">
        <f>J44-SUM(J35:J39)</f>
        <v>21244</v>
      </c>
      <c r="K33" s="11"/>
      <c r="L33" s="11">
        <f>L44-SUM(L35:L39)</f>
        <v>134800</v>
      </c>
      <c r="M33" s="11"/>
      <c r="N33" s="11">
        <f>N44-SUM(N35:N39)</f>
        <v>99888</v>
      </c>
    </row>
    <row r="34" spans="2:14" ht="12.75">
      <c r="B34" s="3"/>
      <c r="I34" s="9"/>
      <c r="J34" s="11"/>
      <c r="K34" s="11"/>
      <c r="L34" s="11"/>
      <c r="M34" s="11"/>
      <c r="N34" s="11"/>
    </row>
    <row r="35" spans="2:14" ht="12.75">
      <c r="B35" s="3"/>
      <c r="C35" t="s">
        <v>15</v>
      </c>
      <c r="D35" t="s">
        <v>25</v>
      </c>
      <c r="I35" s="9"/>
      <c r="J35" s="11">
        <v>-907</v>
      </c>
      <c r="K35" s="11"/>
      <c r="L35" s="11">
        <v>-4370</v>
      </c>
      <c r="M35" s="11"/>
      <c r="N35" s="11">
        <f>-9330-207-140-97</f>
        <v>-9774</v>
      </c>
    </row>
    <row r="36" spans="2:14" ht="12.75">
      <c r="B36" s="3"/>
      <c r="I36" s="9"/>
      <c r="J36" s="11"/>
      <c r="K36" s="11"/>
      <c r="L36" s="11"/>
      <c r="M36" s="11"/>
      <c r="N36" s="11"/>
    </row>
    <row r="37" spans="2:14" ht="12.75">
      <c r="B37" s="3"/>
      <c r="C37" t="s">
        <v>18</v>
      </c>
      <c r="D37" t="s">
        <v>26</v>
      </c>
      <c r="I37" s="9"/>
      <c r="J37" s="11">
        <v>-14652</v>
      </c>
      <c r="K37" s="11"/>
      <c r="L37" s="11">
        <v>-59934</v>
      </c>
      <c r="M37" s="11"/>
      <c r="N37" s="11">
        <f>-31802-10796-10146-31</f>
        <v>-52775</v>
      </c>
    </row>
    <row r="38" spans="2:14" ht="12.75">
      <c r="B38" s="3"/>
      <c r="I38" s="9"/>
      <c r="J38" s="11"/>
      <c r="K38" s="11"/>
      <c r="L38" s="11"/>
      <c r="M38" s="11"/>
      <c r="N38" s="11"/>
    </row>
    <row r="39" spans="2:14" ht="12.75">
      <c r="B39" s="3"/>
      <c r="C39" t="s">
        <v>27</v>
      </c>
      <c r="D39" t="s">
        <v>28</v>
      </c>
      <c r="I39" s="9">
        <v>2</v>
      </c>
      <c r="J39" s="12" t="s">
        <v>17</v>
      </c>
      <c r="K39" s="12"/>
      <c r="L39" s="12" t="s">
        <v>17</v>
      </c>
      <c r="M39" s="12"/>
      <c r="N39" s="12" t="s">
        <v>17</v>
      </c>
    </row>
    <row r="40" spans="2:14" ht="12.75">
      <c r="B40" s="3"/>
      <c r="I40" s="9"/>
      <c r="J40" s="14"/>
      <c r="K40" s="11"/>
      <c r="L40" s="14"/>
      <c r="M40" s="32"/>
      <c r="N40" s="14"/>
    </row>
    <row r="41" spans="2:14" ht="12.75">
      <c r="B41" s="3"/>
      <c r="C41" t="s">
        <v>29</v>
      </c>
      <c r="D41" t="s">
        <v>30</v>
      </c>
      <c r="I41" s="9"/>
      <c r="J41" s="11"/>
      <c r="K41" s="11"/>
      <c r="L41" s="11"/>
      <c r="M41" s="11"/>
      <c r="N41" s="11"/>
    </row>
    <row r="42" spans="2:14" ht="12.75">
      <c r="B42" s="3"/>
      <c r="D42" t="s">
        <v>31</v>
      </c>
      <c r="I42" s="9"/>
      <c r="J42" s="11"/>
      <c r="K42" s="11"/>
      <c r="L42" s="11"/>
      <c r="M42" s="11"/>
      <c r="N42" s="11"/>
    </row>
    <row r="43" spans="2:14" ht="12.75">
      <c r="B43" s="3"/>
      <c r="D43" t="s">
        <v>32</v>
      </c>
      <c r="I43" s="9"/>
      <c r="J43" s="11"/>
      <c r="K43" s="11"/>
      <c r="L43" s="11"/>
      <c r="M43" s="11"/>
      <c r="N43" s="11"/>
    </row>
    <row r="44" spans="2:14" ht="12.75">
      <c r="B44" s="3"/>
      <c r="D44" t="s">
        <v>33</v>
      </c>
      <c r="I44" s="9"/>
      <c r="J44" s="11">
        <f>J49-J46</f>
        <v>5685</v>
      </c>
      <c r="K44" s="11"/>
      <c r="L44" s="11">
        <f>L49-L46</f>
        <v>70496</v>
      </c>
      <c r="M44" s="11"/>
      <c r="N44" s="11">
        <f>N49-N46</f>
        <v>37339</v>
      </c>
    </row>
    <row r="45" spans="2:14" ht="12.75">
      <c r="B45" s="3"/>
      <c r="I45" s="9"/>
      <c r="J45" s="11"/>
      <c r="K45" s="11"/>
      <c r="L45" s="11"/>
      <c r="M45" s="11"/>
      <c r="N45" s="11"/>
    </row>
    <row r="46" spans="2:14" ht="12.75">
      <c r="B46" s="3"/>
      <c r="C46" t="s">
        <v>34</v>
      </c>
      <c r="D46" t="s">
        <v>35</v>
      </c>
      <c r="I46" s="9"/>
      <c r="J46" s="11">
        <v>-1492</v>
      </c>
      <c r="K46" s="11"/>
      <c r="L46" s="11">
        <v>-2966</v>
      </c>
      <c r="M46" s="11"/>
      <c r="N46" s="11">
        <f>237</f>
        <v>237</v>
      </c>
    </row>
    <row r="47" spans="2:14" ht="12.75">
      <c r="B47" s="3"/>
      <c r="I47" s="9"/>
      <c r="J47" s="14"/>
      <c r="K47" s="11"/>
      <c r="L47" s="14"/>
      <c r="M47" s="32"/>
      <c r="N47" s="14"/>
    </row>
    <row r="48" spans="2:14" ht="12.75">
      <c r="B48" s="3"/>
      <c r="C48" t="s">
        <v>36</v>
      </c>
      <c r="D48" t="s">
        <v>37</v>
      </c>
      <c r="I48" s="9"/>
      <c r="J48" s="11"/>
      <c r="K48" s="11"/>
      <c r="L48" s="11"/>
      <c r="M48" s="11"/>
      <c r="N48" s="11"/>
    </row>
    <row r="49" spans="2:14" ht="12.75">
      <c r="B49" s="3"/>
      <c r="D49" t="s">
        <v>38</v>
      </c>
      <c r="I49" s="9"/>
      <c r="J49" s="11">
        <v>4193</v>
      </c>
      <c r="K49" s="11"/>
      <c r="L49" s="11">
        <v>67530</v>
      </c>
      <c r="M49" s="11"/>
      <c r="N49" s="11">
        <v>37576</v>
      </c>
    </row>
    <row r="50" spans="2:14" ht="12.75">
      <c r="B50" s="3"/>
      <c r="I50" s="9"/>
      <c r="J50" s="11"/>
      <c r="K50" s="11"/>
      <c r="L50" s="11"/>
      <c r="M50" s="11"/>
      <c r="N50" s="11"/>
    </row>
    <row r="51" spans="2:14" ht="12.75">
      <c r="B51" s="3"/>
      <c r="C51" t="s">
        <v>39</v>
      </c>
      <c r="D51" t="s">
        <v>40</v>
      </c>
      <c r="I51" s="9">
        <v>4</v>
      </c>
      <c r="J51" s="11">
        <v>-765</v>
      </c>
      <c r="K51" s="11"/>
      <c r="L51" s="11">
        <v>-1709</v>
      </c>
      <c r="M51" s="11"/>
      <c r="N51" s="11">
        <v>4</v>
      </c>
    </row>
    <row r="52" spans="2:14" ht="12.75">
      <c r="B52" s="3"/>
      <c r="I52" s="9"/>
      <c r="J52" s="14"/>
      <c r="K52" s="11"/>
      <c r="L52" s="14"/>
      <c r="M52" s="32"/>
      <c r="N52" s="14"/>
    </row>
    <row r="53" spans="2:14" ht="12.75">
      <c r="B53" s="3"/>
      <c r="C53" t="s">
        <v>41</v>
      </c>
      <c r="D53" t="s">
        <v>181</v>
      </c>
      <c r="I53" s="9"/>
      <c r="J53" s="11"/>
      <c r="K53" s="11"/>
      <c r="L53" s="11"/>
      <c r="M53" s="11"/>
      <c r="N53" s="11"/>
    </row>
    <row r="54" spans="2:14" ht="12.75">
      <c r="B54" s="3"/>
      <c r="D54" t="s">
        <v>42</v>
      </c>
      <c r="I54" s="9"/>
      <c r="J54" s="11">
        <f>J49+J51</f>
        <v>3428</v>
      </c>
      <c r="K54" s="11"/>
      <c r="L54" s="11">
        <f>L49+L51</f>
        <v>65821</v>
      </c>
      <c r="M54" s="11"/>
      <c r="N54" s="11">
        <f>N49+N51</f>
        <v>37580</v>
      </c>
    </row>
    <row r="55" spans="2:14" ht="12.75">
      <c r="B55" s="3"/>
      <c r="I55" s="9"/>
      <c r="J55" s="11"/>
      <c r="K55" s="11"/>
      <c r="L55" s="11"/>
      <c r="M55" s="11"/>
      <c r="N55" s="11"/>
    </row>
    <row r="56" spans="2:14" ht="12.75">
      <c r="B56" s="3"/>
      <c r="D56" t="s">
        <v>43</v>
      </c>
      <c r="I56" s="9"/>
      <c r="J56" s="11">
        <v>-187</v>
      </c>
      <c r="K56" s="11"/>
      <c r="L56" s="11">
        <v>-1720</v>
      </c>
      <c r="M56" s="11"/>
      <c r="N56" s="11">
        <v>-3103</v>
      </c>
    </row>
    <row r="57" spans="2:14" ht="12.75">
      <c r="B57" s="3"/>
      <c r="I57" s="9"/>
      <c r="J57" s="14"/>
      <c r="K57" s="11"/>
      <c r="L57" s="14"/>
      <c r="M57" s="32"/>
      <c r="N57" s="14"/>
    </row>
    <row r="58" spans="2:14" ht="12.75">
      <c r="B58" s="3"/>
      <c r="C58" t="s">
        <v>44</v>
      </c>
      <c r="D58" t="s">
        <v>45</v>
      </c>
      <c r="I58" s="9"/>
      <c r="J58" s="11"/>
      <c r="K58" s="11"/>
      <c r="L58" s="11"/>
      <c r="M58" s="11"/>
      <c r="N58" s="11"/>
    </row>
    <row r="59" spans="2:14" ht="12.75">
      <c r="B59" s="3"/>
      <c r="D59" t="s">
        <v>46</v>
      </c>
      <c r="I59" s="9"/>
      <c r="J59" s="14">
        <f>J54+J56</f>
        <v>3241</v>
      </c>
      <c r="K59" s="11"/>
      <c r="L59" s="14">
        <f>L54+L56</f>
        <v>64101</v>
      </c>
      <c r="M59" s="32"/>
      <c r="N59" s="14">
        <f>N54+N56</f>
        <v>34477</v>
      </c>
    </row>
    <row r="60" spans="2:14" ht="12.75">
      <c r="B60" s="3"/>
      <c r="I60" s="9"/>
      <c r="J60" s="11"/>
      <c r="K60" s="11"/>
      <c r="L60" s="11"/>
      <c r="M60" s="11"/>
      <c r="N60" s="11"/>
    </row>
    <row r="61" spans="2:14" ht="12.75">
      <c r="B61" s="3"/>
      <c r="I61" s="9"/>
      <c r="J61" s="11"/>
      <c r="K61" s="11"/>
      <c r="L61" s="11"/>
      <c r="M61" s="11"/>
      <c r="N61" s="11"/>
    </row>
    <row r="62" spans="2:14" ht="12.75">
      <c r="B62" s="3"/>
      <c r="C62" t="s">
        <v>47</v>
      </c>
      <c r="D62" t="s">
        <v>48</v>
      </c>
      <c r="I62" s="9">
        <v>3</v>
      </c>
      <c r="J62" s="12" t="s">
        <v>17</v>
      </c>
      <c r="K62" s="12"/>
      <c r="L62" s="12" t="s">
        <v>17</v>
      </c>
      <c r="M62" s="12"/>
      <c r="N62" s="12" t="s">
        <v>17</v>
      </c>
    </row>
    <row r="63" spans="2:14" ht="12.75">
      <c r="B63" s="3"/>
      <c r="D63" t="s">
        <v>43</v>
      </c>
      <c r="I63" s="9"/>
      <c r="J63" s="12" t="s">
        <v>17</v>
      </c>
      <c r="K63" s="12"/>
      <c r="L63" s="12" t="s">
        <v>17</v>
      </c>
      <c r="M63" s="12"/>
      <c r="N63" s="12" t="s">
        <v>17</v>
      </c>
    </row>
    <row r="64" spans="2:14" ht="4.5" customHeight="1">
      <c r="B64" s="3"/>
      <c r="I64" s="9"/>
      <c r="J64" s="15"/>
      <c r="K64" s="12"/>
      <c r="L64" s="15"/>
      <c r="M64" s="33"/>
      <c r="N64" s="15"/>
    </row>
    <row r="65" spans="2:14" ht="12.75">
      <c r="B65" s="3"/>
      <c r="D65" t="s">
        <v>49</v>
      </c>
      <c r="I65" s="9"/>
      <c r="J65" s="12"/>
      <c r="K65" s="12"/>
      <c r="L65" s="12"/>
      <c r="M65" s="12"/>
      <c r="N65" s="12"/>
    </row>
    <row r="66" spans="2:14" ht="12.75">
      <c r="B66" s="3"/>
      <c r="D66" t="s">
        <v>50</v>
      </c>
      <c r="I66" s="9"/>
      <c r="J66" s="15" t="s">
        <v>17</v>
      </c>
      <c r="K66" s="12"/>
      <c r="L66" s="15" t="s">
        <v>17</v>
      </c>
      <c r="M66" s="33"/>
      <c r="N66" s="15" t="s">
        <v>17</v>
      </c>
    </row>
    <row r="67" spans="2:14" ht="12.75">
      <c r="B67" s="3"/>
      <c r="I67" s="9"/>
      <c r="J67" s="11"/>
      <c r="K67" s="11"/>
      <c r="L67" s="11"/>
      <c r="M67" s="11"/>
      <c r="N67" s="11"/>
    </row>
    <row r="68" spans="2:14" ht="12.75">
      <c r="B68" s="3"/>
      <c r="C68" t="s">
        <v>51</v>
      </c>
      <c r="D68" t="s">
        <v>52</v>
      </c>
      <c r="I68" s="9"/>
      <c r="J68" s="11"/>
      <c r="K68" s="11"/>
      <c r="L68" s="11"/>
      <c r="M68" s="11"/>
      <c r="N68" s="11"/>
    </row>
    <row r="69" spans="2:14" ht="13.5" thickBot="1">
      <c r="B69" s="3"/>
      <c r="D69" t="s">
        <v>53</v>
      </c>
      <c r="I69" s="9"/>
      <c r="J69" s="13">
        <f>J59</f>
        <v>3241</v>
      </c>
      <c r="K69" s="11"/>
      <c r="L69" s="13">
        <f>L59</f>
        <v>64101</v>
      </c>
      <c r="M69" s="32"/>
      <c r="N69" s="13">
        <f>N59</f>
        <v>34477</v>
      </c>
    </row>
    <row r="70" spans="2:14" ht="13.5" thickTop="1">
      <c r="B70" s="3"/>
      <c r="J70" s="11"/>
      <c r="K70" s="11"/>
      <c r="L70" s="11"/>
      <c r="M70" s="11"/>
      <c r="N70" s="11"/>
    </row>
    <row r="71" spans="2:14" ht="12.75">
      <c r="B71" s="3"/>
      <c r="J71" s="11"/>
      <c r="K71" s="11"/>
      <c r="L71" s="11"/>
      <c r="M71" s="11"/>
      <c r="N71" s="11"/>
    </row>
    <row r="72" spans="2:14" ht="12.75">
      <c r="B72" s="3"/>
      <c r="J72" s="11"/>
      <c r="K72" s="11"/>
      <c r="L72" s="11"/>
      <c r="M72" s="11"/>
      <c r="N72" s="11"/>
    </row>
    <row r="73" spans="2:14" ht="12.75">
      <c r="B73" s="3" t="s">
        <v>149</v>
      </c>
      <c r="C73" t="s">
        <v>150</v>
      </c>
      <c r="J73" s="11"/>
      <c r="K73" s="11"/>
      <c r="L73" s="11"/>
      <c r="M73" s="11"/>
      <c r="N73" s="11"/>
    </row>
    <row r="74" spans="2:14" ht="12.75">
      <c r="B74" s="3"/>
      <c r="J74" s="11"/>
      <c r="K74" s="11"/>
      <c r="L74" s="11"/>
      <c r="M74" s="11"/>
      <c r="N74" s="11"/>
    </row>
    <row r="75" spans="2:14" ht="13.5" thickBot="1">
      <c r="B75" s="3"/>
      <c r="C75" t="s">
        <v>41</v>
      </c>
      <c r="D75" t="s">
        <v>54</v>
      </c>
      <c r="J75" s="54">
        <f>+J59/203043*100</f>
        <v>1.5962136099249913</v>
      </c>
      <c r="K75" s="55"/>
      <c r="L75" s="54">
        <f>+L59/203043*100</f>
        <v>31.570160015366206</v>
      </c>
      <c r="M75" s="56"/>
      <c r="N75" s="54">
        <f>+N59/203043*100</f>
        <v>16.9801470624449</v>
      </c>
    </row>
    <row r="76" spans="2:14" ht="13.5" thickTop="1">
      <c r="B76" s="3"/>
      <c r="J76" s="16"/>
      <c r="K76" s="11"/>
      <c r="L76" s="16"/>
      <c r="M76" s="16"/>
      <c r="N76" s="16"/>
    </row>
    <row r="77" spans="2:14" ht="13.5" thickBot="1">
      <c r="B77" s="3"/>
      <c r="C77" t="s">
        <v>55</v>
      </c>
      <c r="D77" t="s">
        <v>203</v>
      </c>
      <c r="J77" s="57" t="s">
        <v>17</v>
      </c>
      <c r="K77" s="11"/>
      <c r="L77" s="57" t="s">
        <v>17</v>
      </c>
      <c r="M77" s="34"/>
      <c r="N77" s="57" t="s">
        <v>17</v>
      </c>
    </row>
    <row r="78" spans="2:14" ht="13.5" thickTop="1">
      <c r="B78" s="3"/>
      <c r="J78" s="11"/>
      <c r="K78" s="11"/>
      <c r="L78" s="11"/>
      <c r="M78" s="11"/>
      <c r="N78" s="11"/>
    </row>
    <row r="79" spans="3:14" ht="12.75">
      <c r="C79" s="9" t="s">
        <v>204</v>
      </c>
      <c r="D79" t="s">
        <v>219</v>
      </c>
      <c r="J79" s="11"/>
      <c r="K79" s="11"/>
      <c r="L79" s="11"/>
      <c r="M79" s="11"/>
      <c r="N79" s="11"/>
    </row>
    <row r="80" spans="4:14" ht="12.75">
      <c r="D80" t="s">
        <v>220</v>
      </c>
      <c r="J80" s="11"/>
      <c r="K80" s="11"/>
      <c r="L80" s="11"/>
      <c r="M80" s="11"/>
      <c r="N80" s="11"/>
    </row>
    <row r="81" spans="10:14" ht="12.75">
      <c r="J81" s="11"/>
      <c r="K81" s="11"/>
      <c r="L81" s="11"/>
      <c r="M81" s="11"/>
      <c r="N81" s="11"/>
    </row>
    <row r="82" spans="10:14" ht="12.75">
      <c r="J82" s="11"/>
      <c r="K82" s="11"/>
      <c r="L82" s="11"/>
      <c r="M82" s="11"/>
      <c r="N82" s="11"/>
    </row>
    <row r="83" spans="10:14" ht="12.75">
      <c r="J83" s="11"/>
      <c r="K83" s="11"/>
      <c r="L83" s="11"/>
      <c r="M83" s="11"/>
      <c r="N83" s="11"/>
    </row>
    <row r="84" spans="10:14" ht="12.75">
      <c r="J84" s="11"/>
      <c r="K84" s="11"/>
      <c r="L84" s="11"/>
      <c r="M84" s="11"/>
      <c r="N84" s="11"/>
    </row>
    <row r="85" spans="10:14" ht="12.75">
      <c r="J85" s="11"/>
      <c r="K85" s="11"/>
      <c r="L85" s="11"/>
      <c r="M85" s="11"/>
      <c r="N85" s="11"/>
    </row>
    <row r="86" spans="10:14" ht="12.75">
      <c r="J86" s="11"/>
      <c r="K86" s="11"/>
      <c r="L86" s="11"/>
      <c r="M86" s="11"/>
      <c r="N86" s="11"/>
    </row>
    <row r="87" spans="10:14" ht="12.75">
      <c r="J87" s="11"/>
      <c r="K87" s="11"/>
      <c r="L87" s="11"/>
      <c r="M87" s="11"/>
      <c r="N87" s="11"/>
    </row>
    <row r="88" spans="10:14" ht="12.75">
      <c r="J88" s="11"/>
      <c r="K88" s="11"/>
      <c r="L88" s="11"/>
      <c r="M88" s="11"/>
      <c r="N88" s="11"/>
    </row>
    <row r="89" spans="10:14" ht="12.75">
      <c r="J89" s="11"/>
      <c r="K89" s="11"/>
      <c r="L89" s="11"/>
      <c r="M89" s="11"/>
      <c r="N89" s="11"/>
    </row>
    <row r="90" spans="10:14" ht="12.75">
      <c r="J90" s="11"/>
      <c r="K90" s="11"/>
      <c r="L90" s="11"/>
      <c r="M90" s="11"/>
      <c r="N90" s="11"/>
    </row>
    <row r="91" spans="10:14" ht="12.75">
      <c r="J91" s="11"/>
      <c r="K91" s="11"/>
      <c r="L91" s="11"/>
      <c r="M91" s="11"/>
      <c r="N91" s="11"/>
    </row>
    <row r="92" spans="10:14" ht="12.75">
      <c r="J92" s="11"/>
      <c r="K92" s="11"/>
      <c r="L92" s="11"/>
      <c r="M92" s="11"/>
      <c r="N92" s="11"/>
    </row>
    <row r="93" spans="10:14" ht="12.75">
      <c r="J93" s="11"/>
      <c r="K93" s="11"/>
      <c r="L93" s="11"/>
      <c r="M93" s="11"/>
      <c r="N93" s="11"/>
    </row>
    <row r="94" spans="10:14" ht="12.75">
      <c r="J94" s="11"/>
      <c r="K94" s="11"/>
      <c r="L94" s="11"/>
      <c r="M94" s="11"/>
      <c r="N94" s="11"/>
    </row>
    <row r="95" spans="10:14" ht="12.75">
      <c r="J95" s="11"/>
      <c r="K95" s="11"/>
      <c r="L95" s="11"/>
      <c r="M95" s="11"/>
      <c r="N95" s="11"/>
    </row>
    <row r="96" spans="10:14" ht="12.75">
      <c r="J96" s="11"/>
      <c r="K96" s="11"/>
      <c r="L96" s="11"/>
      <c r="M96" s="11"/>
      <c r="N96" s="11"/>
    </row>
    <row r="97" spans="10:14" ht="12.75">
      <c r="J97" s="11"/>
      <c r="K97" s="11"/>
      <c r="L97" s="11"/>
      <c r="M97" s="11"/>
      <c r="N97" s="11"/>
    </row>
    <row r="98" spans="10:14" ht="12.75">
      <c r="J98" s="11"/>
      <c r="K98" s="11"/>
      <c r="L98" s="11"/>
      <c r="M98" s="11"/>
      <c r="N98" s="11"/>
    </row>
    <row r="99" spans="10:14" ht="12.75">
      <c r="J99" s="11"/>
      <c r="K99" s="11"/>
      <c r="L99" s="11"/>
      <c r="M99" s="11"/>
      <c r="N99" s="11"/>
    </row>
    <row r="100" spans="10:14" ht="12.75">
      <c r="J100" s="11"/>
      <c r="K100" s="11"/>
      <c r="L100" s="11"/>
      <c r="M100" s="11"/>
      <c r="N100" s="11"/>
    </row>
    <row r="101" spans="10:14" ht="12.75">
      <c r="J101" s="11"/>
      <c r="K101" s="11"/>
      <c r="L101" s="11"/>
      <c r="M101" s="11"/>
      <c r="N101" s="11"/>
    </row>
    <row r="102" spans="10:14" ht="12.75">
      <c r="J102" s="11"/>
      <c r="K102" s="11"/>
      <c r="L102" s="11"/>
      <c r="M102" s="11"/>
      <c r="N102" s="11"/>
    </row>
    <row r="103" spans="10:14" ht="12.75">
      <c r="J103" s="11"/>
      <c r="K103" s="11"/>
      <c r="L103" s="11"/>
      <c r="M103" s="11"/>
      <c r="N103" s="11"/>
    </row>
    <row r="104" spans="10:14" ht="12.75">
      <c r="J104" s="11"/>
      <c r="K104" s="11"/>
      <c r="L104" s="11"/>
      <c r="M104" s="11"/>
      <c r="N104" s="11"/>
    </row>
    <row r="105" spans="10:14" ht="12.75">
      <c r="J105" s="11"/>
      <c r="K105" s="11"/>
      <c r="L105" s="11"/>
      <c r="M105" s="11"/>
      <c r="N105" s="11"/>
    </row>
    <row r="106" spans="10:14" ht="12.75">
      <c r="J106" s="11"/>
      <c r="K106" s="11"/>
      <c r="L106" s="11"/>
      <c r="M106" s="11"/>
      <c r="N106" s="11"/>
    </row>
    <row r="107" spans="10:14" ht="12.75">
      <c r="J107" s="11"/>
      <c r="K107" s="11"/>
      <c r="L107" s="11"/>
      <c r="M107" s="11"/>
      <c r="N107" s="11"/>
    </row>
    <row r="108" spans="10:14" ht="12.75">
      <c r="J108" s="11"/>
      <c r="K108" s="11"/>
      <c r="L108" s="11"/>
      <c r="M108" s="11"/>
      <c r="N108" s="11"/>
    </row>
    <row r="109" spans="10:14" ht="12.75">
      <c r="J109" s="11"/>
      <c r="K109" s="11"/>
      <c r="L109" s="11"/>
      <c r="M109" s="11"/>
      <c r="N109" s="11"/>
    </row>
    <row r="110" spans="10:14" ht="12.75">
      <c r="J110" s="11"/>
      <c r="K110" s="11"/>
      <c r="L110" s="11"/>
      <c r="M110" s="11"/>
      <c r="N110" s="11"/>
    </row>
    <row r="111" spans="10:14" ht="12.75">
      <c r="J111" s="11"/>
      <c r="K111" s="11"/>
      <c r="L111" s="11"/>
      <c r="M111" s="11"/>
      <c r="N111" s="11"/>
    </row>
    <row r="112" spans="10:14" ht="12.75">
      <c r="J112" s="11"/>
      <c r="K112" s="11"/>
      <c r="L112" s="11"/>
      <c r="M112" s="11"/>
      <c r="N112" s="11"/>
    </row>
    <row r="113" spans="10:14" ht="12.75">
      <c r="J113" s="11"/>
      <c r="K113" s="11"/>
      <c r="L113" s="11"/>
      <c r="M113" s="11"/>
      <c r="N113" s="11"/>
    </row>
    <row r="114" spans="10:14" ht="12.75">
      <c r="J114" s="11"/>
      <c r="K114" s="11"/>
      <c r="L114" s="11"/>
      <c r="M114" s="11"/>
      <c r="N114" s="11"/>
    </row>
    <row r="115" spans="10:14" ht="12.75">
      <c r="J115" s="11"/>
      <c r="K115" s="11"/>
      <c r="L115" s="11"/>
      <c r="M115" s="11"/>
      <c r="N115" s="11"/>
    </row>
    <row r="116" spans="10:14" ht="12.75">
      <c r="J116" s="11"/>
      <c r="K116" s="11"/>
      <c r="L116" s="11"/>
      <c r="M116" s="11"/>
      <c r="N116" s="11"/>
    </row>
    <row r="117" spans="10:14" ht="12.75">
      <c r="J117" s="11"/>
      <c r="K117" s="11"/>
      <c r="L117" s="11"/>
      <c r="M117" s="11"/>
      <c r="N117" s="11"/>
    </row>
    <row r="118" spans="10:14" ht="12.75">
      <c r="J118" s="11"/>
      <c r="K118" s="11"/>
      <c r="L118" s="11"/>
      <c r="M118" s="11"/>
      <c r="N118" s="11"/>
    </row>
    <row r="119" spans="10:14" ht="12.75">
      <c r="J119" s="11"/>
      <c r="K119" s="11"/>
      <c r="L119" s="11"/>
      <c r="M119" s="11"/>
      <c r="N119" s="11"/>
    </row>
    <row r="120" spans="10:14" ht="12.75">
      <c r="J120" s="11"/>
      <c r="K120" s="11"/>
      <c r="L120" s="11"/>
      <c r="M120" s="11"/>
      <c r="N120" s="11"/>
    </row>
    <row r="121" spans="10:14" ht="12.75">
      <c r="J121" s="11"/>
      <c r="K121" s="11"/>
      <c r="L121" s="11"/>
      <c r="M121" s="11"/>
      <c r="N121" s="11"/>
    </row>
  </sheetData>
  <mergeCells count="3">
    <mergeCell ref="B3:N3"/>
    <mergeCell ref="B4:N4"/>
    <mergeCell ref="B6:N6"/>
  </mergeCells>
  <printOptions/>
  <pageMargins left="0.75" right="0.75" top="0.5" bottom="0.5" header="0.5" footer="0.3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83"/>
  <sheetViews>
    <sheetView workbookViewId="0" topLeftCell="A44">
      <selection activeCell="I58" sqref="I58"/>
    </sheetView>
  </sheetViews>
  <sheetFormatPr defaultColWidth="9.140625" defaultRowHeight="12.75"/>
  <cols>
    <col min="1" max="1" width="3.7109375" style="0" customWidth="1"/>
    <col min="2" max="2" width="4.140625" style="0" customWidth="1"/>
    <col min="3" max="3" width="4.00390625" style="0" customWidth="1"/>
    <col min="9" max="9" width="12.57421875" style="0" customWidth="1"/>
    <col min="10" max="10" width="4.7109375" style="0" customWidth="1"/>
    <col min="11" max="11" width="12.7109375" style="0" customWidth="1"/>
    <col min="12" max="12" width="4.57421875" style="0" customWidth="1"/>
  </cols>
  <sheetData>
    <row r="3" spans="2:12" ht="15.75">
      <c r="B3" s="52" t="s">
        <v>0</v>
      </c>
      <c r="C3" s="52"/>
      <c r="D3" s="52"/>
      <c r="E3" s="52"/>
      <c r="F3" s="52"/>
      <c r="G3" s="52"/>
      <c r="H3" s="52"/>
      <c r="I3" s="52"/>
      <c r="J3" s="52"/>
      <c r="K3" s="52"/>
      <c r="L3" s="31"/>
    </row>
    <row r="4" spans="2:12" ht="12.75" customHeight="1">
      <c r="B4" s="53" t="s">
        <v>1</v>
      </c>
      <c r="C4" s="53"/>
      <c r="D4" s="53"/>
      <c r="E4" s="53"/>
      <c r="F4" s="53"/>
      <c r="G4" s="53"/>
      <c r="H4" s="53"/>
      <c r="I4" s="53"/>
      <c r="J4" s="53"/>
      <c r="K4" s="53"/>
      <c r="L4" s="24"/>
    </row>
    <row r="6" spans="2:12" ht="15.75">
      <c r="B6" s="52" t="s">
        <v>56</v>
      </c>
      <c r="C6" s="52"/>
      <c r="D6" s="52"/>
      <c r="E6" s="52"/>
      <c r="F6" s="52"/>
      <c r="G6" s="52"/>
      <c r="H6" s="52"/>
      <c r="I6" s="52"/>
      <c r="J6" s="52"/>
      <c r="K6" s="52"/>
      <c r="L6" s="51"/>
    </row>
    <row r="9" ht="15.75">
      <c r="B9" s="8" t="s">
        <v>57</v>
      </c>
    </row>
    <row r="11" spans="8:11" ht="12.75">
      <c r="H11" s="5"/>
      <c r="I11" s="5" t="s">
        <v>58</v>
      </c>
      <c r="J11" s="5"/>
      <c r="K11" s="5" t="s">
        <v>58</v>
      </c>
    </row>
    <row r="12" spans="8:11" ht="12.75">
      <c r="H12" s="5"/>
      <c r="I12" s="5" t="s">
        <v>59</v>
      </c>
      <c r="J12" s="5"/>
      <c r="K12" s="5" t="s">
        <v>60</v>
      </c>
    </row>
    <row r="13" spans="8:11" ht="12.75">
      <c r="H13" s="5"/>
      <c r="I13" s="5" t="s">
        <v>8</v>
      </c>
      <c r="J13" s="5"/>
      <c r="K13" s="5" t="s">
        <v>61</v>
      </c>
    </row>
    <row r="14" spans="8:11" ht="12.75">
      <c r="H14" s="5"/>
      <c r="I14" s="5" t="s">
        <v>7</v>
      </c>
      <c r="J14" s="5"/>
      <c r="K14" s="5" t="s">
        <v>62</v>
      </c>
    </row>
    <row r="15" spans="8:11" ht="12.75">
      <c r="H15" s="10" t="s">
        <v>11</v>
      </c>
      <c r="I15" s="49" t="str">
        <f>+PL!L19</f>
        <v>30/6/2000</v>
      </c>
      <c r="J15" s="5"/>
      <c r="K15" s="5" t="s">
        <v>63</v>
      </c>
    </row>
    <row r="16" spans="8:11" ht="12.75">
      <c r="H16" s="6"/>
      <c r="I16" s="6" t="s">
        <v>12</v>
      </c>
      <c r="J16" s="6"/>
      <c r="K16" s="6" t="s">
        <v>12</v>
      </c>
    </row>
    <row r="19" spans="2:11" ht="12.75">
      <c r="B19" s="3" t="s">
        <v>147</v>
      </c>
      <c r="C19" t="s">
        <v>64</v>
      </c>
      <c r="H19" s="9"/>
      <c r="I19" s="11">
        <v>823883</v>
      </c>
      <c r="J19" s="11"/>
      <c r="K19" s="11">
        <v>830314</v>
      </c>
    </row>
    <row r="20" spans="2:11" ht="12.75">
      <c r="B20" s="3" t="s">
        <v>148</v>
      </c>
      <c r="C20" t="s">
        <v>65</v>
      </c>
      <c r="H20" s="9"/>
      <c r="I20" s="11">
        <v>354912</v>
      </c>
      <c r="J20" s="11"/>
      <c r="K20" s="11">
        <v>365708</v>
      </c>
    </row>
    <row r="21" spans="2:11" ht="12.75">
      <c r="B21" s="3" t="s">
        <v>149</v>
      </c>
      <c r="C21" t="s">
        <v>66</v>
      </c>
      <c r="H21" s="9"/>
      <c r="I21" s="11">
        <v>98389</v>
      </c>
      <c r="J21" s="11"/>
      <c r="K21" s="11">
        <v>85587</v>
      </c>
    </row>
    <row r="22" spans="2:11" ht="12.75">
      <c r="B22" s="3" t="s">
        <v>151</v>
      </c>
      <c r="C22" t="s">
        <v>67</v>
      </c>
      <c r="H22" s="9"/>
      <c r="I22" s="11">
        <v>9180</v>
      </c>
      <c r="J22" s="11"/>
      <c r="K22" s="11">
        <v>12200</v>
      </c>
    </row>
    <row r="23" spans="2:11" ht="12.75">
      <c r="B23" s="3" t="s">
        <v>152</v>
      </c>
      <c r="C23" t="s">
        <v>68</v>
      </c>
      <c r="H23" s="9"/>
      <c r="I23" s="11">
        <v>227</v>
      </c>
      <c r="J23" s="11"/>
      <c r="K23" s="11">
        <v>227</v>
      </c>
    </row>
    <row r="24" spans="2:11" ht="12.75">
      <c r="B24" s="3" t="s">
        <v>153</v>
      </c>
      <c r="C24" t="s">
        <v>69</v>
      </c>
      <c r="H24" s="9"/>
      <c r="I24" s="11">
        <v>222203</v>
      </c>
      <c r="J24" s="11"/>
      <c r="K24" s="11">
        <v>232647</v>
      </c>
    </row>
    <row r="25" spans="2:11" ht="12.75">
      <c r="B25" s="3"/>
      <c r="H25" s="9"/>
      <c r="I25" s="11"/>
      <c r="J25" s="11"/>
      <c r="K25" s="11"/>
    </row>
    <row r="26" spans="2:11" ht="12.75">
      <c r="B26" s="3" t="s">
        <v>154</v>
      </c>
      <c r="C26" t="s">
        <v>70</v>
      </c>
      <c r="H26" s="9"/>
      <c r="I26" s="11"/>
      <c r="J26" s="11"/>
      <c r="K26" s="11"/>
    </row>
    <row r="27" spans="2:11" ht="12.75">
      <c r="B27" s="3"/>
      <c r="D27" t="s">
        <v>71</v>
      </c>
      <c r="H27" s="9"/>
      <c r="I27" s="11">
        <v>105215</v>
      </c>
      <c r="J27" s="11"/>
      <c r="K27" s="11">
        <v>105875</v>
      </c>
    </row>
    <row r="28" spans="2:11" ht="12.75">
      <c r="B28" s="3"/>
      <c r="D28" t="s">
        <v>72</v>
      </c>
      <c r="H28" s="9"/>
      <c r="I28" s="11">
        <v>77684</v>
      </c>
      <c r="J28" s="11"/>
      <c r="K28" s="11">
        <v>67028</v>
      </c>
    </row>
    <row r="29" spans="2:11" ht="12.75">
      <c r="B29" s="3"/>
      <c r="D29" t="s">
        <v>73</v>
      </c>
      <c r="H29" s="9"/>
      <c r="I29" s="11">
        <v>12098</v>
      </c>
      <c r="J29" s="11"/>
      <c r="K29" s="11">
        <v>4018</v>
      </c>
    </row>
    <row r="30" spans="2:11" ht="12.75">
      <c r="B30" s="3"/>
      <c r="D30" t="s">
        <v>74</v>
      </c>
      <c r="H30" s="9"/>
      <c r="I30" s="11">
        <v>99348</v>
      </c>
      <c r="J30" s="11"/>
      <c r="K30" s="11">
        <v>94478</v>
      </c>
    </row>
    <row r="31" spans="2:11" ht="12.75">
      <c r="B31" s="3"/>
      <c r="D31" t="s">
        <v>75</v>
      </c>
      <c r="H31" s="9"/>
      <c r="I31" s="14">
        <v>15229</v>
      </c>
      <c r="J31" s="11"/>
      <c r="K31" s="14">
        <v>12891</v>
      </c>
    </row>
    <row r="32" spans="2:11" ht="4.5" customHeight="1">
      <c r="B32" s="3"/>
      <c r="H32" s="9"/>
      <c r="I32" s="11"/>
      <c r="J32" s="11"/>
      <c r="K32" s="11"/>
    </row>
    <row r="33" spans="2:11" ht="12.75">
      <c r="B33" s="3"/>
      <c r="H33" s="9"/>
      <c r="I33" s="14">
        <f>SUM(I27:I31)</f>
        <v>309574</v>
      </c>
      <c r="J33" s="11"/>
      <c r="K33" s="14">
        <f>SUM(K27:K31)</f>
        <v>284290</v>
      </c>
    </row>
    <row r="34" spans="2:11" ht="12.75">
      <c r="B34" s="3"/>
      <c r="H34" s="9"/>
      <c r="I34" s="11"/>
      <c r="J34" s="11"/>
      <c r="K34" s="11"/>
    </row>
    <row r="35" spans="2:11" ht="12.75">
      <c r="B35" s="3" t="s">
        <v>155</v>
      </c>
      <c r="C35" t="s">
        <v>76</v>
      </c>
      <c r="H35" s="9"/>
      <c r="I35" s="11"/>
      <c r="J35" s="11"/>
      <c r="K35" s="11"/>
    </row>
    <row r="36" spans="2:11" ht="12.75">
      <c r="B36" s="3"/>
      <c r="D36" t="s">
        <v>77</v>
      </c>
      <c r="H36" s="9">
        <v>12</v>
      </c>
      <c r="I36" s="11">
        <v>55493</v>
      </c>
      <c r="J36" s="11"/>
      <c r="K36" s="11">
        <v>99632</v>
      </c>
    </row>
    <row r="37" spans="2:11" ht="12.75">
      <c r="B37" s="3"/>
      <c r="D37" t="s">
        <v>78</v>
      </c>
      <c r="H37" s="9"/>
      <c r="I37" s="11">
        <v>55739</v>
      </c>
      <c r="J37" s="11"/>
      <c r="K37" s="11">
        <v>76100</v>
      </c>
    </row>
    <row r="38" spans="2:11" ht="12.75">
      <c r="B38" s="3"/>
      <c r="D38" t="s">
        <v>79</v>
      </c>
      <c r="H38" s="9"/>
      <c r="I38" s="11">
        <v>31963</v>
      </c>
      <c r="J38" s="11"/>
      <c r="K38" s="11">
        <v>27038</v>
      </c>
    </row>
    <row r="39" spans="2:11" ht="12.75">
      <c r="B39" s="3"/>
      <c r="D39" t="s">
        <v>80</v>
      </c>
      <c r="H39" s="9"/>
      <c r="I39" s="11">
        <v>5255</v>
      </c>
      <c r="J39" s="11"/>
      <c r="K39" s="11">
        <v>3398</v>
      </c>
    </row>
    <row r="40" spans="2:11" ht="12.75">
      <c r="B40" s="3"/>
      <c r="D40" t="s">
        <v>75</v>
      </c>
      <c r="H40" s="9"/>
      <c r="I40" s="15">
        <v>1462</v>
      </c>
      <c r="J40" s="11"/>
      <c r="K40" s="14">
        <v>146</v>
      </c>
    </row>
    <row r="41" spans="2:11" ht="4.5" customHeight="1">
      <c r="B41" s="3"/>
      <c r="H41" s="9"/>
      <c r="I41" s="32"/>
      <c r="J41" s="11"/>
      <c r="K41" s="11"/>
    </row>
    <row r="42" spans="2:11" ht="12.75">
      <c r="B42" s="3"/>
      <c r="H42" s="9"/>
      <c r="I42" s="14">
        <f>SUM(I36:I40)</f>
        <v>149912</v>
      </c>
      <c r="J42" s="11"/>
      <c r="K42" s="14">
        <f>SUM(K36:K40)</f>
        <v>206314</v>
      </c>
    </row>
    <row r="43" spans="2:11" ht="12.75">
      <c r="B43" s="3"/>
      <c r="H43" s="9"/>
      <c r="I43" s="11"/>
      <c r="J43" s="11"/>
      <c r="K43" s="11"/>
    </row>
    <row r="44" spans="2:11" ht="12.75">
      <c r="B44" s="3" t="s">
        <v>156</v>
      </c>
      <c r="C44" t="s">
        <v>81</v>
      </c>
      <c r="H44" s="9"/>
      <c r="I44" s="11">
        <f>I33-I42</f>
        <v>159662</v>
      </c>
      <c r="J44" s="11"/>
      <c r="K44" s="11">
        <f>K33-K42</f>
        <v>77976</v>
      </c>
    </row>
    <row r="45" spans="2:11" ht="8.25" customHeight="1">
      <c r="B45" s="3"/>
      <c r="H45" s="9"/>
      <c r="I45" s="11"/>
      <c r="J45" s="11"/>
      <c r="K45" s="11"/>
    </row>
    <row r="46" spans="2:11" ht="17.25" customHeight="1" thickBot="1">
      <c r="B46" s="3"/>
      <c r="H46" s="9"/>
      <c r="I46" s="17">
        <f>SUM(I19:I24)+I44</f>
        <v>1668456</v>
      </c>
      <c r="J46" s="11"/>
      <c r="K46" s="17">
        <f>SUM(K19:K24)+K44</f>
        <v>1604659</v>
      </c>
    </row>
    <row r="47" spans="2:11" ht="13.5" thickTop="1">
      <c r="B47" s="3"/>
      <c r="H47" s="9"/>
      <c r="I47" s="11"/>
      <c r="J47" s="11"/>
      <c r="K47" s="11"/>
    </row>
    <row r="48" spans="2:11" ht="12.75">
      <c r="B48" s="3" t="s">
        <v>157</v>
      </c>
      <c r="C48" t="s">
        <v>82</v>
      </c>
      <c r="H48" s="9"/>
      <c r="I48" s="11"/>
      <c r="J48" s="11"/>
      <c r="K48" s="11"/>
    </row>
    <row r="49" spans="2:11" ht="12.75">
      <c r="B49" s="3"/>
      <c r="C49" t="s">
        <v>83</v>
      </c>
      <c r="H49" s="9"/>
      <c r="I49" s="11">
        <v>203043</v>
      </c>
      <c r="J49" s="11"/>
      <c r="K49" s="11">
        <v>203043</v>
      </c>
    </row>
    <row r="50" spans="2:11" ht="12.75">
      <c r="B50" s="3"/>
      <c r="C50" t="s">
        <v>84</v>
      </c>
      <c r="H50" s="9"/>
      <c r="I50" s="11"/>
      <c r="J50" s="11"/>
      <c r="K50" s="11"/>
    </row>
    <row r="51" spans="2:11" ht="12.75">
      <c r="B51" s="3"/>
      <c r="D51" t="s">
        <v>85</v>
      </c>
      <c r="H51" s="9"/>
      <c r="I51" s="11">
        <v>1099954</v>
      </c>
      <c r="J51" s="11"/>
      <c r="K51" s="11">
        <v>1099954</v>
      </c>
    </row>
    <row r="52" spans="2:11" ht="12.75">
      <c r="B52" s="3"/>
      <c r="D52" t="s">
        <v>86</v>
      </c>
      <c r="H52" s="9"/>
      <c r="I52" s="11">
        <v>49189</v>
      </c>
      <c r="J52" s="11"/>
      <c r="K52" s="11">
        <v>49189</v>
      </c>
    </row>
    <row r="53" spans="2:11" ht="12.75">
      <c r="B53" s="3"/>
      <c r="D53" t="s">
        <v>87</v>
      </c>
      <c r="H53" s="9"/>
      <c r="I53" s="11">
        <v>143630</v>
      </c>
      <c r="J53" s="11"/>
      <c r="K53" s="11">
        <v>80991</v>
      </c>
    </row>
    <row r="54" spans="2:11" ht="12.75">
      <c r="B54" s="3"/>
      <c r="D54" t="s">
        <v>75</v>
      </c>
      <c r="H54" s="9"/>
      <c r="I54" s="11">
        <v>-25</v>
      </c>
      <c r="J54" s="11"/>
      <c r="K54" s="11">
        <v>-25</v>
      </c>
    </row>
    <row r="55" spans="2:11" ht="4.5" customHeight="1">
      <c r="B55" s="3"/>
      <c r="H55" s="9"/>
      <c r="I55" s="14"/>
      <c r="J55" s="11"/>
      <c r="K55" s="14"/>
    </row>
    <row r="56" spans="2:11" ht="17.25" customHeight="1">
      <c r="B56" s="3"/>
      <c r="H56" s="9"/>
      <c r="I56" s="11">
        <f>SUM(I49:I54)</f>
        <v>1495791</v>
      </c>
      <c r="J56" s="11"/>
      <c r="K56" s="11">
        <f>SUM(K49:K54)</f>
        <v>1433152</v>
      </c>
    </row>
    <row r="57" spans="2:11" ht="12.75">
      <c r="B57" s="3" t="s">
        <v>158</v>
      </c>
      <c r="C57" t="s">
        <v>88</v>
      </c>
      <c r="H57" s="9"/>
      <c r="I57" s="11">
        <v>172553</v>
      </c>
      <c r="J57" s="11"/>
      <c r="K57" s="11">
        <v>170833</v>
      </c>
    </row>
    <row r="58" spans="2:11" ht="12.75">
      <c r="B58" s="3" t="s">
        <v>159</v>
      </c>
      <c r="C58" t="s">
        <v>89</v>
      </c>
      <c r="H58" s="9">
        <v>12</v>
      </c>
      <c r="I58" s="12" t="s">
        <v>17</v>
      </c>
      <c r="J58" s="12"/>
      <c r="K58" s="12" t="s">
        <v>17</v>
      </c>
    </row>
    <row r="59" spans="2:11" ht="12.75">
      <c r="B59" s="3" t="s">
        <v>160</v>
      </c>
      <c r="C59" t="s">
        <v>90</v>
      </c>
      <c r="H59" s="9"/>
      <c r="I59" s="11">
        <v>112</v>
      </c>
      <c r="J59" s="11"/>
      <c r="K59" s="11">
        <v>674</v>
      </c>
    </row>
    <row r="60" spans="2:11" ht="6.75" customHeight="1">
      <c r="B60" s="3"/>
      <c r="H60" s="9"/>
      <c r="I60" s="11"/>
      <c r="J60" s="11"/>
      <c r="K60" s="11"/>
    </row>
    <row r="61" spans="2:11" ht="17.25" customHeight="1" thickBot="1">
      <c r="B61" s="3"/>
      <c r="H61" s="9"/>
      <c r="I61" s="17">
        <f>SUM(I56:I60)</f>
        <v>1668456</v>
      </c>
      <c r="J61" s="11"/>
      <c r="K61" s="17">
        <f>SUM(K56:K60)</f>
        <v>1604659</v>
      </c>
    </row>
    <row r="62" spans="2:11" ht="13.5" thickTop="1">
      <c r="B62" s="3"/>
      <c r="H62" s="9"/>
      <c r="I62" s="11"/>
      <c r="J62" s="11"/>
      <c r="K62" s="11"/>
    </row>
    <row r="63" spans="2:11" ht="13.5" thickBot="1">
      <c r="B63" s="3" t="s">
        <v>161</v>
      </c>
      <c r="C63" t="s">
        <v>91</v>
      </c>
      <c r="H63" s="9"/>
      <c r="I63" s="13">
        <f>(I56-I24)/203043*100</f>
        <v>627.2503853863467</v>
      </c>
      <c r="J63" s="11"/>
      <c r="K63" s="13">
        <f>(K56-K24)/203043*100</f>
        <v>591.256531867634</v>
      </c>
    </row>
    <row r="64" spans="8:11" ht="13.5" thickTop="1">
      <c r="H64" s="9"/>
      <c r="I64" s="11"/>
      <c r="J64" s="11"/>
      <c r="K64" s="11"/>
    </row>
    <row r="65" spans="8:11" ht="12.75">
      <c r="H65" s="9"/>
      <c r="I65" s="11"/>
      <c r="J65" s="11"/>
      <c r="K65" s="11"/>
    </row>
    <row r="66" spans="8:11" ht="12.75">
      <c r="H66" s="9"/>
      <c r="I66" s="11"/>
      <c r="J66" s="11"/>
      <c r="K66" s="11"/>
    </row>
    <row r="67" spans="8:11" ht="12.75">
      <c r="H67" s="9"/>
      <c r="I67" s="11"/>
      <c r="J67" s="11"/>
      <c r="K67" s="11"/>
    </row>
    <row r="68" spans="8:11" ht="12.75">
      <c r="H68" s="9"/>
      <c r="I68" s="11"/>
      <c r="J68" s="11"/>
      <c r="K68" s="11"/>
    </row>
    <row r="69" spans="8:11" ht="12.75">
      <c r="H69" s="9"/>
      <c r="I69" s="11"/>
      <c r="J69" s="11"/>
      <c r="K69" s="11"/>
    </row>
    <row r="70" spans="8:11" ht="12.75">
      <c r="H70" s="9"/>
      <c r="I70" s="11"/>
      <c r="J70" s="11"/>
      <c r="K70" s="11"/>
    </row>
    <row r="71" spans="8:11" ht="12.75">
      <c r="H71" s="9"/>
      <c r="I71" s="11"/>
      <c r="J71" s="11"/>
      <c r="K71" s="11"/>
    </row>
    <row r="72" spans="8:11" ht="12.75">
      <c r="H72" s="9"/>
      <c r="I72" s="11"/>
      <c r="J72" s="11"/>
      <c r="K72" s="11"/>
    </row>
    <row r="73" spans="8:11" ht="12.75">
      <c r="H73" s="9"/>
      <c r="I73" s="11"/>
      <c r="J73" s="11"/>
      <c r="K73" s="11"/>
    </row>
    <row r="74" spans="8:11" ht="12.75">
      <c r="H74" s="9"/>
      <c r="I74" s="11"/>
      <c r="J74" s="11"/>
      <c r="K74" s="11"/>
    </row>
    <row r="75" spans="9:11" ht="12.75">
      <c r="I75" s="11"/>
      <c r="J75" s="11"/>
      <c r="K75" s="11"/>
    </row>
    <row r="76" spans="9:11" ht="12.75">
      <c r="I76" s="11"/>
      <c r="J76" s="11"/>
      <c r="K76" s="11"/>
    </row>
    <row r="77" spans="9:11" ht="12.75">
      <c r="I77" s="11"/>
      <c r="J77" s="11"/>
      <c r="K77" s="11"/>
    </row>
    <row r="78" spans="9:11" ht="12.75">
      <c r="I78" s="11"/>
      <c r="J78" s="11"/>
      <c r="K78" s="11"/>
    </row>
    <row r="79" spans="9:11" ht="12.75">
      <c r="I79" s="11"/>
      <c r="J79" s="11"/>
      <c r="K79" s="11"/>
    </row>
    <row r="80" spans="9:11" ht="12.75">
      <c r="I80" s="11"/>
      <c r="J80" s="11"/>
      <c r="K80" s="11"/>
    </row>
    <row r="81" spans="9:11" ht="12.75">
      <c r="I81" s="11"/>
      <c r="J81" s="11"/>
      <c r="K81" s="11"/>
    </row>
    <row r="82" spans="9:11" ht="12.75">
      <c r="I82" s="11"/>
      <c r="J82" s="11"/>
      <c r="K82" s="11"/>
    </row>
    <row r="83" spans="9:11" ht="12.75">
      <c r="I83" s="11"/>
      <c r="J83" s="11"/>
      <c r="K83" s="11"/>
    </row>
  </sheetData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235"/>
  <sheetViews>
    <sheetView workbookViewId="0" topLeftCell="A177">
      <selection activeCell="A194" sqref="A194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3" width="5.00390625" style="0" customWidth="1"/>
    <col min="6" max="6" width="12.28125" style="0" customWidth="1"/>
    <col min="7" max="7" width="4.7109375" style="0" customWidth="1"/>
    <col min="8" max="8" width="12.8515625" style="0" customWidth="1"/>
    <col min="9" max="9" width="2.7109375" style="0" customWidth="1"/>
    <col min="10" max="10" width="12.8515625" style="0" customWidth="1"/>
    <col min="11" max="11" width="2.7109375" style="0" customWidth="1"/>
    <col min="12" max="12" width="13.421875" style="0" customWidth="1"/>
    <col min="13" max="14" width="8.7109375" style="0" customWidth="1"/>
    <col min="15" max="15" width="3.57421875" style="0" customWidth="1"/>
    <col min="16" max="16" width="3.7109375" style="0" customWidth="1"/>
  </cols>
  <sheetData>
    <row r="2" spans="2:13" ht="15.75">
      <c r="B2" s="63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31"/>
    </row>
    <row r="3" spans="2:13" ht="12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24"/>
    </row>
    <row r="5" spans="2:13" ht="15.75">
      <c r="B5" s="63" t="s">
        <v>56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31"/>
    </row>
    <row r="8" ht="15.75">
      <c r="B8" s="8" t="s">
        <v>92</v>
      </c>
    </row>
    <row r="10" spans="2:3" ht="12.75">
      <c r="B10" s="22" t="s">
        <v>147</v>
      </c>
      <c r="C10" s="18" t="s">
        <v>93</v>
      </c>
    </row>
    <row r="11" ht="5.25" customHeight="1">
      <c r="B11" s="22"/>
    </row>
    <row r="12" spans="2:3" ht="12.75">
      <c r="B12" s="22"/>
      <c r="C12" t="s">
        <v>196</v>
      </c>
    </row>
    <row r="13" spans="2:3" ht="12.75">
      <c r="B13" s="22"/>
      <c r="C13" t="s">
        <v>197</v>
      </c>
    </row>
    <row r="14" spans="2:3" ht="12.75">
      <c r="B14" s="22"/>
      <c r="C14" t="s">
        <v>198</v>
      </c>
    </row>
    <row r="15" ht="12.75">
      <c r="B15" s="22"/>
    </row>
    <row r="16" ht="12.75">
      <c r="B16" s="22"/>
    </row>
    <row r="17" spans="2:3" ht="12.75">
      <c r="B17" s="22" t="s">
        <v>148</v>
      </c>
      <c r="C17" s="18" t="s">
        <v>94</v>
      </c>
    </row>
    <row r="18" ht="6" customHeight="1">
      <c r="B18" s="22"/>
    </row>
    <row r="19" spans="2:3" ht="12.75">
      <c r="B19" s="22"/>
      <c r="C19" t="s">
        <v>95</v>
      </c>
    </row>
    <row r="20" ht="12.75">
      <c r="B20" s="22"/>
    </row>
    <row r="21" spans="2:10" ht="12.75">
      <c r="B21" s="22"/>
      <c r="J21" s="5"/>
    </row>
    <row r="22" spans="2:3" ht="12.75">
      <c r="B22" s="22" t="s">
        <v>149</v>
      </c>
      <c r="C22" s="18" t="s">
        <v>96</v>
      </c>
    </row>
    <row r="23" ht="6" customHeight="1">
      <c r="B23" s="22"/>
    </row>
    <row r="24" spans="2:3" ht="12.75">
      <c r="B24" s="22"/>
      <c r="C24" t="s">
        <v>97</v>
      </c>
    </row>
    <row r="25" ht="12.75">
      <c r="B25" s="22"/>
    </row>
    <row r="26" ht="12.75">
      <c r="B26" s="22"/>
    </row>
    <row r="27" spans="2:3" ht="12.75">
      <c r="B27" s="22" t="s">
        <v>151</v>
      </c>
      <c r="C27" s="18" t="s">
        <v>98</v>
      </c>
    </row>
    <row r="28" spans="2:15" ht="12.75">
      <c r="B28" s="22"/>
      <c r="H28" s="5" t="s">
        <v>5</v>
      </c>
      <c r="I28" s="5"/>
      <c r="J28" s="35" t="s">
        <v>6</v>
      </c>
      <c r="K28" s="35"/>
      <c r="L28" s="35"/>
      <c r="O28" s="42"/>
    </row>
    <row r="29" spans="2:15" ht="12.75">
      <c r="B29" s="22"/>
      <c r="H29" s="7" t="s">
        <v>7</v>
      </c>
      <c r="I29" s="5"/>
      <c r="J29" s="36" t="s">
        <v>7</v>
      </c>
      <c r="K29" s="36"/>
      <c r="L29" s="36"/>
      <c r="O29" s="43"/>
    </row>
    <row r="30" spans="2:15" ht="4.5" customHeight="1">
      <c r="B30" s="22"/>
      <c r="H30" s="5"/>
      <c r="I30" s="5"/>
      <c r="J30" s="5"/>
      <c r="K30" s="5"/>
      <c r="L30" s="5"/>
      <c r="O30" s="5"/>
    </row>
    <row r="31" spans="2:12" ht="12.75">
      <c r="B31" s="22"/>
      <c r="H31" s="5" t="s">
        <v>8</v>
      </c>
      <c r="I31" s="5"/>
      <c r="J31" s="5" t="s">
        <v>8</v>
      </c>
      <c r="K31" s="5"/>
      <c r="L31" s="39" t="s">
        <v>183</v>
      </c>
    </row>
    <row r="32" spans="2:12" ht="12.75">
      <c r="B32" s="22"/>
      <c r="H32" s="5" t="s">
        <v>9</v>
      </c>
      <c r="I32" s="5"/>
      <c r="J32" s="5" t="s">
        <v>9</v>
      </c>
      <c r="K32" s="5"/>
      <c r="L32" s="39" t="s">
        <v>184</v>
      </c>
    </row>
    <row r="33" spans="2:12" ht="12.75">
      <c r="B33" s="22"/>
      <c r="H33" s="5" t="s">
        <v>7</v>
      </c>
      <c r="I33" s="5"/>
      <c r="J33" s="5" t="s">
        <v>10</v>
      </c>
      <c r="K33" s="5"/>
      <c r="L33" s="39" t="s">
        <v>185</v>
      </c>
    </row>
    <row r="34" spans="2:12" ht="12.75">
      <c r="B34" s="22"/>
      <c r="H34" s="5" t="str">
        <f>+PL!J19</f>
        <v>30/6/2000</v>
      </c>
      <c r="I34" s="5"/>
      <c r="J34" s="5" t="str">
        <f>H34</f>
        <v>30/6/2000</v>
      </c>
      <c r="K34" s="5"/>
      <c r="L34" s="5" t="str">
        <f>PL!N19</f>
        <v>30/6/1999</v>
      </c>
    </row>
    <row r="35" spans="2:12" ht="12.75">
      <c r="B35" s="22"/>
      <c r="C35" t="s">
        <v>99</v>
      </c>
      <c r="H35" s="6" t="s">
        <v>12</v>
      </c>
      <c r="I35" s="6"/>
      <c r="J35" s="6" t="s">
        <v>12</v>
      </c>
      <c r="K35" s="6"/>
      <c r="L35" s="6" t="s">
        <v>12</v>
      </c>
    </row>
    <row r="36" ht="12.75">
      <c r="B36" s="22"/>
    </row>
    <row r="37" spans="2:12" ht="12.75">
      <c r="B37" s="22"/>
      <c r="C37" s="9" t="s">
        <v>13</v>
      </c>
      <c r="D37" t="s">
        <v>100</v>
      </c>
      <c r="H37" s="21">
        <f>+J37-1274</f>
        <v>871</v>
      </c>
      <c r="J37" s="47">
        <v>2145</v>
      </c>
      <c r="K37" s="21"/>
      <c r="L37" s="21">
        <v>0</v>
      </c>
    </row>
    <row r="38" spans="2:12" ht="12.75">
      <c r="B38" s="22"/>
      <c r="C38" s="9" t="s">
        <v>15</v>
      </c>
      <c r="D38" t="s">
        <v>195</v>
      </c>
      <c r="H38" s="21">
        <f>+J38-0</f>
        <v>-52</v>
      </c>
      <c r="J38" s="21">
        <v>-52</v>
      </c>
      <c r="K38" s="21"/>
      <c r="L38" s="21">
        <v>164</v>
      </c>
    </row>
    <row r="39" spans="2:12" ht="12.75">
      <c r="B39" s="22"/>
      <c r="C39" s="9" t="s">
        <v>18</v>
      </c>
      <c r="D39" t="s">
        <v>101</v>
      </c>
      <c r="H39" s="21">
        <f>+J39-54</f>
        <v>-54</v>
      </c>
      <c r="J39" s="21">
        <v>0</v>
      </c>
      <c r="K39" s="21"/>
      <c r="L39" s="21">
        <v>-126</v>
      </c>
    </row>
    <row r="40" spans="2:12" ht="12.75">
      <c r="B40" s="22"/>
      <c r="C40" s="9" t="s">
        <v>27</v>
      </c>
      <c r="D40" t="s">
        <v>221</v>
      </c>
      <c r="H40" s="21">
        <f>H43-H37-H38-H39</f>
        <v>0</v>
      </c>
      <c r="J40" s="21">
        <f>J43-J37-J38-J39</f>
        <v>-384</v>
      </c>
      <c r="K40" s="21"/>
      <c r="L40" s="21">
        <f>L43-L37-L38-L39</f>
        <v>-42</v>
      </c>
    </row>
    <row r="41" spans="2:12" ht="4.5" customHeight="1">
      <c r="B41" s="22"/>
      <c r="H41" s="19"/>
      <c r="J41" s="19"/>
      <c r="K41" s="40"/>
      <c r="L41" s="19"/>
    </row>
    <row r="42" ht="4.5" customHeight="1">
      <c r="B42" s="22"/>
    </row>
    <row r="43" spans="2:12" ht="13.5" thickBot="1">
      <c r="B43" s="22"/>
      <c r="D43" t="s">
        <v>21</v>
      </c>
      <c r="H43" s="13">
        <f>-PL!J51</f>
        <v>765</v>
      </c>
      <c r="J43" s="13">
        <f>-PL!L51</f>
        <v>1709</v>
      </c>
      <c r="K43" s="32"/>
      <c r="L43" s="13">
        <f>-PL!N51</f>
        <v>-4</v>
      </c>
    </row>
    <row r="44" ht="13.5" thickTop="1">
      <c r="B44" s="22"/>
    </row>
    <row r="45" spans="2:3" ht="12.75">
      <c r="B45" s="22"/>
      <c r="C45" t="s">
        <v>199</v>
      </c>
    </row>
    <row r="46" spans="2:3" ht="12.75">
      <c r="B46" s="22"/>
      <c r="C46" t="s">
        <v>200</v>
      </c>
    </row>
    <row r="47" ht="12.75">
      <c r="B47" s="22"/>
    </row>
    <row r="48" ht="12.75">
      <c r="B48" s="22"/>
    </row>
    <row r="49" spans="2:3" ht="12.75">
      <c r="B49" s="22" t="s">
        <v>152</v>
      </c>
      <c r="C49" s="18" t="s">
        <v>102</v>
      </c>
    </row>
    <row r="50" ht="6" customHeight="1">
      <c r="B50" s="22"/>
    </row>
    <row r="51" spans="2:3" ht="12.75">
      <c r="B51" s="22"/>
      <c r="C51" t="s">
        <v>103</v>
      </c>
    </row>
    <row r="52" ht="12.75">
      <c r="B52" s="22"/>
    </row>
    <row r="53" ht="12.75">
      <c r="B53" s="22"/>
    </row>
    <row r="54" spans="2:3" ht="12.75">
      <c r="B54" s="22" t="s">
        <v>153</v>
      </c>
      <c r="C54" s="18" t="s">
        <v>104</v>
      </c>
    </row>
    <row r="55" ht="6" customHeight="1">
      <c r="B55" s="22"/>
    </row>
    <row r="56" spans="2:3" ht="12.75">
      <c r="B56" s="22"/>
      <c r="C56" t="s">
        <v>222</v>
      </c>
    </row>
    <row r="57" spans="2:3" ht="12.75">
      <c r="B57" s="22"/>
      <c r="C57" t="s">
        <v>201</v>
      </c>
    </row>
    <row r="58" ht="12.75">
      <c r="B58" s="22"/>
    </row>
    <row r="59" ht="12.75">
      <c r="B59" s="22"/>
    </row>
    <row r="60" spans="2:3" ht="12.75">
      <c r="B60" s="22" t="s">
        <v>154</v>
      </c>
      <c r="C60" s="18" t="s">
        <v>105</v>
      </c>
    </row>
    <row r="61" ht="6" customHeight="1">
      <c r="B61" s="22"/>
    </row>
    <row r="62" spans="2:3" ht="12.75">
      <c r="B62" s="22"/>
      <c r="C62" t="s">
        <v>215</v>
      </c>
    </row>
    <row r="63" ht="12.75">
      <c r="B63" s="22"/>
    </row>
    <row r="64" spans="2:3" ht="12.75">
      <c r="B64" s="22"/>
      <c r="C64" t="s">
        <v>106</v>
      </c>
    </row>
    <row r="65" ht="12.75">
      <c r="B65" s="22"/>
    </row>
    <row r="66" spans="2:10" ht="12.75">
      <c r="B66" s="22"/>
      <c r="J66" s="6" t="s">
        <v>12</v>
      </c>
    </row>
    <row r="67" ht="6" customHeight="1">
      <c r="B67" s="22"/>
    </row>
    <row r="68" spans="2:10" ht="13.5" thickBot="1">
      <c r="B68" s="22"/>
      <c r="D68" t="s">
        <v>107</v>
      </c>
      <c r="J68" s="20">
        <v>42</v>
      </c>
    </row>
    <row r="69" ht="13.5" thickTop="1">
      <c r="B69" s="22"/>
    </row>
    <row r="70" spans="2:10" ht="13.5" thickBot="1">
      <c r="B70" s="22"/>
      <c r="D70" t="s">
        <v>108</v>
      </c>
      <c r="J70" s="20">
        <v>42</v>
      </c>
    </row>
    <row r="71" ht="13.5" thickTop="1">
      <c r="B71" s="22"/>
    </row>
    <row r="72" spans="2:10" ht="13.5" thickBot="1">
      <c r="B72" s="22"/>
      <c r="D72" t="s">
        <v>109</v>
      </c>
      <c r="J72" s="20">
        <v>42</v>
      </c>
    </row>
    <row r="73" ht="13.5" thickTop="1">
      <c r="B73" s="22"/>
    </row>
    <row r="74" ht="12.75">
      <c r="B74" s="22"/>
    </row>
    <row r="75" spans="2:3" ht="12.75">
      <c r="B75" s="22" t="s">
        <v>155</v>
      </c>
      <c r="C75" s="18" t="s">
        <v>110</v>
      </c>
    </row>
    <row r="76" ht="6" customHeight="1">
      <c r="B76" s="22"/>
    </row>
    <row r="77" spans="2:3" ht="12.75">
      <c r="B77" s="22"/>
      <c r="C77" t="s">
        <v>205</v>
      </c>
    </row>
    <row r="78" ht="12.75">
      <c r="B78" s="22"/>
    </row>
    <row r="79" ht="12.75">
      <c r="B79" s="22"/>
    </row>
    <row r="80" ht="12.75">
      <c r="B80" s="22"/>
    </row>
    <row r="81" spans="2:14" ht="12.75">
      <c r="B81" s="22"/>
      <c r="N81" s="30" t="s">
        <v>111</v>
      </c>
    </row>
    <row r="82" spans="2:14" ht="12.75">
      <c r="B82" s="22"/>
      <c r="N82">
        <v>2</v>
      </c>
    </row>
    <row r="83" ht="12.75">
      <c r="B83" s="22"/>
    </row>
    <row r="84" ht="12.75">
      <c r="B84" s="22"/>
    </row>
    <row r="85" ht="12.75">
      <c r="B85" s="22"/>
    </row>
    <row r="86" spans="2:3" ht="12.75">
      <c r="B86" s="22" t="s">
        <v>156</v>
      </c>
      <c r="C86" s="18" t="s">
        <v>112</v>
      </c>
    </row>
    <row r="87" ht="6" customHeight="1">
      <c r="B87" s="22"/>
    </row>
    <row r="88" spans="2:4" ht="12.75">
      <c r="B88" s="22"/>
      <c r="C88" s="61" t="s">
        <v>224</v>
      </c>
      <c r="D88" s="62" t="s">
        <v>225</v>
      </c>
    </row>
    <row r="89" spans="2:4" ht="12.75">
      <c r="B89" s="22"/>
      <c r="D89" t="s">
        <v>238</v>
      </c>
    </row>
    <row r="90" spans="2:4" ht="12.75">
      <c r="B90" s="22"/>
      <c r="D90" t="s">
        <v>237</v>
      </c>
    </row>
    <row r="91" ht="9.75" customHeight="1">
      <c r="B91" s="22"/>
    </row>
    <row r="92" spans="2:4" ht="12.75">
      <c r="B92" s="22"/>
      <c r="C92" s="61" t="s">
        <v>226</v>
      </c>
      <c r="D92" s="62" t="s">
        <v>227</v>
      </c>
    </row>
    <row r="93" spans="2:4" ht="12.75">
      <c r="B93" s="22"/>
      <c r="D93" t="s">
        <v>228</v>
      </c>
    </row>
    <row r="94" spans="2:4" ht="12.75">
      <c r="B94" s="22"/>
      <c r="D94" t="s">
        <v>232</v>
      </c>
    </row>
    <row r="95" spans="2:4" ht="12.75">
      <c r="B95" s="22"/>
      <c r="D95" t="s">
        <v>231</v>
      </c>
    </row>
    <row r="96" spans="2:4" ht="12.75">
      <c r="B96" s="22"/>
      <c r="D96" t="s">
        <v>229</v>
      </c>
    </row>
    <row r="97" spans="2:4" ht="12.75">
      <c r="B97" s="22"/>
      <c r="D97" t="s">
        <v>230</v>
      </c>
    </row>
    <row r="98" ht="9" customHeight="1">
      <c r="B98" s="22"/>
    </row>
    <row r="99" spans="2:4" ht="12.75">
      <c r="B99" s="22"/>
      <c r="D99" t="s">
        <v>240</v>
      </c>
    </row>
    <row r="100" spans="2:4" ht="12.75">
      <c r="B100" s="22"/>
      <c r="D100" t="s">
        <v>239</v>
      </c>
    </row>
    <row r="101" ht="12.75">
      <c r="B101" s="22"/>
    </row>
    <row r="102" ht="12.75">
      <c r="B102" s="22"/>
    </row>
    <row r="103" spans="2:3" ht="12.75">
      <c r="B103" s="22" t="s">
        <v>157</v>
      </c>
      <c r="C103" s="18" t="s">
        <v>113</v>
      </c>
    </row>
    <row r="104" ht="6" customHeight="1">
      <c r="B104" s="22"/>
    </row>
    <row r="105" spans="2:3" ht="12.75" customHeight="1">
      <c r="B105" s="22"/>
      <c r="C105" t="s">
        <v>192</v>
      </c>
    </row>
    <row r="106" spans="2:3" ht="12.75">
      <c r="B106" s="22"/>
      <c r="C106" t="s">
        <v>191</v>
      </c>
    </row>
    <row r="107" ht="12.75">
      <c r="B107" s="22"/>
    </row>
    <row r="108" ht="12.75">
      <c r="B108" s="22"/>
    </row>
    <row r="109" spans="2:3" ht="12.75">
      <c r="B109" s="22" t="s">
        <v>158</v>
      </c>
      <c r="C109" s="18" t="s">
        <v>114</v>
      </c>
    </row>
    <row r="110" ht="6" customHeight="1">
      <c r="B110" s="22"/>
    </row>
    <row r="111" spans="2:3" ht="12.75">
      <c r="B111" s="22"/>
      <c r="C111" t="s">
        <v>169</v>
      </c>
    </row>
    <row r="112" spans="2:3" ht="12.75">
      <c r="B112" s="22"/>
      <c r="C112" t="s">
        <v>206</v>
      </c>
    </row>
    <row r="113" spans="2:3" ht="12.75">
      <c r="B113" s="22"/>
      <c r="C113" t="s">
        <v>207</v>
      </c>
    </row>
    <row r="114" ht="12.75">
      <c r="B114" s="22"/>
    </row>
    <row r="115" ht="12.75">
      <c r="B115" s="22"/>
    </row>
    <row r="116" spans="2:3" ht="12.75">
      <c r="B116" s="22" t="s">
        <v>159</v>
      </c>
      <c r="C116" s="18" t="s">
        <v>115</v>
      </c>
    </row>
    <row r="117" ht="5.25" customHeight="1">
      <c r="B117" s="22"/>
    </row>
    <row r="118" spans="2:3" ht="12.75">
      <c r="B118" s="22"/>
      <c r="C118" t="s">
        <v>208</v>
      </c>
    </row>
    <row r="119" spans="2:3" ht="12.75">
      <c r="B119" s="22"/>
      <c r="C119" t="s">
        <v>182</v>
      </c>
    </row>
    <row r="120" ht="12.75">
      <c r="B120" s="22"/>
    </row>
    <row r="121" ht="12.75">
      <c r="B121" s="22"/>
    </row>
    <row r="122" spans="2:3" ht="12.75">
      <c r="B122" s="22" t="s">
        <v>160</v>
      </c>
      <c r="C122" s="18" t="s">
        <v>116</v>
      </c>
    </row>
    <row r="123" ht="6.75" customHeight="1">
      <c r="B123" s="22"/>
    </row>
    <row r="124" spans="2:3" ht="12.75">
      <c r="B124" s="22"/>
      <c r="C124" t="s">
        <v>170</v>
      </c>
    </row>
    <row r="125" spans="2:3" ht="12.75">
      <c r="B125" s="22"/>
      <c r="C125" t="s">
        <v>171</v>
      </c>
    </row>
    <row r="126" ht="12.75">
      <c r="B126" s="22"/>
    </row>
    <row r="127" spans="2:3" ht="12.75">
      <c r="B127" s="22"/>
      <c r="C127" t="s">
        <v>172</v>
      </c>
    </row>
    <row r="128" spans="2:3" ht="12.75">
      <c r="B128" s="22"/>
      <c r="C128" t="s">
        <v>173</v>
      </c>
    </row>
    <row r="129" spans="2:3" ht="12.75">
      <c r="B129" s="22"/>
      <c r="C129" t="s">
        <v>174</v>
      </c>
    </row>
    <row r="130" spans="2:3" ht="12.75">
      <c r="B130" s="22"/>
      <c r="C130" t="s">
        <v>175</v>
      </c>
    </row>
    <row r="131" spans="2:3" ht="12.75">
      <c r="B131" s="22"/>
      <c r="C131" t="s">
        <v>176</v>
      </c>
    </row>
    <row r="132" spans="2:3" ht="12.75">
      <c r="B132" s="22"/>
      <c r="C132" t="s">
        <v>177</v>
      </c>
    </row>
    <row r="133" ht="12.75">
      <c r="B133" s="22"/>
    </row>
    <row r="134" ht="12.75">
      <c r="B134" s="22"/>
    </row>
    <row r="135" spans="2:3" ht="12.75">
      <c r="B135" s="22" t="s">
        <v>161</v>
      </c>
      <c r="C135" s="18" t="s">
        <v>117</v>
      </c>
    </row>
    <row r="136" ht="6" customHeight="1">
      <c r="B136" s="22"/>
    </row>
    <row r="137" spans="2:3" ht="12.75">
      <c r="B137" s="22"/>
      <c r="C137" t="s">
        <v>118</v>
      </c>
    </row>
    <row r="138" ht="12.75">
      <c r="B138" s="22"/>
    </row>
    <row r="139" ht="12.75">
      <c r="B139" s="22"/>
    </row>
    <row r="140" spans="2:3" ht="12.75">
      <c r="B140" s="22" t="s">
        <v>162</v>
      </c>
      <c r="C140" s="18" t="s">
        <v>119</v>
      </c>
    </row>
    <row r="141" ht="6" customHeight="1">
      <c r="B141" s="22"/>
    </row>
    <row r="142" spans="2:3" ht="12.75">
      <c r="B142" s="22"/>
      <c r="C142" t="s">
        <v>186</v>
      </c>
    </row>
    <row r="143" spans="2:3" ht="12.75">
      <c r="B143" s="22"/>
      <c r="C143" t="s">
        <v>188</v>
      </c>
    </row>
    <row r="144" spans="2:3" ht="12.75">
      <c r="B144" s="22"/>
      <c r="C144" t="s">
        <v>187</v>
      </c>
    </row>
    <row r="145" ht="12.75">
      <c r="B145" s="22"/>
    </row>
    <row r="146" spans="2:10" ht="12.75">
      <c r="B146" s="22"/>
      <c r="H146" s="24" t="s">
        <v>120</v>
      </c>
      <c r="J146" s="25" t="s">
        <v>121</v>
      </c>
    </row>
    <row r="147" spans="2:10" ht="12.75">
      <c r="B147" s="22"/>
      <c r="D147" s="19"/>
      <c r="E147" s="19" t="s">
        <v>120</v>
      </c>
      <c r="F147" s="19"/>
      <c r="H147" s="27" t="s">
        <v>122</v>
      </c>
      <c r="J147" s="26" t="s">
        <v>123</v>
      </c>
    </row>
    <row r="148" spans="2:10" ht="12.75">
      <c r="B148" s="22"/>
      <c r="J148" s="6" t="s">
        <v>12</v>
      </c>
    </row>
    <row r="149" ht="7.5" customHeight="1">
      <c r="B149" s="22"/>
    </row>
    <row r="150" spans="2:10" ht="12.75">
      <c r="B150" s="22"/>
      <c r="C150" s="23" t="s">
        <v>147</v>
      </c>
      <c r="D150" t="s">
        <v>124</v>
      </c>
      <c r="H150" s="9" t="s">
        <v>125</v>
      </c>
      <c r="J150" s="2">
        <v>135712</v>
      </c>
    </row>
    <row r="151" spans="2:10" ht="12.75">
      <c r="B151" s="22"/>
      <c r="C151" s="23" t="s">
        <v>148</v>
      </c>
      <c r="D151" t="s">
        <v>126</v>
      </c>
      <c r="H151" s="9" t="s">
        <v>127</v>
      </c>
      <c r="J151" s="2">
        <v>184457</v>
      </c>
    </row>
    <row r="152" spans="2:10" ht="12.75">
      <c r="B152" s="22"/>
      <c r="C152" s="23" t="s">
        <v>149</v>
      </c>
      <c r="D152" t="s">
        <v>128</v>
      </c>
      <c r="H152" s="9" t="s">
        <v>129</v>
      </c>
      <c r="J152" s="2">
        <v>128874</v>
      </c>
    </row>
    <row r="153" spans="2:10" ht="12.75">
      <c r="B153" s="22"/>
      <c r="C153" s="23" t="s">
        <v>151</v>
      </c>
      <c r="D153" t="s">
        <v>130</v>
      </c>
      <c r="H153" s="9" t="s">
        <v>131</v>
      </c>
      <c r="J153" s="2">
        <v>67027</v>
      </c>
    </row>
    <row r="154" spans="2:10" ht="12.75">
      <c r="B154" s="22"/>
      <c r="C154" s="23" t="s">
        <v>152</v>
      </c>
      <c r="D154" t="s">
        <v>132</v>
      </c>
      <c r="H154" s="9" t="s">
        <v>133</v>
      </c>
      <c r="J154" s="28">
        <v>47781</v>
      </c>
    </row>
    <row r="155" ht="4.5" customHeight="1">
      <c r="B155" s="22"/>
    </row>
    <row r="156" spans="2:10" ht="13.5" thickBot="1">
      <c r="B156" s="22"/>
      <c r="J156" s="29">
        <f>SUM(J150:J154)</f>
        <v>563851</v>
      </c>
    </row>
    <row r="157" ht="13.5" thickTop="1">
      <c r="B157" s="22"/>
    </row>
    <row r="158" spans="2:3" ht="12.75">
      <c r="B158" s="22"/>
      <c r="C158" t="s">
        <v>178</v>
      </c>
    </row>
    <row r="159" spans="2:3" ht="12.75">
      <c r="B159" s="22"/>
      <c r="C159" t="s">
        <v>134</v>
      </c>
    </row>
    <row r="160" ht="6.75" customHeight="1">
      <c r="B160" s="22"/>
    </row>
    <row r="161" ht="6.75" customHeight="1">
      <c r="B161" s="22"/>
    </row>
    <row r="162" ht="12.75">
      <c r="B162" s="22"/>
    </row>
    <row r="163" ht="12.75">
      <c r="B163" s="22"/>
    </row>
    <row r="164" ht="12.75">
      <c r="B164" s="22"/>
    </row>
    <row r="165" spans="2:14" ht="12.75">
      <c r="B165" s="22"/>
      <c r="L165" t="s">
        <v>21</v>
      </c>
      <c r="N165" s="30" t="s">
        <v>135</v>
      </c>
    </row>
    <row r="166" spans="2:14" ht="12.75">
      <c r="B166" s="22"/>
      <c r="L166" t="s">
        <v>21</v>
      </c>
      <c r="N166" s="30">
        <v>3</v>
      </c>
    </row>
    <row r="167" ht="12.75">
      <c r="B167" s="22"/>
    </row>
    <row r="168" ht="12.75">
      <c r="B168" s="22"/>
    </row>
    <row r="169" ht="12.75">
      <c r="B169" s="22"/>
    </row>
    <row r="170" spans="2:3" ht="12.75">
      <c r="B170" s="22" t="s">
        <v>163</v>
      </c>
      <c r="C170" s="18" t="s">
        <v>136</v>
      </c>
    </row>
    <row r="171" ht="6" customHeight="1">
      <c r="B171" s="22"/>
    </row>
    <row r="172" spans="2:3" ht="12.75">
      <c r="B172" s="22"/>
      <c r="C172" t="s">
        <v>209</v>
      </c>
    </row>
    <row r="173" ht="6.75" customHeight="1">
      <c r="B173" s="22"/>
    </row>
    <row r="174" spans="2:13" ht="12.75">
      <c r="B174" s="22"/>
      <c r="C174" t="s">
        <v>21</v>
      </c>
      <c r="H174" s="6"/>
      <c r="I174" s="6"/>
      <c r="J174" s="6" t="s">
        <v>137</v>
      </c>
      <c r="K174" s="6"/>
      <c r="L174" s="6" t="s">
        <v>138</v>
      </c>
      <c r="M174" s="6"/>
    </row>
    <row r="175" spans="2:13" ht="12.75">
      <c r="B175" s="22"/>
      <c r="H175" s="26" t="s">
        <v>14</v>
      </c>
      <c r="I175" s="6"/>
      <c r="J175" s="26" t="s">
        <v>40</v>
      </c>
      <c r="K175" s="6"/>
      <c r="L175" s="26" t="s">
        <v>139</v>
      </c>
      <c r="M175" s="25"/>
    </row>
    <row r="176" spans="2:13" ht="12.75">
      <c r="B176" s="22"/>
      <c r="H176" s="6" t="s">
        <v>12</v>
      </c>
      <c r="I176" s="6"/>
      <c r="J176" s="6" t="s">
        <v>12</v>
      </c>
      <c r="K176" s="6"/>
      <c r="L176" s="6" t="s">
        <v>12</v>
      </c>
      <c r="M176" s="6"/>
    </row>
    <row r="177" ht="7.5" customHeight="1">
      <c r="B177" s="22"/>
    </row>
    <row r="178" spans="2:13" ht="12.75">
      <c r="B178" s="22"/>
      <c r="C178" t="s">
        <v>140</v>
      </c>
      <c r="H178" s="2">
        <v>462180</v>
      </c>
      <c r="J178" s="2">
        <f>65631-100</f>
        <v>65531</v>
      </c>
      <c r="L178" s="2">
        <f>1047591+172381+11-165-140489+354912+221880</f>
        <v>1656121</v>
      </c>
      <c r="M178" s="2"/>
    </row>
    <row r="179" spans="2:13" ht="12.75">
      <c r="B179" s="22"/>
      <c r="C179" t="s">
        <v>141</v>
      </c>
      <c r="H179" s="2">
        <v>77887</v>
      </c>
      <c r="J179" s="2">
        <f>3733-78</f>
        <v>3655</v>
      </c>
      <c r="L179" s="2">
        <f>22066+1360215-4684-8675-1241753</f>
        <v>127169</v>
      </c>
      <c r="M179" s="2"/>
    </row>
    <row r="180" spans="2:13" ht="12.75">
      <c r="B180" s="22"/>
      <c r="C180" t="s">
        <v>75</v>
      </c>
      <c r="H180" s="28">
        <v>33110</v>
      </c>
      <c r="J180" s="14">
        <v>-1656</v>
      </c>
      <c r="L180" s="28">
        <v>35078</v>
      </c>
      <c r="M180" s="41"/>
    </row>
    <row r="181" spans="2:10" ht="4.5" customHeight="1">
      <c r="B181" s="22"/>
      <c r="J181" t="s">
        <v>21</v>
      </c>
    </row>
    <row r="182" spans="2:13" ht="13.5" thickBot="1">
      <c r="B182" s="22"/>
      <c r="H182" s="29">
        <f>SUM(H178:H180)</f>
        <v>573177</v>
      </c>
      <c r="J182" s="29">
        <f>SUM(J178:J180)</f>
        <v>67530</v>
      </c>
      <c r="L182" s="29">
        <f>SUM(L178:L180)</f>
        <v>1818368</v>
      </c>
      <c r="M182" s="41"/>
    </row>
    <row r="183" ht="13.5" thickTop="1">
      <c r="B183" s="22"/>
    </row>
    <row r="184" spans="2:3" ht="12.75">
      <c r="B184" s="22"/>
      <c r="C184" t="s">
        <v>179</v>
      </c>
    </row>
    <row r="185" spans="2:3" ht="12.75">
      <c r="B185" s="22"/>
      <c r="C185" t="s">
        <v>180</v>
      </c>
    </row>
    <row r="186" ht="12.75">
      <c r="B186" s="22"/>
    </row>
    <row r="187" ht="12.75">
      <c r="B187" s="22"/>
    </row>
    <row r="188" spans="2:3" ht="12.75">
      <c r="B188" s="22" t="s">
        <v>164</v>
      </c>
      <c r="C188" s="18" t="s">
        <v>142</v>
      </c>
    </row>
    <row r="189" ht="6" customHeight="1">
      <c r="B189" s="22"/>
    </row>
    <row r="190" spans="2:3" ht="12.75">
      <c r="B190" s="22"/>
      <c r="C190" t="s">
        <v>216</v>
      </c>
    </row>
    <row r="191" spans="2:3" ht="12.75">
      <c r="B191" s="22"/>
      <c r="C191" t="s">
        <v>243</v>
      </c>
    </row>
    <row r="192" ht="12.75">
      <c r="B192" s="22"/>
    </row>
    <row r="193" ht="12.75">
      <c r="B193" s="22"/>
    </row>
    <row r="194" spans="2:3" ht="12.75">
      <c r="B194" s="22" t="s">
        <v>165</v>
      </c>
      <c r="C194" s="18" t="s">
        <v>143</v>
      </c>
    </row>
    <row r="195" ht="6" customHeight="1">
      <c r="B195" s="22"/>
    </row>
    <row r="196" spans="2:3" ht="12.75">
      <c r="B196" s="22"/>
      <c r="C196" t="s">
        <v>217</v>
      </c>
    </row>
    <row r="197" spans="2:3" ht="12.75">
      <c r="B197" s="22"/>
      <c r="C197" t="s">
        <v>223</v>
      </c>
    </row>
    <row r="198" spans="2:3" ht="12.75">
      <c r="B198" s="22"/>
      <c r="C198" t="s">
        <v>202</v>
      </c>
    </row>
    <row r="199" ht="12.75">
      <c r="B199" s="22"/>
    </row>
    <row r="200" ht="12.75">
      <c r="B200" s="22"/>
    </row>
    <row r="201" spans="2:3" ht="12.75">
      <c r="B201" s="22" t="s">
        <v>166</v>
      </c>
      <c r="C201" s="18" t="s">
        <v>144</v>
      </c>
    </row>
    <row r="202" ht="6" customHeight="1">
      <c r="B202" s="22"/>
    </row>
    <row r="203" spans="2:3" ht="12.75">
      <c r="B203" s="22"/>
      <c r="C203" t="s">
        <v>189</v>
      </c>
    </row>
    <row r="204" spans="2:3" ht="12.75">
      <c r="B204" s="22"/>
      <c r="C204" t="s">
        <v>190</v>
      </c>
    </row>
    <row r="205" ht="12.75">
      <c r="B205" s="22"/>
    </row>
    <row r="206" ht="12.75">
      <c r="B206" s="22"/>
    </row>
    <row r="207" spans="2:3" ht="12.75">
      <c r="B207" s="22" t="s">
        <v>167</v>
      </c>
      <c r="C207" s="18" t="s">
        <v>145</v>
      </c>
    </row>
    <row r="208" ht="6" customHeight="1">
      <c r="B208" s="22"/>
    </row>
    <row r="209" spans="2:3" ht="12.75">
      <c r="B209" s="22"/>
      <c r="C209" t="s">
        <v>233</v>
      </c>
    </row>
    <row r="210" spans="2:3" ht="12.75">
      <c r="B210" s="22"/>
      <c r="C210" t="s">
        <v>241</v>
      </c>
    </row>
    <row r="211" spans="2:3" ht="12.75">
      <c r="B211" s="22"/>
      <c r="C211" t="s">
        <v>234</v>
      </c>
    </row>
    <row r="212" ht="12.75">
      <c r="B212" s="22"/>
    </row>
    <row r="213" ht="12.75">
      <c r="B213" s="22"/>
    </row>
    <row r="214" spans="2:3" ht="12.75">
      <c r="B214" s="22" t="s">
        <v>168</v>
      </c>
      <c r="C214" s="18" t="s">
        <v>146</v>
      </c>
    </row>
    <row r="215" ht="6" customHeight="1">
      <c r="B215" s="22"/>
    </row>
    <row r="216" spans="2:3" ht="12.75">
      <c r="B216" s="22"/>
      <c r="C216" t="s">
        <v>242</v>
      </c>
    </row>
    <row r="217" spans="2:4" ht="12.75">
      <c r="B217" s="22"/>
      <c r="C217" s="58" t="s">
        <v>210</v>
      </c>
      <c r="D217" t="s">
        <v>218</v>
      </c>
    </row>
    <row r="218" spans="2:4" ht="12.75">
      <c r="B218" s="22"/>
      <c r="C218" t="s">
        <v>21</v>
      </c>
      <c r="D218" t="s">
        <v>236</v>
      </c>
    </row>
    <row r="219" spans="2:4" ht="12.75" customHeight="1">
      <c r="B219" s="22"/>
      <c r="D219" s="58" t="s">
        <v>214</v>
      </c>
    </row>
    <row r="220" spans="2:4" ht="12" customHeight="1">
      <c r="B220" s="3"/>
      <c r="C220" s="58" t="s">
        <v>211</v>
      </c>
      <c r="D220" t="s">
        <v>235</v>
      </c>
    </row>
    <row r="221" spans="2:4" ht="12.75">
      <c r="B221" s="3"/>
      <c r="C221" s="58" t="s">
        <v>212</v>
      </c>
      <c r="D221" t="s">
        <v>213</v>
      </c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</sheetData>
  <mergeCells count="3">
    <mergeCell ref="B2:L2"/>
    <mergeCell ref="B3:L3"/>
    <mergeCell ref="B5:L5"/>
  </mergeCells>
  <printOptions/>
  <pageMargins left="0.75" right="0.25" top="0.5" bottom="0.39" header="0.5" footer="0.42"/>
  <pageSetup horizontalDpi="600" verticalDpi="600" orientation="portrait" paperSize="9" scale="75" r:id="rId1"/>
  <rowBreaks count="2" manualBreakCount="2">
    <brk id="81" max="255" man="1"/>
    <brk id="165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Lion Group</dc:creator>
  <cp:keywords/>
  <dc:description/>
  <cp:lastModifiedBy>AMB</cp:lastModifiedBy>
  <cp:lastPrinted>2000-08-29T23:50:55Z</cp:lastPrinted>
  <dcterms:created xsi:type="dcterms:W3CDTF">1999-11-22T15:34:16Z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