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0" windowWidth="6735" windowHeight="6585" activeTab="0"/>
  </bookViews>
  <sheets>
    <sheet name="INCOME STATEMENT" sheetId="1" r:id="rId1"/>
    <sheet name="BALANCESHEET" sheetId="2" r:id="rId2"/>
    <sheet name="NOTES" sheetId="3" r:id="rId3"/>
  </sheets>
  <definedNames>
    <definedName name="_xlnm.Print_Area" localSheetId="1">'BALANCESHEET'!$A$1:$E$60</definedName>
    <definedName name="_xlnm.Print_Area" localSheetId="0">'INCOME STATEMENT'!$A$1:$H$49</definedName>
    <definedName name="_xlnm.Print_Area" localSheetId="2">'NOTES'!$A$5:$J$184</definedName>
    <definedName name="_xlnm.Print_Titles" localSheetId="2">'NOTES'!$1:$4</definedName>
  </definedNames>
  <calcPr fullCalcOnLoad="1" fullPrecision="0"/>
</workbook>
</file>

<file path=xl/sharedStrings.xml><?xml version="1.0" encoding="utf-8"?>
<sst xmlns="http://schemas.openxmlformats.org/spreadsheetml/2006/main" count="295" uniqueCount="225">
  <si>
    <t>CONSOLIDATED INCOME STATEMENT</t>
  </si>
  <si>
    <t>CURRENT YEAR</t>
  </si>
  <si>
    <t>QUARTER</t>
  </si>
  <si>
    <t>PRECEDING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</si>
  <si>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</si>
  <si>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</si>
  <si>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</si>
  <si>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</si>
  <si>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</si>
  <si>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</si>
  <si>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</si>
  <si>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</si>
  <si>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</si>
  <si>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</si>
  <si>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>and amortisation, exceptional items, income tax,</t>
  </si>
  <si>
    <t>minority interests and extraordinary items</t>
  </si>
  <si>
    <t>Less depreciation and amortisation</t>
  </si>
  <si>
    <t>(d)</t>
  </si>
  <si>
    <t>Exceptional items</t>
  </si>
  <si>
    <t>(e)</t>
  </si>
  <si>
    <t>(f)</t>
  </si>
  <si>
    <t>(g)</t>
  </si>
  <si>
    <t>extraordinary items</t>
  </si>
  <si>
    <t>(h)</t>
  </si>
  <si>
    <t>Taxation</t>
  </si>
  <si>
    <t>(i)</t>
  </si>
  <si>
    <t>(j)</t>
  </si>
  <si>
    <t>(ii)</t>
  </si>
  <si>
    <t>Less minority interests</t>
  </si>
  <si>
    <t>company</t>
  </si>
  <si>
    <t>(k)</t>
  </si>
  <si>
    <t>Extraordinary items</t>
  </si>
  <si>
    <t>(iii)</t>
  </si>
  <si>
    <t>Extraordinary items attributable to members of the</t>
  </si>
  <si>
    <t>(l)</t>
  </si>
  <si>
    <t>deducting any provision for preference dividends, if any :-</t>
  </si>
  <si>
    <t>ordinary shares)</t>
  </si>
  <si>
    <t>Dividends per share (sen)</t>
  </si>
  <si>
    <t>Dividends Description</t>
  </si>
  <si>
    <t>RM'000</t>
  </si>
  <si>
    <t>CONSOLIDATED BALANCE SHEET</t>
  </si>
  <si>
    <t>AS AT PRECEDING</t>
  </si>
  <si>
    <t>FINANCIAL YEAR END</t>
  </si>
  <si>
    <t>AS AT END OF</t>
  </si>
  <si>
    <t>CURRENT QUARTER</t>
  </si>
  <si>
    <t>Fixed Assets</t>
  </si>
  <si>
    <t>Investment in Associated Companies</t>
  </si>
  <si>
    <t>Long Term Investments</t>
  </si>
  <si>
    <t>Intangible Assets</t>
  </si>
  <si>
    <t>Current Assets</t>
  </si>
  <si>
    <t>Other Debtors, deposits and prepayments</t>
  </si>
  <si>
    <t>Short Term Investments</t>
  </si>
  <si>
    <t>Cash &amp; Bank Balances</t>
  </si>
  <si>
    <t>TOTAL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</si>
  <si>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</si>
  <si>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</si>
  <si>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</si>
  <si>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</si>
  <si>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</si>
  <si>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</si>
  <si>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</si>
  <si>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</si>
  <si>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</si>
  <si>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</si>
  <si>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Profit/(Loss)</t>
  </si>
  <si>
    <t>Long Term Borrowings</t>
  </si>
  <si>
    <t>HIL INDUSTRIES BERHAD (8812-M)</t>
  </si>
  <si>
    <t>NOTES</t>
  </si>
  <si>
    <t>Accounting Policies</t>
  </si>
  <si>
    <t>The accounting policies and methods of computation used in the preparation of the quarterly financial</t>
  </si>
  <si>
    <t>Nil</t>
  </si>
  <si>
    <t>Pre-acquisition Profits</t>
  </si>
  <si>
    <t>Sales of Investment and Properties</t>
  </si>
  <si>
    <t>Particulars of Purchase or Disposal of Quoted Securities</t>
  </si>
  <si>
    <t>Changes in Group/Capital Structure</t>
  </si>
  <si>
    <t>Status of Corporate Proposals</t>
  </si>
  <si>
    <t>Seasonal or Cyclical Factors</t>
  </si>
  <si>
    <t>The operations of the Group were not significantly affected by seasonality and cyclicality factors</t>
  </si>
  <si>
    <t>for the current reporting period.</t>
  </si>
  <si>
    <t>Issuance and Repayment of Debt &amp; Equity Securities</t>
  </si>
  <si>
    <t>issued :</t>
  </si>
  <si>
    <t>Unsecured</t>
  </si>
  <si>
    <t>Secured</t>
  </si>
  <si>
    <t>Total</t>
  </si>
  <si>
    <t>Contingent Liabilities</t>
  </si>
  <si>
    <t>None</t>
  </si>
  <si>
    <t>Off Balance Sheet Financial Instruments</t>
  </si>
  <si>
    <t>Material Litigation</t>
  </si>
  <si>
    <t>Segment Information</t>
  </si>
  <si>
    <t>Analysis by activities</t>
  </si>
  <si>
    <t>Profit/(Loss)</t>
  </si>
  <si>
    <t>Before Taxation</t>
  </si>
  <si>
    <t xml:space="preserve">Assets </t>
  </si>
  <si>
    <t>Employed</t>
  </si>
  <si>
    <t>Manufacturing</t>
  </si>
  <si>
    <t xml:space="preserve">Property development </t>
  </si>
  <si>
    <t>and management</t>
  </si>
  <si>
    <t>Trading, services and others</t>
  </si>
  <si>
    <t>Analysis by geographical location is not applicable as the group operates in a single geographical</t>
  </si>
  <si>
    <t>segment.</t>
  </si>
  <si>
    <t>Material Changes in the Quarterly Results Compared to the Results of the Preceding Quarter</t>
  </si>
  <si>
    <t>Review of Performance</t>
  </si>
  <si>
    <t>Current Year Prospects</t>
  </si>
  <si>
    <t>Variances from Profit Forecasts and Profit Guarantee</t>
  </si>
  <si>
    <t>Dividend</t>
  </si>
  <si>
    <t>By Order of the Board</t>
  </si>
  <si>
    <t>BERNARD LIM BOON SIANG</t>
  </si>
  <si>
    <t>Secretary</t>
  </si>
  <si>
    <t>Shah Alam</t>
  </si>
  <si>
    <t>Apart from the abovementioned issuance, there was no other issuance and repayment of debt and</t>
  </si>
  <si>
    <t>Barring unforeseen circumstances, the Directors expect that the Group will achieve satisfactory</t>
  </si>
  <si>
    <t>Others - Development Properties</t>
  </si>
  <si>
    <t>Others - Reserve on consolidation</t>
  </si>
  <si>
    <t>no. of days</t>
  </si>
  <si>
    <t>weighted average no. shares</t>
  </si>
  <si>
    <t>no. shs issued</t>
  </si>
  <si>
    <t>ordinary shares - sen). Preceding year based on</t>
  </si>
  <si>
    <t>Add / (Less) minority interests</t>
  </si>
  <si>
    <t>equity securities, share buy-backs, share cancellation, shares held as treasury shares and resale of</t>
  </si>
  <si>
    <t>These figures have not been audited</t>
  </si>
  <si>
    <t>ordinary shares (preceding year based on 58,100,000</t>
  </si>
  <si>
    <t>1/4 - 26/4</t>
  </si>
  <si>
    <t>Net tangible assets per share (RM) based on 63,910,000</t>
  </si>
  <si>
    <t>statements are consistent with that of the annual financial statements ended 31 March 2000.</t>
  </si>
  <si>
    <t>Private placement of 5,810,000 new ordinary shares of RM1.00 each were listed on the Kuala Lumpur</t>
  </si>
  <si>
    <t>Stock Exchange on 15 May 2000 (allotted on 27 April 2000)</t>
  </si>
  <si>
    <t>Not applicable</t>
  </si>
  <si>
    <t>There was no pre-acquisition profits for the current financial period to date.</t>
  </si>
  <si>
    <t>There was no deferred tax liability included in the provision for taxation and there was no adjustment for</t>
  </si>
  <si>
    <t>under or overprovisions of taxation in respect of prior years.</t>
  </si>
  <si>
    <t>announced that it will subscribe for 5,098 shares in HASB, representing an equity interest of 51% in HASB.</t>
  </si>
  <si>
    <t>The principal activity of HASB is investment holding.</t>
  </si>
  <si>
    <t>On 3 October 2000, it was announced that HASB will subscribe for 274,998 shares in Hil Technology Sdn Bhd</t>
  </si>
  <si>
    <t>("HTSB") (formerly known as Winning Equation Sdn Bhd), representing an equity interest of 55% in HTSB.</t>
  </si>
  <si>
    <t>The intended activities of HTSB are design, manufacturing and assembly of industrial machinery/equipment</t>
  </si>
  <si>
    <t xml:space="preserve">On 30 June 2000, Hil Industries Berhad ("HIB") announced that it has acquired 2 ordinary shares in Hil </t>
  </si>
  <si>
    <t>Each warrant is exercisable into one HIB ordinary share at an exercise price of RM1.55.</t>
  </si>
  <si>
    <t>No of warrants</t>
  </si>
  <si>
    <t>No of warrants issued at fair value</t>
  </si>
  <si>
    <t>not available</t>
  </si>
  <si>
    <t>notice of conditional voluntary offer on the Board of Directors of HIB to acquire the following :-</t>
  </si>
  <si>
    <t xml:space="preserve">the remaining 41,100,000 existing ordinary shares of RM1.00 each representing approximately 70.74% </t>
  </si>
  <si>
    <t xml:space="preserve">up to 18,440,000 new ordinary shares of RM1.00 each in HIB, that may be issued pursuant to the </t>
  </si>
  <si>
    <t xml:space="preserve">via the issue of new A&amp;M shares on the basis of six (6) new A&amp;M ordinary shares for every five (5) HIB ordinary </t>
  </si>
  <si>
    <t>warrants on the basis of six (6) new A&amp;M warrants for every five (5) HIB warrants.</t>
  </si>
  <si>
    <t>Automation ("HASB") (formerly known as Stellar Returns Sdn Bhd).  Subsequently on 3 October 2000, HIB</t>
  </si>
  <si>
    <t xml:space="preserve">On 25 April 2000, on behalf of A &amp; M Realty Berhad ("A&amp;M"), Perwira Affin Merchant Bank Berhad served a </t>
  </si>
  <si>
    <t>equity interest in HIB not already owned by A&amp;M;</t>
  </si>
  <si>
    <t>Stock Exchange on 15 May 2000;</t>
  </si>
  <si>
    <t xml:space="preserve">completed and the HIB shares issued pursuant to the private placement were listed on the Kuala Lumpur </t>
  </si>
  <si>
    <t xml:space="preserve">exercise that is currently being implemented by HIB.  The private placement exercise has since been </t>
  </si>
  <si>
    <t xml:space="preserve">the 5,810,000 ordinary shares of RM1.00 each in HIB to be issued pursuant to a private placement </t>
  </si>
  <si>
    <t>exercise of the 18,440,000 HIB warrants that are not already owned by A&amp;M;</t>
  </si>
  <si>
    <t xml:space="preserve">shares; and the 18,440,000 outstanding HIB warrants not already owned by A&amp;M via the issue of new A&amp;M </t>
  </si>
  <si>
    <t>The 27,118,000 new A&amp;M shares and 15,190,060 new A&amp;M warants issued pursuant to the conditional voluntary</t>
  </si>
  <si>
    <t>offer were listed on the Main Board of the Kuala Lumpur Stock Exchange on 27 September 2000.</t>
  </si>
  <si>
    <t>Quarterly report on consolidated results for the financial period ended 31/12/2000</t>
  </si>
  <si>
    <t>27/4 - 31/12</t>
  </si>
  <si>
    <t xml:space="preserve">Basic (based on 63,360,691 weighted average </t>
  </si>
  <si>
    <t>There was no purchase and disposal of quoted securities for the current quarter ended 31 December 2000.</t>
  </si>
  <si>
    <t>There was no investment in quoted shares as at 31 December 2000.</t>
  </si>
  <si>
    <t>for the purpose of factory automation.  Subsequently on 20 December 2000, it was announced that owing to</t>
  </si>
  <si>
    <t>one of the individuals deciding not to subscribe for a 25% interest in HTSB, the portion offered to and accepted</t>
  </si>
  <si>
    <t>73.33% equity interest in HTSB.</t>
  </si>
  <si>
    <t>Group Borrowings and Debt Securities as at 31 December 2000</t>
  </si>
  <si>
    <t>There were no foreign denominated loans as at 31 December 2000.</t>
  </si>
  <si>
    <t>As at 31 December 2000, there are 25,340,000 warrants in issue with an expiry date of 16 April 2007.</t>
  </si>
  <si>
    <t>28 February 2001</t>
  </si>
  <si>
    <t>During the current financial period ended 31 December 2000, the following ordinary shares were</t>
  </si>
  <si>
    <t>treasury shares for the period ended 31 December 2000.</t>
  </si>
  <si>
    <t>The Board of Directors do not recommend any dividend for the financial period ended 31 December 2000.</t>
  </si>
  <si>
    <t>results for the current financial year in spite of the deteriorating sentiment in the local economy.</t>
  </si>
  <si>
    <t>Deferred Taxation</t>
  </si>
  <si>
    <t>Minority Interests</t>
  </si>
  <si>
    <t>Proposed Dividend</t>
  </si>
  <si>
    <t>Goodwill on Consolidation</t>
  </si>
  <si>
    <t>Other Long Term Assets</t>
  </si>
  <si>
    <t>Inventories</t>
  </si>
  <si>
    <t>Trade Receivables</t>
  </si>
  <si>
    <t>Trade Payables</t>
  </si>
  <si>
    <t>Other Payables</t>
  </si>
  <si>
    <t>Net Current Assets / (Liabilities)</t>
  </si>
  <si>
    <t>Other Long Term Liabilities</t>
  </si>
  <si>
    <t>INDIVIDUAL QUARTER</t>
  </si>
  <si>
    <t>CUMULATIVE QUARTER</t>
  </si>
  <si>
    <t xml:space="preserve">Profit/(loss) before finance cost, depreciation </t>
  </si>
  <si>
    <t>Revenue</t>
  </si>
  <si>
    <t>Less finance cost</t>
  </si>
  <si>
    <t>Profit/(loss) before income tax, minority interests and</t>
  </si>
  <si>
    <t>Share of profits and losses of associated companies</t>
  </si>
  <si>
    <t>Income Tax</t>
  </si>
  <si>
    <t xml:space="preserve">Profit/(loss) after income tax before adding / </t>
  </si>
  <si>
    <t>(deducting) minority interests</t>
  </si>
  <si>
    <t xml:space="preserve">Net Profit/(loss) from ordinary activities attributable to </t>
  </si>
  <si>
    <t>members of the company</t>
  </si>
  <si>
    <t>Net Profit/(loss) attributable to members of the company</t>
  </si>
  <si>
    <t>current quarter ended 31 December 2000.</t>
  </si>
  <si>
    <t xml:space="preserve">Profit on sale of properties included in the results for the cumulative financial period ended 31 </t>
  </si>
  <si>
    <t>Engineering Sdn Bhd for RM90,000.00 resulting in an 80% shareholding in AESB.</t>
  </si>
  <si>
    <t>On 25 October 2000, Hil Assembly Services Sdn Bhd acquired an additional 10% interest in Antaforce</t>
  </si>
  <si>
    <t>Fully diluted</t>
  </si>
  <si>
    <t>31/12/2000</t>
  </si>
  <si>
    <t>31/3/2000</t>
  </si>
  <si>
    <t>(W.ave share price from 3/4/00 - 29/12/00 is RM2.1251)</t>
  </si>
  <si>
    <t>Fully diluted (based on 70,218,267 weighted average</t>
  </si>
  <si>
    <t>Others - Amount due to related companies</t>
  </si>
  <si>
    <t>Others - Amount due from related companies</t>
  </si>
  <si>
    <t>Profit on sale of 49% in Hil Assembly Services Sdn Bhd of RM227,242 is included in the results for the</t>
  </si>
  <si>
    <t>(iv)</t>
  </si>
  <si>
    <t>The Group reported RM1.007 million profit before tax in the current quarter as compared to RM1.822 million</t>
  </si>
  <si>
    <t xml:space="preserve">in the preceding quarter.  The variance in the quarterly results compared to the preceding quarter is </t>
  </si>
  <si>
    <t>The Group registered a profit after tax attributable to members of RM4.074 million for the current financial</t>
  </si>
  <si>
    <t xml:space="preserve">by the remaining shareholders will result in HASB subscribing for 366,663 shares in HTSB representing </t>
  </si>
  <si>
    <t>55,184,098 weighted average ordinary shares</t>
  </si>
  <si>
    <t>77,608,197 weighted average ordinary shares</t>
  </si>
  <si>
    <t>for RM400,000 resulting in a gain in disposal of RM227,242.</t>
  </si>
  <si>
    <t xml:space="preserve">On 18 December 2000, Hil Industries Berhad disposed off 49% of Hil Assembly Services Sdn Bhd </t>
  </si>
  <si>
    <t>principally due to lower contribution of approximately RM0.6 million from the manufacturing division</t>
  </si>
  <si>
    <t>which registered a decrease in turnover of RM2.1 million owing to lower orders from customers</t>
  </si>
  <si>
    <t>during the current quarter.</t>
  </si>
  <si>
    <t xml:space="preserve">period as compared to RM2.385 million for the preceding period.  This is principally attributed to </t>
  </si>
  <si>
    <t>decrease in interest expense of RM0.959 million as compared to the preceding period.</t>
  </si>
  <si>
    <t>better sales mix ie. higher sales of products with better margins during the first two quarters, and</t>
  </si>
  <si>
    <t>December 2000 amounted to RM35,189.</t>
  </si>
  <si>
    <t>Earnings/(Loss) per share based on 2(j) above after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</si>
</sst>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"/>
    <numFmt numFmtId="173" formatCode="_(* #,##0.00000_);_(* \(#,##0.00000\);_(* &quot;-&quot;?????_);_(@_)"/>
    <numFmt numFmtId="174" formatCode="0.00000000"/>
    <numFmt numFmtId="175" formatCode="0.0000000"/>
    <numFmt numFmtId="176" formatCode="0.000000"/>
    <numFmt numFmtId="177" formatCode="0.0000"/>
    <numFmt numFmtId="178" formatCode="0.000"/>
    <numFmt numFmtId="179" formatCode="d\ mmm\ yyyy"/>
    <numFmt numFmtId="180" formatCode="_(* #,##0.000_);_(* \(#,##0.000\);_(* &quot;-&quot;??_);_(@_)"/>
    <numFmt numFmtId="181" formatCode="_(* #,##0.0000_);_(* \(#,##0.0000\);_(* &quot;-&quot;??_);_(@_)"/>
    <numFmt numFmtId="182" formatCode="0.0%"/>
  </numFmts>
  <fonts count="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171" fontId="0" fillId="0" borderId="10" xfId="15" applyNumberFormat="1" applyBorder="1" applyAlignment="1">
      <alignment/>
    </xf>
    <xf numFmtId="171" fontId="0" fillId="0" borderId="15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10" xfId="15" applyNumberFormat="1" applyBorder="1" applyAlignment="1">
      <alignment horizontal="right"/>
    </xf>
    <xf numFmtId="171" fontId="0" fillId="0" borderId="9" xfId="15" applyNumberFormat="1" applyBorder="1" applyAlignment="1">
      <alignment horizontal="right"/>
    </xf>
    <xf numFmtId="171" fontId="0" fillId="0" borderId="15" xfId="15" applyNumberFormat="1" applyBorder="1" applyAlignment="1">
      <alignment horizontal="right"/>
    </xf>
    <xf numFmtId="171" fontId="0" fillId="0" borderId="16" xfId="15" applyNumberFormat="1" applyBorder="1" applyAlignment="1">
      <alignment horizontal="right"/>
    </xf>
    <xf numFmtId="171" fontId="0" fillId="0" borderId="17" xfId="15" applyNumberFormat="1" applyBorder="1" applyAlignment="1">
      <alignment horizontal="right"/>
    </xf>
    <xf numFmtId="171" fontId="0" fillId="0" borderId="0" xfId="15" applyNumberFormat="1" applyAlignment="1">
      <alignment horizontal="right"/>
    </xf>
    <xf numFmtId="0" fontId="0" fillId="0" borderId="0" xfId="0" applyAlignment="1">
      <alignment horizontal="left"/>
    </xf>
    <xf numFmtId="171" fontId="0" fillId="0" borderId="18" xfId="15" applyNumberForma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1" fontId="2" fillId="0" borderId="9" xfId="15" applyNumberFormat="1" applyFont="1" applyBorder="1" applyAlignment="1">
      <alignment/>
    </xf>
    <xf numFmtId="171" fontId="2" fillId="0" borderId="19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71" fontId="2" fillId="0" borderId="18" xfId="15" applyNumberFormat="1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9" xfId="0" applyNumberFormat="1" applyBorder="1" applyAlignment="1">
      <alignment horizontal="center"/>
    </xf>
    <xf numFmtId="0" fontId="2" fillId="0" borderId="0" xfId="0" applyFont="1" applyAlignment="1" quotePrefix="1">
      <alignment/>
    </xf>
    <xf numFmtId="171" fontId="0" fillId="0" borderId="15" xfId="15" applyNumberFormat="1" applyFill="1" applyBorder="1" applyAlignment="1">
      <alignment horizontal="right"/>
    </xf>
    <xf numFmtId="171" fontId="0" fillId="0" borderId="9" xfId="15" applyNumberFormat="1" applyFill="1" applyBorder="1" applyAlignment="1">
      <alignment horizontal="right"/>
    </xf>
    <xf numFmtId="171" fontId="0" fillId="0" borderId="10" xfId="15" applyNumberFormat="1" applyFill="1" applyBorder="1" applyAlignment="1">
      <alignment horizontal="right"/>
    </xf>
    <xf numFmtId="171" fontId="0" fillId="0" borderId="20" xfId="15" applyNumberFormat="1" applyFill="1" applyBorder="1" applyAlignment="1">
      <alignment horizontal="right"/>
    </xf>
    <xf numFmtId="171" fontId="0" fillId="0" borderId="16" xfId="15" applyNumberFormat="1" applyFill="1" applyBorder="1" applyAlignment="1">
      <alignment horizontal="right"/>
    </xf>
    <xf numFmtId="171" fontId="0" fillId="0" borderId="8" xfId="15" applyNumberFormat="1" applyFill="1" applyBorder="1" applyAlignment="1">
      <alignment horizontal="right"/>
    </xf>
    <xf numFmtId="171" fontId="0" fillId="0" borderId="10" xfId="15" applyNumberFormat="1" applyFill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13" xfId="15" applyNumberFormat="1" applyBorder="1" applyAlignment="1">
      <alignment/>
    </xf>
    <xf numFmtId="43" fontId="0" fillId="0" borderId="4" xfId="0" applyNumberFormat="1" applyBorder="1" applyAlignment="1">
      <alignment/>
    </xf>
    <xf numFmtId="171" fontId="0" fillId="0" borderId="9" xfId="15" applyNumberFormat="1" applyFill="1" applyBorder="1" applyAlignment="1">
      <alignment/>
    </xf>
    <xf numFmtId="171" fontId="0" fillId="0" borderId="8" xfId="15" applyNumberFormat="1" applyFill="1" applyBorder="1" applyAlignment="1">
      <alignment/>
    </xf>
    <xf numFmtId="171" fontId="0" fillId="0" borderId="15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1" fontId="0" fillId="0" borderId="0" xfId="15" applyNumberForma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5" xfId="15" applyNumberFormat="1" applyFill="1" applyBorder="1" applyAlignment="1">
      <alignment/>
    </xf>
    <xf numFmtId="171" fontId="0" fillId="0" borderId="11" xfId="15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Fill="1" applyBorder="1" applyAlignment="1">
      <alignment/>
    </xf>
    <xf numFmtId="43" fontId="0" fillId="0" borderId="9" xfId="0" applyNumberFormat="1" applyFill="1" applyBorder="1" applyAlignment="1">
      <alignment/>
    </xf>
    <xf numFmtId="43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5" xfId="0" applyFill="1" applyBorder="1" applyAlignment="1">
      <alignment/>
    </xf>
    <xf numFmtId="171" fontId="0" fillId="0" borderId="0" xfId="15" applyNumberFormat="1" applyFill="1" applyAlignment="1">
      <alignment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left"/>
    </xf>
    <xf numFmtId="171" fontId="0" fillId="0" borderId="18" xfId="15" applyNumberForma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5" fontId="2" fillId="0" borderId="0" xfId="0" applyNumberFormat="1" applyFont="1" applyAlignment="1" quotePrefix="1">
      <alignment horizontal="left"/>
    </xf>
    <xf numFmtId="0" fontId="2" fillId="0" borderId="0" xfId="0" applyFont="1" applyFill="1" applyAlignment="1">
      <alignment horizontal="left"/>
    </xf>
    <xf numFmtId="43" fontId="0" fillId="0" borderId="8" xfId="0" applyNumberFormat="1" applyFill="1" applyBorder="1" applyAlignment="1">
      <alignment/>
    </xf>
    <xf numFmtId="43" fontId="0" fillId="0" borderId="9" xfId="15" applyFont="1" applyFill="1" applyBorder="1" applyAlignment="1">
      <alignment horizontal="right"/>
    </xf>
    <xf numFmtId="171" fontId="0" fillId="0" borderId="8" xfId="15" applyNumberFormat="1" applyBorder="1" applyAlignment="1">
      <alignment horizontal="right"/>
    </xf>
    <xf numFmtId="171" fontId="0" fillId="0" borderId="20" xfId="15" applyNumberFormat="1" applyBorder="1" applyAlignment="1">
      <alignment horizontal="right"/>
    </xf>
    <xf numFmtId="171" fontId="0" fillId="0" borderId="13" xfId="15" applyNumberFormat="1" applyBorder="1" applyAlignment="1">
      <alignment horizontal="right"/>
    </xf>
    <xf numFmtId="43" fontId="0" fillId="0" borderId="9" xfId="15" applyNumberFormat="1" applyBorder="1" applyAlignment="1">
      <alignment horizontal="right"/>
    </xf>
    <xf numFmtId="171" fontId="0" fillId="0" borderId="14" xfId="15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0" xfId="15" applyNumberFormat="1" applyBorder="1" applyAlignment="1">
      <alignment horizontal="right"/>
    </xf>
    <xf numFmtId="171" fontId="0" fillId="0" borderId="0" xfId="15" applyNumberForma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SheetLayoutView="100" workbookViewId="0" topLeftCell="A25">
      <selection activeCell="E41" sqref="E41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3.00390625" style="0" customWidth="1"/>
    <col min="4" max="4" width="44.140625" style="0" customWidth="1"/>
    <col min="5" max="5" width="13.28125" style="77" customWidth="1"/>
    <col min="6" max="6" width="14.00390625" style="77" customWidth="1"/>
    <col min="7" max="7" width="13.28125" style="77" customWidth="1"/>
    <col min="8" max="8" width="14.00390625" style="0" customWidth="1"/>
    <col min="9" max="9" width="16.00390625" style="0" customWidth="1"/>
    <col min="10" max="10" width="10.28125" style="0" customWidth="1"/>
    <col min="12" max="13" width="9.28125" style="0" bestFit="1" customWidth="1"/>
    <col min="14" max="14" width="14.00390625" style="0" bestFit="1" customWidth="1"/>
  </cols>
  <sheetData>
    <row r="1" spans="1:2" ht="15.75">
      <c r="A1" s="1" t="s">
        <v>66</v>
      </c>
      <c r="B1" s="1"/>
    </row>
    <row r="2" spans="1:2" ht="14.25">
      <c r="A2" s="2" t="s">
        <v>156</v>
      </c>
      <c r="B2" s="2"/>
    </row>
    <row r="3" spans="1:2" ht="14.25">
      <c r="A3" s="2" t="s">
        <v>119</v>
      </c>
      <c r="B3" s="2"/>
    </row>
    <row r="5" spans="1:2" ht="14.25">
      <c r="A5" s="2" t="s">
        <v>0</v>
      </c>
      <c r="B5" s="2"/>
    </row>
    <row r="7" spans="1:8" ht="12.75">
      <c r="A7" s="3"/>
      <c r="B7" s="4"/>
      <c r="C7" s="4"/>
      <c r="D7" s="4"/>
      <c r="E7" s="117" t="s">
        <v>183</v>
      </c>
      <c r="F7" s="118"/>
      <c r="G7" s="119" t="s">
        <v>184</v>
      </c>
      <c r="H7" s="120"/>
    </row>
    <row r="8" spans="1:13" ht="12.75">
      <c r="A8" s="5"/>
      <c r="B8" s="6"/>
      <c r="C8" s="6"/>
      <c r="D8" s="6"/>
      <c r="E8" s="78" t="s">
        <v>1</v>
      </c>
      <c r="F8" s="78" t="s">
        <v>3</v>
      </c>
      <c r="G8" s="78" t="s">
        <v>1</v>
      </c>
      <c r="H8" s="24" t="s">
        <v>3</v>
      </c>
      <c r="J8" s="78" t="s">
        <v>1</v>
      </c>
      <c r="K8" s="78" t="s">
        <v>3</v>
      </c>
      <c r="L8" s="78" t="s">
        <v>1</v>
      </c>
      <c r="M8" s="24" t="s">
        <v>3</v>
      </c>
    </row>
    <row r="9" spans="1:13" ht="12.75">
      <c r="A9" s="5"/>
      <c r="B9" s="6"/>
      <c r="C9" s="6"/>
      <c r="D9" s="6"/>
      <c r="E9" s="79" t="s">
        <v>2</v>
      </c>
      <c r="F9" s="79" t="s">
        <v>4</v>
      </c>
      <c r="G9" s="79" t="s">
        <v>6</v>
      </c>
      <c r="H9" s="25" t="s">
        <v>4</v>
      </c>
      <c r="J9" s="79" t="s">
        <v>2</v>
      </c>
      <c r="K9" s="79" t="s">
        <v>4</v>
      </c>
      <c r="L9" s="79" t="s">
        <v>6</v>
      </c>
      <c r="M9" s="25" t="s">
        <v>4</v>
      </c>
    </row>
    <row r="10" spans="1:13" ht="12.75">
      <c r="A10" s="5"/>
      <c r="B10" s="6"/>
      <c r="C10" s="6"/>
      <c r="D10" s="6"/>
      <c r="E10" s="79"/>
      <c r="F10" s="79" t="s">
        <v>5</v>
      </c>
      <c r="G10" s="79"/>
      <c r="H10" s="25" t="s">
        <v>5</v>
      </c>
      <c r="J10" s="79"/>
      <c r="K10" s="79" t="s">
        <v>5</v>
      </c>
      <c r="L10" s="79"/>
      <c r="M10" s="25" t="s">
        <v>5</v>
      </c>
    </row>
    <row r="11" spans="1:13" ht="12.75">
      <c r="A11" s="5"/>
      <c r="B11" s="6"/>
      <c r="C11" s="6"/>
      <c r="D11" s="6"/>
      <c r="E11" s="80" t="s">
        <v>201</v>
      </c>
      <c r="F11" s="79" t="s">
        <v>2</v>
      </c>
      <c r="G11" s="80" t="str">
        <f>+E11</f>
        <v>31/12/2000</v>
      </c>
      <c r="H11" s="25" t="s">
        <v>7</v>
      </c>
      <c r="J11" s="80">
        <v>36891</v>
      </c>
      <c r="K11" s="79" t="s">
        <v>2</v>
      </c>
      <c r="L11" s="80">
        <f>+J11</f>
        <v>36891</v>
      </c>
      <c r="M11" s="25" t="s">
        <v>7</v>
      </c>
    </row>
    <row r="12" spans="1:13" ht="12.75">
      <c r="A12" s="5"/>
      <c r="B12" s="6"/>
      <c r="C12" s="6"/>
      <c r="D12" s="6"/>
      <c r="E12" s="81"/>
      <c r="F12" s="81"/>
      <c r="G12" s="81"/>
      <c r="H12" s="26"/>
      <c r="J12" s="81"/>
      <c r="K12" s="81"/>
      <c r="L12" s="81"/>
      <c r="M12" s="26"/>
    </row>
    <row r="13" spans="1:13" ht="12.75">
      <c r="A13" s="9"/>
      <c r="B13" s="10"/>
      <c r="C13" s="10"/>
      <c r="D13" s="11"/>
      <c r="E13" s="82" t="s">
        <v>39</v>
      </c>
      <c r="F13" s="82" t="s">
        <v>39</v>
      </c>
      <c r="G13" s="82" t="s">
        <v>39</v>
      </c>
      <c r="H13" s="27" t="s">
        <v>39</v>
      </c>
      <c r="J13" s="82" t="s">
        <v>39</v>
      </c>
      <c r="K13" s="82" t="s">
        <v>39</v>
      </c>
      <c r="L13" s="82" t="s">
        <v>39</v>
      </c>
      <c r="M13" s="27" t="s">
        <v>39</v>
      </c>
    </row>
    <row r="14" spans="1:13" ht="15" customHeight="1">
      <c r="A14" s="28">
        <v>1</v>
      </c>
      <c r="B14" s="29" t="s">
        <v>8</v>
      </c>
      <c r="C14" s="30" t="s">
        <v>186</v>
      </c>
      <c r="D14" s="29"/>
      <c r="E14" s="69">
        <f>L14-21563</f>
        <v>8244</v>
      </c>
      <c r="F14" s="69">
        <v>10155</v>
      </c>
      <c r="G14" s="69">
        <f>+L14</f>
        <v>29807</v>
      </c>
      <c r="H14" s="42">
        <v>29038</v>
      </c>
      <c r="J14" s="69">
        <f>L14-21563</f>
        <v>8244</v>
      </c>
      <c r="K14" s="69">
        <v>9897</v>
      </c>
      <c r="L14" s="69">
        <v>29807</v>
      </c>
      <c r="M14" s="42">
        <v>18883</v>
      </c>
    </row>
    <row r="15" spans="1:13" ht="15" customHeight="1">
      <c r="A15" s="31"/>
      <c r="B15" s="32" t="s">
        <v>10</v>
      </c>
      <c r="C15" s="33" t="s">
        <v>11</v>
      </c>
      <c r="D15" s="32"/>
      <c r="E15" s="75">
        <v>0</v>
      </c>
      <c r="F15" s="75">
        <v>0</v>
      </c>
      <c r="G15" s="69">
        <f>+L15</f>
        <v>0</v>
      </c>
      <c r="H15" s="43">
        <v>0</v>
      </c>
      <c r="J15" s="75">
        <v>0</v>
      </c>
      <c r="K15" s="75">
        <v>0</v>
      </c>
      <c r="L15" s="69">
        <f>+J15</f>
        <v>0</v>
      </c>
      <c r="M15" s="43">
        <v>0</v>
      </c>
    </row>
    <row r="16" spans="1:13" ht="15" customHeight="1">
      <c r="A16" s="28"/>
      <c r="B16" s="29" t="s">
        <v>12</v>
      </c>
      <c r="C16" s="30" t="s">
        <v>13</v>
      </c>
      <c r="D16" s="29"/>
      <c r="E16" s="75">
        <f>L16-19</f>
        <v>41</v>
      </c>
      <c r="F16" s="69">
        <v>71</v>
      </c>
      <c r="G16" s="73">
        <f>+L16</f>
        <v>60</v>
      </c>
      <c r="H16" s="42">
        <v>95</v>
      </c>
      <c r="J16" s="75">
        <f>L16-19</f>
        <v>41</v>
      </c>
      <c r="K16" s="69">
        <v>4</v>
      </c>
      <c r="L16" s="73">
        <v>60</v>
      </c>
      <c r="M16" s="42">
        <v>24</v>
      </c>
    </row>
    <row r="17" spans="1:13" ht="15" customHeight="1">
      <c r="A17" s="34">
        <v>2</v>
      </c>
      <c r="B17" s="35" t="s">
        <v>8</v>
      </c>
      <c r="C17" s="36" t="s">
        <v>185</v>
      </c>
      <c r="D17" s="60"/>
      <c r="E17" s="74">
        <f>L17-6053</f>
        <v>2172</v>
      </c>
      <c r="F17" s="83">
        <v>2456</v>
      </c>
      <c r="G17" s="74">
        <f>+L17</f>
        <v>8225</v>
      </c>
      <c r="H17" s="44">
        <v>7205</v>
      </c>
      <c r="J17" s="74">
        <f>L17-6053</f>
        <v>2172</v>
      </c>
      <c r="K17" s="83">
        <v>2395</v>
      </c>
      <c r="L17" s="74">
        <v>8225</v>
      </c>
      <c r="M17" s="44">
        <v>4748</v>
      </c>
    </row>
    <row r="18" spans="1:13" ht="15" customHeight="1">
      <c r="A18" s="34"/>
      <c r="B18" s="35"/>
      <c r="C18" s="36" t="s">
        <v>14</v>
      </c>
      <c r="D18" s="35"/>
      <c r="E18" s="73"/>
      <c r="F18" s="84"/>
      <c r="G18" s="73"/>
      <c r="H18" s="44"/>
      <c r="J18" s="73"/>
      <c r="K18" s="84"/>
      <c r="L18" s="73"/>
      <c r="M18" s="44"/>
    </row>
    <row r="19" spans="1:13" ht="15" customHeight="1">
      <c r="A19" s="28"/>
      <c r="B19" s="29"/>
      <c r="C19" s="30" t="s">
        <v>15</v>
      </c>
      <c r="D19" s="29"/>
      <c r="E19" s="69"/>
      <c r="F19" s="85"/>
      <c r="G19" s="69"/>
      <c r="H19" s="70"/>
      <c r="J19" s="69"/>
      <c r="K19" s="85"/>
      <c r="L19" s="69"/>
      <c r="M19" s="70"/>
    </row>
    <row r="20" spans="1:13" ht="15" customHeight="1">
      <c r="A20" s="31"/>
      <c r="B20" s="32" t="s">
        <v>10</v>
      </c>
      <c r="C20" s="33" t="s">
        <v>187</v>
      </c>
      <c r="D20" s="32"/>
      <c r="E20" s="69">
        <f>L20+371</f>
        <v>-113</v>
      </c>
      <c r="F20" s="86">
        <v>-166</v>
      </c>
      <c r="G20" s="75">
        <f>+L20</f>
        <v>-484</v>
      </c>
      <c r="H20" s="71">
        <v>-1443</v>
      </c>
      <c r="J20" s="69">
        <f>L20+371</f>
        <v>-113</v>
      </c>
      <c r="K20" s="86">
        <v>-425</v>
      </c>
      <c r="L20" s="75">
        <v>-484</v>
      </c>
      <c r="M20" s="71">
        <v>-1277</v>
      </c>
    </row>
    <row r="21" spans="1:13" ht="15" customHeight="1">
      <c r="A21" s="31"/>
      <c r="B21" s="32" t="s">
        <v>12</v>
      </c>
      <c r="C21" s="33" t="s">
        <v>16</v>
      </c>
      <c r="D21" s="32"/>
      <c r="E21" s="69">
        <f>L21+2025</f>
        <v>-1052</v>
      </c>
      <c r="F21" s="86">
        <v>-1223</v>
      </c>
      <c r="G21" s="75">
        <f>+L21</f>
        <v>-3077</v>
      </c>
      <c r="H21" s="71">
        <v>-2698</v>
      </c>
      <c r="J21" s="69">
        <f>L21+2025</f>
        <v>-1052</v>
      </c>
      <c r="K21" s="86">
        <v>-766</v>
      </c>
      <c r="L21" s="75">
        <v>-3077</v>
      </c>
      <c r="M21" s="71">
        <v>-1475</v>
      </c>
    </row>
    <row r="22" spans="1:13" ht="15" customHeight="1">
      <c r="A22" s="28"/>
      <c r="B22" s="29" t="s">
        <v>17</v>
      </c>
      <c r="C22" s="30" t="s">
        <v>18</v>
      </c>
      <c r="D22" s="29"/>
      <c r="E22" s="69"/>
      <c r="F22" s="85"/>
      <c r="G22" s="75"/>
      <c r="H22" s="70"/>
      <c r="J22" s="69"/>
      <c r="K22" s="85"/>
      <c r="L22" s="75"/>
      <c r="M22" s="70"/>
    </row>
    <row r="23" spans="1:13" ht="15" customHeight="1">
      <c r="A23" s="34"/>
      <c r="B23" s="35" t="s">
        <v>19</v>
      </c>
      <c r="C23" s="36" t="s">
        <v>188</v>
      </c>
      <c r="D23" s="35"/>
      <c r="E23" s="73">
        <f>SUM(E17:E22)</f>
        <v>1007</v>
      </c>
      <c r="F23" s="73">
        <f>SUM(F17:F22)</f>
        <v>1067</v>
      </c>
      <c r="G23" s="73">
        <f>SUM(G17:G22)</f>
        <v>4664</v>
      </c>
      <c r="H23" s="44">
        <f>SUM(H17:H22)</f>
        <v>3064</v>
      </c>
      <c r="J23" s="73">
        <f>SUM(J17:J22)</f>
        <v>1007</v>
      </c>
      <c r="K23" s="73">
        <f>SUM(K17:K22)</f>
        <v>1204</v>
      </c>
      <c r="L23" s="73">
        <f>SUM(L17:L22)</f>
        <v>4664</v>
      </c>
      <c r="M23" s="44">
        <f>SUM(M17:M22)</f>
        <v>1996</v>
      </c>
    </row>
    <row r="24" spans="1:13" ht="15" customHeight="1">
      <c r="A24" s="34"/>
      <c r="B24" s="35"/>
      <c r="C24" s="113" t="s">
        <v>22</v>
      </c>
      <c r="D24" s="35"/>
      <c r="E24" s="73"/>
      <c r="F24" s="84"/>
      <c r="G24" s="73"/>
      <c r="H24" s="44"/>
      <c r="J24" s="73"/>
      <c r="K24" s="84"/>
      <c r="L24" s="73"/>
      <c r="M24" s="44"/>
    </row>
    <row r="25" spans="1:13" ht="15" customHeight="1">
      <c r="A25" s="31"/>
      <c r="B25" s="32" t="s">
        <v>20</v>
      </c>
      <c r="C25" s="33" t="s">
        <v>189</v>
      </c>
      <c r="D25" s="32"/>
      <c r="E25" s="75"/>
      <c r="F25" s="86"/>
      <c r="G25" s="75"/>
      <c r="H25" s="71"/>
      <c r="J25" s="75"/>
      <c r="K25" s="86"/>
      <c r="L25" s="75"/>
      <c r="M25" s="71"/>
    </row>
    <row r="26" spans="1:13" ht="15" customHeight="1">
      <c r="A26" s="34"/>
      <c r="B26" s="35" t="s">
        <v>21</v>
      </c>
      <c r="C26" s="36" t="s">
        <v>188</v>
      </c>
      <c r="D26" s="35"/>
      <c r="E26" s="73">
        <f>SUM(E23:E25)</f>
        <v>1007</v>
      </c>
      <c r="F26" s="84">
        <f>SUM(F23:F25)</f>
        <v>1067</v>
      </c>
      <c r="G26" s="73">
        <f>SUM(G23:G25)</f>
        <v>4664</v>
      </c>
      <c r="H26" s="44">
        <f>SUM(H23:H25)</f>
        <v>3064</v>
      </c>
      <c r="J26" s="73">
        <f>SUM(J23:J25)</f>
        <v>1007</v>
      </c>
      <c r="K26" s="84">
        <f>SUM(K23:K25)</f>
        <v>1204</v>
      </c>
      <c r="L26" s="73">
        <f>SUM(L23:L25)</f>
        <v>4664</v>
      </c>
      <c r="M26" s="44">
        <f>SUM(M23:M25)</f>
        <v>1996</v>
      </c>
    </row>
    <row r="27" spans="1:13" ht="15" customHeight="1">
      <c r="A27" s="28"/>
      <c r="B27" s="29"/>
      <c r="C27" s="30" t="s">
        <v>22</v>
      </c>
      <c r="D27" s="29"/>
      <c r="E27" s="69"/>
      <c r="F27" s="85"/>
      <c r="G27" s="69"/>
      <c r="H27" s="70"/>
      <c r="J27" s="69"/>
      <c r="K27" s="85"/>
      <c r="L27" s="69"/>
      <c r="M27" s="70"/>
    </row>
    <row r="28" spans="1:13" ht="15" customHeight="1">
      <c r="A28" s="31"/>
      <c r="B28" s="32" t="s">
        <v>23</v>
      </c>
      <c r="C28" s="33" t="s">
        <v>190</v>
      </c>
      <c r="D28" s="32"/>
      <c r="E28" s="69">
        <f>L28+657</f>
        <v>126</v>
      </c>
      <c r="F28" s="86">
        <v>198</v>
      </c>
      <c r="G28" s="75">
        <f>+L28</f>
        <v>-531</v>
      </c>
      <c r="H28" s="71">
        <v>-838</v>
      </c>
      <c r="J28" s="69">
        <f>L28+657</f>
        <v>126</v>
      </c>
      <c r="K28" s="86">
        <v>-578</v>
      </c>
      <c r="L28" s="75">
        <v>-531</v>
      </c>
      <c r="M28" s="71">
        <v>-1035</v>
      </c>
    </row>
    <row r="29" spans="1:13" ht="15" customHeight="1">
      <c r="A29" s="34"/>
      <c r="B29" s="35" t="s">
        <v>25</v>
      </c>
      <c r="C29" s="36" t="s">
        <v>25</v>
      </c>
      <c r="D29" s="35" t="s">
        <v>191</v>
      </c>
      <c r="E29" s="73">
        <f>SUM(E26:E28)</f>
        <v>1133</v>
      </c>
      <c r="F29" s="84">
        <f>SUM(F26:F28)</f>
        <v>1265</v>
      </c>
      <c r="G29" s="73">
        <f>SUM(G26:G28)</f>
        <v>4133</v>
      </c>
      <c r="H29" s="44">
        <f>SUM(H26:H28)</f>
        <v>2226</v>
      </c>
      <c r="J29" s="73">
        <f>SUM(J26:J28)</f>
        <v>1133</v>
      </c>
      <c r="K29" s="84">
        <f>SUM(K26:K28)</f>
        <v>626</v>
      </c>
      <c r="L29" s="73">
        <f>SUM(L26:L28)</f>
        <v>4133</v>
      </c>
      <c r="M29" s="44">
        <f>SUM(M26:M28)</f>
        <v>961</v>
      </c>
    </row>
    <row r="30" spans="1:13" ht="15" customHeight="1">
      <c r="A30" s="28"/>
      <c r="B30" s="29"/>
      <c r="C30" s="30"/>
      <c r="D30" s="29" t="s">
        <v>192</v>
      </c>
      <c r="E30" s="69"/>
      <c r="F30" s="85"/>
      <c r="G30" s="69"/>
      <c r="H30" s="70"/>
      <c r="J30" s="69"/>
      <c r="K30" s="85"/>
      <c r="L30" s="69"/>
      <c r="M30" s="70"/>
    </row>
    <row r="31" spans="1:13" ht="15" customHeight="1">
      <c r="A31" s="31"/>
      <c r="B31" s="32"/>
      <c r="C31" s="33" t="s">
        <v>27</v>
      </c>
      <c r="D31" s="32" t="s">
        <v>117</v>
      </c>
      <c r="E31" s="75">
        <v>0</v>
      </c>
      <c r="F31" s="86">
        <v>0</v>
      </c>
      <c r="G31" s="75">
        <f>+L31</f>
        <v>0</v>
      </c>
      <c r="H31" s="71">
        <v>0</v>
      </c>
      <c r="J31" s="75">
        <v>0</v>
      </c>
      <c r="K31" s="86">
        <v>17</v>
      </c>
      <c r="L31" s="75">
        <v>0</v>
      </c>
      <c r="M31" s="71">
        <v>224</v>
      </c>
    </row>
    <row r="32" spans="1:13" ht="15" customHeight="1">
      <c r="A32" s="34"/>
      <c r="B32" s="35" t="s">
        <v>26</v>
      </c>
      <c r="C32" s="36" t="s">
        <v>193</v>
      </c>
      <c r="D32" s="35"/>
      <c r="E32" s="73">
        <f>SUM(E29:E31)</f>
        <v>1133</v>
      </c>
      <c r="F32" s="73">
        <f>SUM(F29:F31)</f>
        <v>1265</v>
      </c>
      <c r="G32" s="73">
        <f>SUM(G29:G31)</f>
        <v>4133</v>
      </c>
      <c r="H32" s="73">
        <f>SUM(H29:H31)</f>
        <v>2226</v>
      </c>
      <c r="J32" s="73">
        <f>SUM(J29:J31)</f>
        <v>1133</v>
      </c>
      <c r="K32" s="84">
        <f>SUM(K29:K31)</f>
        <v>643</v>
      </c>
      <c r="L32" s="73">
        <f>SUM(L29:L31)</f>
        <v>4133</v>
      </c>
      <c r="M32" s="44">
        <f>SUM(M29:M31)</f>
        <v>1185</v>
      </c>
    </row>
    <row r="33" spans="1:13" ht="15" customHeight="1">
      <c r="A33" s="28"/>
      <c r="B33" s="29"/>
      <c r="C33" s="30" t="s">
        <v>194</v>
      </c>
      <c r="D33" s="29"/>
      <c r="E33" s="69"/>
      <c r="F33" s="85"/>
      <c r="G33" s="69"/>
      <c r="H33" s="70"/>
      <c r="J33" s="69"/>
      <c r="K33" s="85"/>
      <c r="L33" s="69"/>
      <c r="M33" s="70"/>
    </row>
    <row r="34" spans="1:13" ht="15" customHeight="1">
      <c r="A34" s="31"/>
      <c r="B34" s="32" t="s">
        <v>30</v>
      </c>
      <c r="C34" s="33" t="s">
        <v>25</v>
      </c>
      <c r="D34" s="32" t="s">
        <v>31</v>
      </c>
      <c r="E34" s="75">
        <v>0</v>
      </c>
      <c r="F34" s="86">
        <v>0</v>
      </c>
      <c r="G34" s="75">
        <f>+E34</f>
        <v>0</v>
      </c>
      <c r="H34" s="71">
        <v>0</v>
      </c>
      <c r="J34" s="75">
        <v>0</v>
      </c>
      <c r="K34" s="86">
        <v>0</v>
      </c>
      <c r="L34" s="75">
        <f>+J34</f>
        <v>0</v>
      </c>
      <c r="M34" s="71">
        <v>0</v>
      </c>
    </row>
    <row r="35" spans="1:13" ht="15" customHeight="1">
      <c r="A35" s="31"/>
      <c r="B35" s="32"/>
      <c r="C35" s="33" t="s">
        <v>27</v>
      </c>
      <c r="D35" s="32" t="s">
        <v>28</v>
      </c>
      <c r="E35" s="75">
        <f>L35+36</f>
        <v>-23</v>
      </c>
      <c r="F35" s="86">
        <v>-65</v>
      </c>
      <c r="G35" s="75">
        <f>+L35</f>
        <v>-59</v>
      </c>
      <c r="H35" s="71">
        <v>159</v>
      </c>
      <c r="J35" s="75">
        <f>L35+36</f>
        <v>-23</v>
      </c>
      <c r="K35" s="86">
        <v>0</v>
      </c>
      <c r="L35" s="75">
        <v>-59</v>
      </c>
      <c r="M35" s="71">
        <v>0</v>
      </c>
    </row>
    <row r="36" spans="1:13" ht="15" customHeight="1">
      <c r="A36" s="34"/>
      <c r="B36" s="35"/>
      <c r="C36" s="36" t="s">
        <v>32</v>
      </c>
      <c r="D36" s="35" t="s">
        <v>33</v>
      </c>
      <c r="E36" s="73">
        <v>0</v>
      </c>
      <c r="F36" s="84">
        <v>0</v>
      </c>
      <c r="G36" s="74">
        <f>+L36</f>
        <v>0</v>
      </c>
      <c r="H36" s="44">
        <v>0</v>
      </c>
      <c r="J36" s="73">
        <v>0</v>
      </c>
      <c r="K36" s="84">
        <v>0</v>
      </c>
      <c r="L36" s="74">
        <f>+J36</f>
        <v>0</v>
      </c>
      <c r="M36" s="44">
        <v>0</v>
      </c>
    </row>
    <row r="37" spans="1:13" ht="15" customHeight="1">
      <c r="A37" s="28"/>
      <c r="B37" s="29"/>
      <c r="C37" s="30"/>
      <c r="D37" s="29" t="s">
        <v>29</v>
      </c>
      <c r="E37" s="69"/>
      <c r="F37" s="85"/>
      <c r="G37" s="69"/>
      <c r="H37" s="70"/>
      <c r="J37" s="69"/>
      <c r="K37" s="85"/>
      <c r="L37" s="69"/>
      <c r="M37" s="70"/>
    </row>
    <row r="38" spans="1:13" ht="15" customHeight="1">
      <c r="A38" s="34"/>
      <c r="B38" s="35" t="s">
        <v>34</v>
      </c>
      <c r="C38" s="36" t="s">
        <v>195</v>
      </c>
      <c r="D38" s="35"/>
      <c r="E38" s="73">
        <f>SUM(E32:E37)</f>
        <v>1110</v>
      </c>
      <c r="F38" s="84">
        <f>SUM(F32:F37)</f>
        <v>1200</v>
      </c>
      <c r="G38" s="73">
        <f>SUM(G32:G37)</f>
        <v>4074</v>
      </c>
      <c r="H38" s="44">
        <f>SUM(H32:H37)</f>
        <v>2385</v>
      </c>
      <c r="J38" s="73">
        <f>SUM(J32:J37)</f>
        <v>1110</v>
      </c>
      <c r="K38" s="84">
        <f>SUM(K32:K37)</f>
        <v>643</v>
      </c>
      <c r="L38" s="73">
        <f>SUM(L32:L37)</f>
        <v>4074</v>
      </c>
      <c r="M38" s="44">
        <f>SUM(M32:M37)</f>
        <v>1185</v>
      </c>
    </row>
    <row r="39" spans="1:13" ht="15" customHeight="1">
      <c r="A39" s="28"/>
      <c r="B39" s="29"/>
      <c r="C39" s="30"/>
      <c r="D39" s="29"/>
      <c r="E39" s="87"/>
      <c r="F39" s="88"/>
      <c r="G39" s="69"/>
      <c r="H39" s="11"/>
      <c r="J39" s="87"/>
      <c r="K39" s="88"/>
      <c r="L39" s="69"/>
      <c r="M39" s="11"/>
    </row>
    <row r="40" spans="1:13" ht="15" customHeight="1">
      <c r="A40" s="34">
        <v>3</v>
      </c>
      <c r="B40" s="35" t="s">
        <v>8</v>
      </c>
      <c r="C40" s="36" t="s">
        <v>224</v>
      </c>
      <c r="D40" s="35"/>
      <c r="E40" s="89"/>
      <c r="F40" s="90"/>
      <c r="G40" s="74"/>
      <c r="H40" s="8"/>
      <c r="J40" s="89"/>
      <c r="K40" s="90"/>
      <c r="L40" s="74"/>
      <c r="M40" s="8"/>
    </row>
    <row r="41" spans="1:13" ht="15" customHeight="1">
      <c r="A41" s="34"/>
      <c r="B41" s="35"/>
      <c r="C41" s="36" t="s">
        <v>35</v>
      </c>
      <c r="D41" s="35"/>
      <c r="E41" s="89"/>
      <c r="F41" s="90"/>
      <c r="G41" s="73"/>
      <c r="H41" s="8"/>
      <c r="J41" s="89"/>
      <c r="K41" s="90"/>
      <c r="L41" s="73"/>
      <c r="M41" s="8"/>
    </row>
    <row r="42" spans="1:13" ht="15" customHeight="1">
      <c r="A42" s="34"/>
      <c r="B42" s="35"/>
      <c r="C42" s="36" t="s">
        <v>25</v>
      </c>
      <c r="D42" s="35" t="s">
        <v>158</v>
      </c>
      <c r="E42" s="91">
        <f>E38/$I$61*1000*100</f>
        <v>1.75</v>
      </c>
      <c r="F42" s="92">
        <v>2.29</v>
      </c>
      <c r="G42" s="91">
        <f>G32/$I$61*1000*100</f>
        <v>6.52</v>
      </c>
      <c r="H42" s="72">
        <v>4.03</v>
      </c>
      <c r="J42" s="91">
        <f>J32/$I$61*1000*100</f>
        <v>1.79</v>
      </c>
      <c r="K42" s="92">
        <v>1.13</v>
      </c>
      <c r="L42" s="91">
        <f>L32/$I$61*1000*100</f>
        <v>6.52</v>
      </c>
      <c r="M42" s="72">
        <v>1.74</v>
      </c>
    </row>
    <row r="43" spans="1:13" ht="15" customHeight="1">
      <c r="A43" s="34"/>
      <c r="B43" s="35"/>
      <c r="C43" s="36"/>
      <c r="D43" s="35" t="s">
        <v>116</v>
      </c>
      <c r="E43" s="93"/>
      <c r="F43" s="90"/>
      <c r="G43" s="73"/>
      <c r="H43" s="8"/>
      <c r="J43" s="93"/>
      <c r="K43" s="90"/>
      <c r="L43" s="73"/>
      <c r="M43" s="8"/>
    </row>
    <row r="44" spans="1:13" ht="15" customHeight="1">
      <c r="A44" s="28"/>
      <c r="B44" s="29"/>
      <c r="C44" s="30"/>
      <c r="D44" s="29" t="s">
        <v>213</v>
      </c>
      <c r="E44" s="87"/>
      <c r="F44" s="88"/>
      <c r="G44" s="73"/>
      <c r="H44" s="11"/>
      <c r="J44" s="87"/>
      <c r="K44" s="88"/>
      <c r="L44" s="73"/>
      <c r="M44" s="11"/>
    </row>
    <row r="45" spans="1:13" ht="15" customHeight="1">
      <c r="A45" s="34"/>
      <c r="B45" s="35"/>
      <c r="C45" s="36" t="s">
        <v>27</v>
      </c>
      <c r="D45" s="35" t="s">
        <v>204</v>
      </c>
      <c r="E45" s="91">
        <f>E38/($I$61+$I$64-$I$65)*1000*100</f>
        <v>1.58</v>
      </c>
      <c r="F45" s="107">
        <v>1.92</v>
      </c>
      <c r="G45" s="106">
        <f>G32/($I$61+$I$64-$I$65)*1000*100</f>
        <v>5.89</v>
      </c>
      <c r="H45" s="107">
        <v>3.69</v>
      </c>
      <c r="J45" s="91">
        <f>J32/($I$61+$I$64-$I$65)*1000*100</f>
        <v>1.61</v>
      </c>
      <c r="K45" s="107" t="s">
        <v>139</v>
      </c>
      <c r="L45" s="106">
        <f>L32/($I$61+$I$64-$I$65)*1000*100</f>
        <v>5.89</v>
      </c>
      <c r="M45" s="107" t="s">
        <v>139</v>
      </c>
    </row>
    <row r="46" spans="1:13" ht="15" customHeight="1">
      <c r="A46" s="34"/>
      <c r="B46" s="35"/>
      <c r="C46" s="36"/>
      <c r="D46" s="35" t="s">
        <v>116</v>
      </c>
      <c r="E46" s="89"/>
      <c r="F46" s="90"/>
      <c r="G46" s="89"/>
      <c r="H46" s="8"/>
      <c r="J46" s="89"/>
      <c r="K46" s="90"/>
      <c r="L46" s="89"/>
      <c r="M46" s="8"/>
    </row>
    <row r="47" spans="1:13" ht="15" customHeight="1">
      <c r="A47" s="28"/>
      <c r="B47" s="29"/>
      <c r="C47" s="30"/>
      <c r="D47" s="29" t="s">
        <v>214</v>
      </c>
      <c r="E47" s="87"/>
      <c r="F47" s="88"/>
      <c r="G47" s="87"/>
      <c r="H47" s="11"/>
      <c r="J47" s="87"/>
      <c r="K47" s="88"/>
      <c r="L47" s="87"/>
      <c r="M47" s="11"/>
    </row>
    <row r="48" spans="1:13" ht="15" customHeight="1">
      <c r="A48" s="31">
        <v>4</v>
      </c>
      <c r="B48" s="32" t="s">
        <v>8</v>
      </c>
      <c r="C48" s="33" t="s">
        <v>37</v>
      </c>
      <c r="D48" s="32"/>
      <c r="E48" s="94">
        <v>0</v>
      </c>
      <c r="F48" s="94">
        <v>0</v>
      </c>
      <c r="G48" s="87">
        <v>0</v>
      </c>
      <c r="H48" s="22">
        <v>0</v>
      </c>
      <c r="J48" s="94">
        <v>0</v>
      </c>
      <c r="K48" s="94">
        <v>0</v>
      </c>
      <c r="L48" s="87">
        <v>0</v>
      </c>
      <c r="M48" s="22">
        <v>0</v>
      </c>
    </row>
    <row r="49" spans="1:13" ht="15" customHeight="1">
      <c r="A49" s="28"/>
      <c r="B49" s="29" t="s">
        <v>10</v>
      </c>
      <c r="C49" s="30" t="s">
        <v>38</v>
      </c>
      <c r="D49" s="29"/>
      <c r="E49" s="94">
        <v>0</v>
      </c>
      <c r="F49" s="94">
        <v>0</v>
      </c>
      <c r="G49" s="94">
        <v>0</v>
      </c>
      <c r="H49" s="22">
        <v>0</v>
      </c>
      <c r="J49" s="94">
        <v>0</v>
      </c>
      <c r="K49" s="94">
        <v>0</v>
      </c>
      <c r="L49" s="94">
        <v>0</v>
      </c>
      <c r="M49" s="22">
        <v>0</v>
      </c>
    </row>
    <row r="50" spans="1:13" ht="15" customHeight="1">
      <c r="A50" s="36"/>
      <c r="B50" s="36"/>
      <c r="C50" s="36"/>
      <c r="D50" s="36"/>
      <c r="E50" s="76"/>
      <c r="F50" s="76"/>
      <c r="G50" s="76"/>
      <c r="H50" s="6"/>
      <c r="J50" s="76"/>
      <c r="K50" s="76"/>
      <c r="L50" s="76"/>
      <c r="M50" s="6"/>
    </row>
    <row r="51" spans="1:8" ht="15" customHeight="1">
      <c r="A51" s="36"/>
      <c r="B51" s="36"/>
      <c r="C51" s="36"/>
      <c r="D51" s="36"/>
      <c r="E51" s="76"/>
      <c r="F51" s="76"/>
      <c r="G51" s="76"/>
      <c r="H51" s="6"/>
    </row>
    <row r="52" spans="1:8" ht="15" customHeight="1">
      <c r="A52" s="36"/>
      <c r="B52" s="36"/>
      <c r="C52" s="36"/>
      <c r="D52" s="36"/>
      <c r="E52" s="76"/>
      <c r="F52" s="76"/>
      <c r="G52" s="76"/>
      <c r="H52" s="6"/>
    </row>
    <row r="54" spans="7:8" ht="12.75">
      <c r="G54" s="77" t="s">
        <v>115</v>
      </c>
      <c r="H54" t="s">
        <v>113</v>
      </c>
    </row>
    <row r="56" spans="5:9" ht="12.75">
      <c r="E56" s="77" t="s">
        <v>121</v>
      </c>
      <c r="F56" s="95">
        <v>58100000</v>
      </c>
      <c r="G56" s="96">
        <f>+F56</f>
        <v>58100000</v>
      </c>
      <c r="H56">
        <v>26</v>
      </c>
      <c r="I56" s="45">
        <f>+G56*H56</f>
        <v>1510600000</v>
      </c>
    </row>
    <row r="57" spans="5:9" ht="12.75">
      <c r="E57" s="97" t="s">
        <v>157</v>
      </c>
      <c r="F57" s="95">
        <v>5810000</v>
      </c>
      <c r="G57" s="96">
        <f>+G56+F57</f>
        <v>63910000</v>
      </c>
      <c r="H57">
        <f>4+31+30+31+31+30+31+30+31</f>
        <v>249</v>
      </c>
      <c r="I57" s="45">
        <f>+G57*H57</f>
        <v>15913590000</v>
      </c>
    </row>
    <row r="58" spans="6:9" ht="12.75">
      <c r="F58" s="95"/>
      <c r="I58" s="45"/>
    </row>
    <row r="59" spans="6:9" ht="13.5" thickBot="1">
      <c r="F59" s="98">
        <f>SUM(F56:F58)</f>
        <v>63910000</v>
      </c>
      <c r="H59" s="53">
        <f>SUM(H56:H58)</f>
        <v>275</v>
      </c>
      <c r="I59" s="45">
        <f>SUM(I56:I57)</f>
        <v>17424190000</v>
      </c>
    </row>
    <row r="60" ht="13.5" thickTop="1"/>
    <row r="61" spans="5:9" ht="12.75">
      <c r="E61" s="77" t="s">
        <v>114</v>
      </c>
      <c r="H61" s="55"/>
      <c r="I61" s="54">
        <f>+I59/H59</f>
        <v>63360691</v>
      </c>
    </row>
    <row r="63" spans="4:9" ht="12.75">
      <c r="D63" s="6"/>
      <c r="E63" s="76"/>
      <c r="F63" s="76"/>
      <c r="G63" s="76"/>
      <c r="H63" s="6"/>
      <c r="I63" s="6"/>
    </row>
    <row r="64" spans="5:9" ht="12.75">
      <c r="E64" s="77" t="s">
        <v>137</v>
      </c>
      <c r="I64" s="54">
        <v>25340000</v>
      </c>
    </row>
    <row r="65" spans="5:9" ht="12.75">
      <c r="E65" s="77" t="s">
        <v>138</v>
      </c>
      <c r="I65" s="54">
        <f>(I64*1.55)/2.1251</f>
        <v>18482424</v>
      </c>
    </row>
    <row r="66" ht="12.75">
      <c r="E66" s="77" t="s">
        <v>203</v>
      </c>
    </row>
    <row r="68" spans="6:9" ht="12.75">
      <c r="F68" s="77" t="s">
        <v>200</v>
      </c>
      <c r="I68" s="114">
        <f>+I61+I64-I65</f>
        <v>70218267</v>
      </c>
    </row>
  </sheetData>
  <mergeCells count="2">
    <mergeCell ref="E7:F7"/>
    <mergeCell ref="G7:H7"/>
  </mergeCells>
  <printOptions/>
  <pageMargins left="0.53" right="0.4" top="0.67" bottom="0.76" header="0.5" footer="0.5"/>
  <pageSetup blackAndWhite="1" fitToHeight="1" fitToWidth="1" horizontalDpi="300" verticalDpi="300" orientation="portrait" paperSize="9" scale="8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zoomScaleSheetLayoutView="100" workbookViewId="0" topLeftCell="A1">
      <selection activeCell="A9" sqref="A9"/>
    </sheetView>
  </sheetViews>
  <sheetFormatPr defaultColWidth="9.140625" defaultRowHeight="12.75"/>
  <cols>
    <col min="1" max="2" width="4.140625" style="0" customWidth="1"/>
    <col min="3" max="3" width="45.421875" style="0" customWidth="1"/>
    <col min="4" max="4" width="22.00390625" style="0" customWidth="1"/>
    <col min="5" max="5" width="22.8515625" style="0" customWidth="1"/>
    <col min="7" max="7" width="12.00390625" style="0" customWidth="1"/>
  </cols>
  <sheetData>
    <row r="1" ht="15.75">
      <c r="A1" s="1" t="s">
        <v>66</v>
      </c>
    </row>
    <row r="2" ht="14.25">
      <c r="A2" s="2" t="s">
        <v>156</v>
      </c>
    </row>
    <row r="3" ht="14.25">
      <c r="A3" s="2" t="s">
        <v>119</v>
      </c>
    </row>
    <row r="5" ht="14.25">
      <c r="A5" s="2" t="s">
        <v>40</v>
      </c>
    </row>
    <row r="6" spans="1:3" ht="12.75">
      <c r="A6" s="10"/>
      <c r="B6" s="10"/>
      <c r="C6" s="10"/>
    </row>
    <row r="7" spans="1:5" ht="12.75">
      <c r="A7" s="3"/>
      <c r="B7" s="4"/>
      <c r="C7" s="4"/>
      <c r="D7" s="12" t="s">
        <v>43</v>
      </c>
      <c r="E7" s="12" t="s">
        <v>41</v>
      </c>
    </row>
    <row r="8" spans="1:5" ht="12.75">
      <c r="A8" s="5"/>
      <c r="B8" s="6"/>
      <c r="C8" s="8"/>
      <c r="D8" s="13" t="s">
        <v>44</v>
      </c>
      <c r="E8" s="7" t="s">
        <v>42</v>
      </c>
    </row>
    <row r="9" spans="1:7" ht="12.75">
      <c r="A9" s="5"/>
      <c r="B9" s="6"/>
      <c r="C9" s="6"/>
      <c r="D9" s="61" t="s">
        <v>201</v>
      </c>
      <c r="E9" s="61" t="s">
        <v>202</v>
      </c>
      <c r="G9" s="61">
        <v>36799</v>
      </c>
    </row>
    <row r="10" spans="1:7" ht="12.75">
      <c r="A10" s="5"/>
      <c r="B10" s="6"/>
      <c r="C10" s="8"/>
      <c r="D10" s="13" t="s">
        <v>39</v>
      </c>
      <c r="E10" s="13" t="s">
        <v>39</v>
      </c>
      <c r="G10" s="13" t="s">
        <v>39</v>
      </c>
    </row>
    <row r="11" spans="1:7" ht="12.75">
      <c r="A11" s="9"/>
      <c r="B11" s="10"/>
      <c r="C11" s="11"/>
      <c r="D11" s="15"/>
      <c r="E11" s="15"/>
      <c r="G11" s="15"/>
    </row>
    <row r="12" spans="1:7" ht="15" customHeight="1">
      <c r="A12" s="22">
        <v>1</v>
      </c>
      <c r="B12" s="10" t="s">
        <v>45</v>
      </c>
      <c r="C12" s="11"/>
      <c r="D12" s="46">
        <v>112062</v>
      </c>
      <c r="E12" s="46">
        <f>110817+54</f>
        <v>110871</v>
      </c>
      <c r="G12" s="46">
        <v>112744</v>
      </c>
    </row>
    <row r="13" spans="1:7" ht="15" customHeight="1">
      <c r="A13" s="22">
        <v>2</v>
      </c>
      <c r="B13" s="17" t="s">
        <v>46</v>
      </c>
      <c r="C13" s="18"/>
      <c r="D13" s="48"/>
      <c r="E13" s="48"/>
      <c r="G13" s="48"/>
    </row>
    <row r="14" spans="1:7" ht="15" customHeight="1">
      <c r="A14" s="22">
        <v>3</v>
      </c>
      <c r="B14" s="17" t="s">
        <v>47</v>
      </c>
      <c r="C14" s="18"/>
      <c r="D14" s="48"/>
      <c r="E14" s="48"/>
      <c r="G14" s="48"/>
    </row>
    <row r="15" spans="1:7" ht="15" customHeight="1">
      <c r="A15" s="21">
        <v>4</v>
      </c>
      <c r="B15" s="10" t="s">
        <v>175</v>
      </c>
      <c r="C15" s="11"/>
      <c r="D15" s="46"/>
      <c r="E15" s="46"/>
      <c r="G15" s="46"/>
    </row>
    <row r="16" spans="1:7" ht="15" customHeight="1">
      <c r="A16" s="21">
        <v>5</v>
      </c>
      <c r="B16" s="10" t="s">
        <v>48</v>
      </c>
      <c r="C16" s="11"/>
      <c r="D16" s="46"/>
      <c r="E16" s="46"/>
      <c r="G16" s="46"/>
    </row>
    <row r="17" spans="1:7" ht="15" customHeight="1">
      <c r="A17" s="22">
        <v>6</v>
      </c>
      <c r="B17" s="17" t="s">
        <v>176</v>
      </c>
      <c r="C17" s="18"/>
      <c r="D17" s="48"/>
      <c r="E17" s="48"/>
      <c r="G17" s="47"/>
    </row>
    <row r="18" spans="1:7" ht="15" customHeight="1">
      <c r="A18" s="14">
        <v>7</v>
      </c>
      <c r="B18" s="9" t="s">
        <v>49</v>
      </c>
      <c r="C18" s="11"/>
      <c r="D18" s="46"/>
      <c r="E18" s="46"/>
      <c r="G18" s="46"/>
    </row>
    <row r="19" spans="1:7" ht="15" customHeight="1">
      <c r="A19" s="14"/>
      <c r="B19" s="16"/>
      <c r="C19" s="18" t="s">
        <v>177</v>
      </c>
      <c r="D19" s="63">
        <v>10994</v>
      </c>
      <c r="E19" s="63">
        <v>10775</v>
      </c>
      <c r="G19" s="63">
        <v>10599</v>
      </c>
    </row>
    <row r="20" spans="1:7" ht="15" customHeight="1">
      <c r="A20" s="14"/>
      <c r="B20" s="16"/>
      <c r="C20" s="8" t="s">
        <v>178</v>
      </c>
      <c r="D20" s="64">
        <v>9973</v>
      </c>
      <c r="E20" s="64">
        <v>10828</v>
      </c>
      <c r="G20" s="64">
        <v>11319</v>
      </c>
    </row>
    <row r="21" spans="1:7" ht="15" customHeight="1">
      <c r="A21" s="14"/>
      <c r="B21" s="16"/>
      <c r="C21" s="18" t="s">
        <v>50</v>
      </c>
      <c r="D21" s="63">
        <f>1816+2718</f>
        <v>4534</v>
      </c>
      <c r="E21" s="63">
        <f>4170+71+2739-25</f>
        <v>6955</v>
      </c>
      <c r="G21" s="63">
        <v>6918</v>
      </c>
    </row>
    <row r="22" spans="1:7" ht="15" customHeight="1">
      <c r="A22" s="14"/>
      <c r="B22" s="16"/>
      <c r="C22" s="8" t="s">
        <v>51</v>
      </c>
      <c r="D22" s="64"/>
      <c r="E22" s="64"/>
      <c r="G22" s="64"/>
    </row>
    <row r="23" spans="1:7" ht="15" customHeight="1">
      <c r="A23" s="14"/>
      <c r="B23" s="16"/>
      <c r="C23" s="18" t="s">
        <v>52</v>
      </c>
      <c r="D23" s="63">
        <f>1411+334</f>
        <v>1745</v>
      </c>
      <c r="E23" s="63">
        <f>949+326</f>
        <v>1275</v>
      </c>
      <c r="G23" s="63">
        <f>1294+332</f>
        <v>1626</v>
      </c>
    </row>
    <row r="24" spans="1:7" ht="15" customHeight="1">
      <c r="A24" s="14"/>
      <c r="B24" s="16"/>
      <c r="C24" s="18" t="s">
        <v>206</v>
      </c>
      <c r="D24" s="63">
        <v>970</v>
      </c>
      <c r="E24" s="63">
        <v>0</v>
      </c>
      <c r="G24" s="64"/>
    </row>
    <row r="25" spans="1:7" ht="15" customHeight="1">
      <c r="A25" s="14"/>
      <c r="B25" s="9"/>
      <c r="C25" s="8" t="s">
        <v>111</v>
      </c>
      <c r="D25" s="64">
        <v>66859</v>
      </c>
      <c r="E25" s="64">
        <v>66817</v>
      </c>
      <c r="G25" s="64">
        <v>66859</v>
      </c>
    </row>
    <row r="26" spans="1:7" ht="15" customHeight="1">
      <c r="A26" s="21"/>
      <c r="B26" s="10"/>
      <c r="C26" s="18" t="s">
        <v>53</v>
      </c>
      <c r="D26" s="63">
        <f>SUM(D19:D25)</f>
        <v>95075</v>
      </c>
      <c r="E26" s="63">
        <f>SUM(E19:E25)</f>
        <v>96650</v>
      </c>
      <c r="G26" s="63">
        <f>SUM(G19:G25)</f>
        <v>97321</v>
      </c>
    </row>
    <row r="27" spans="1:7" ht="15" customHeight="1">
      <c r="A27" s="14"/>
      <c r="B27" s="6"/>
      <c r="C27" s="8"/>
      <c r="D27" s="64"/>
      <c r="E27" s="64"/>
      <c r="G27" s="64"/>
    </row>
    <row r="28" spans="1:7" ht="15" customHeight="1">
      <c r="A28" s="14">
        <v>8</v>
      </c>
      <c r="B28" s="9" t="s">
        <v>54</v>
      </c>
      <c r="C28" s="11"/>
      <c r="D28" s="65"/>
      <c r="E28" s="65"/>
      <c r="G28" s="65"/>
    </row>
    <row r="29" spans="1:7" ht="15" customHeight="1">
      <c r="A29" s="14"/>
      <c r="B29" s="16"/>
      <c r="C29" s="8" t="s">
        <v>179</v>
      </c>
      <c r="D29" s="64">
        <v>21804</v>
      </c>
      <c r="E29" s="64">
        <f>27195</f>
        <v>27195</v>
      </c>
      <c r="G29" s="63">
        <v>10948</v>
      </c>
    </row>
    <row r="30" spans="1:7" ht="15" customHeight="1">
      <c r="A30" s="14"/>
      <c r="B30" s="16"/>
      <c r="C30" s="18" t="s">
        <v>180</v>
      </c>
      <c r="D30" s="63">
        <f>13072+5</f>
        <v>13077</v>
      </c>
      <c r="E30" s="63">
        <f>20519+5</f>
        <v>20524</v>
      </c>
      <c r="G30" s="64">
        <v>23278</v>
      </c>
    </row>
    <row r="31" spans="1:7" ht="15" customHeight="1">
      <c r="A31" s="14"/>
      <c r="B31" s="16"/>
      <c r="C31" s="18" t="s">
        <v>55</v>
      </c>
      <c r="D31" s="63">
        <v>7294</v>
      </c>
      <c r="E31" s="63">
        <v>14491</v>
      </c>
      <c r="G31" s="63">
        <v>12381</v>
      </c>
    </row>
    <row r="32" spans="1:7" ht="15" customHeight="1">
      <c r="A32" s="14"/>
      <c r="B32" s="16"/>
      <c r="C32" s="18" t="s">
        <v>56</v>
      </c>
      <c r="D32" s="63">
        <v>588</v>
      </c>
      <c r="E32" s="63">
        <f>-1463+2740+14</f>
        <v>1291</v>
      </c>
      <c r="G32" s="63">
        <v>1102</v>
      </c>
    </row>
    <row r="33" spans="1:7" ht="15" customHeight="1">
      <c r="A33" s="14"/>
      <c r="B33" s="16"/>
      <c r="C33" s="18" t="s">
        <v>174</v>
      </c>
      <c r="D33" s="63">
        <v>0</v>
      </c>
      <c r="E33" s="63">
        <v>0</v>
      </c>
      <c r="G33" s="64"/>
    </row>
    <row r="34" spans="1:7" ht="15" customHeight="1">
      <c r="A34" s="14"/>
      <c r="B34" s="9"/>
      <c r="C34" s="8" t="s">
        <v>205</v>
      </c>
      <c r="D34" s="64">
        <v>1000</v>
      </c>
      <c r="E34" s="64"/>
      <c r="G34" s="64"/>
    </row>
    <row r="35" spans="1:7" ht="15" customHeight="1">
      <c r="A35" s="21"/>
      <c r="B35" s="10"/>
      <c r="C35" s="18" t="s">
        <v>53</v>
      </c>
      <c r="D35" s="63">
        <f>SUM(D29:D34)</f>
        <v>43763</v>
      </c>
      <c r="E35" s="63">
        <f>SUM(E29:E34)</f>
        <v>63501</v>
      </c>
      <c r="G35" s="63">
        <f>SUM(G29:G34)</f>
        <v>47709</v>
      </c>
    </row>
    <row r="36" spans="1:7" ht="15" customHeight="1">
      <c r="A36" s="14"/>
      <c r="B36" s="6"/>
      <c r="C36" s="8"/>
      <c r="D36" s="64"/>
      <c r="E36" s="64"/>
      <c r="G36" s="64"/>
    </row>
    <row r="37" spans="1:7" ht="15" customHeight="1" thickBot="1">
      <c r="A37" s="21">
        <v>9</v>
      </c>
      <c r="B37" s="10" t="s">
        <v>181</v>
      </c>
      <c r="C37" s="11"/>
      <c r="D37" s="66">
        <f>+D26-D35</f>
        <v>51312</v>
      </c>
      <c r="E37" s="66">
        <f>+E26-E35</f>
        <v>33149</v>
      </c>
      <c r="G37" s="66">
        <f>+G26-G35</f>
        <v>49612</v>
      </c>
    </row>
    <row r="38" spans="1:7" ht="15" customHeight="1" thickBot="1">
      <c r="A38" s="21"/>
      <c r="B38" s="10"/>
      <c r="C38" s="11"/>
      <c r="D38" s="67">
        <f>+D12+D13+D14+D16+D37</f>
        <v>163374</v>
      </c>
      <c r="E38" s="67">
        <f>+E12+E13+E14+E16+E37</f>
        <v>144020</v>
      </c>
      <c r="G38" s="67" t="e">
        <f>+G12+#REF!+G13+G14+G16+G37</f>
        <v>#REF!</v>
      </c>
    </row>
    <row r="39" spans="1:7" ht="15" customHeight="1" thickTop="1">
      <c r="A39" s="14"/>
      <c r="B39" s="6"/>
      <c r="C39" s="8"/>
      <c r="D39" s="64"/>
      <c r="E39" s="64"/>
      <c r="G39" s="64"/>
    </row>
    <row r="40" spans="1:7" ht="15" customHeight="1">
      <c r="A40" s="14">
        <v>10</v>
      </c>
      <c r="B40" s="6" t="s">
        <v>57</v>
      </c>
      <c r="C40" s="8"/>
      <c r="D40" s="64"/>
      <c r="E40" s="64"/>
      <c r="G40" s="64"/>
    </row>
    <row r="41" spans="1:7" ht="15" customHeight="1">
      <c r="A41" s="14"/>
      <c r="B41" s="17" t="s">
        <v>58</v>
      </c>
      <c r="C41" s="18"/>
      <c r="D41" s="63">
        <v>63910</v>
      </c>
      <c r="E41" s="63">
        <v>58100</v>
      </c>
      <c r="G41" s="63">
        <v>63910</v>
      </c>
    </row>
    <row r="42" spans="1:7" ht="15" customHeight="1">
      <c r="A42" s="14"/>
      <c r="B42" s="23" t="s">
        <v>59</v>
      </c>
      <c r="C42" s="18"/>
      <c r="D42" s="63"/>
      <c r="E42" s="63"/>
      <c r="G42" s="63"/>
    </row>
    <row r="43" spans="1:7" ht="15" customHeight="1">
      <c r="A43" s="14"/>
      <c r="B43" s="16"/>
      <c r="C43" s="18" t="s">
        <v>60</v>
      </c>
      <c r="D43" s="63">
        <v>57694</v>
      </c>
      <c r="E43" s="63">
        <v>48398</v>
      </c>
      <c r="G43" s="63">
        <v>57694</v>
      </c>
    </row>
    <row r="44" spans="1:7" ht="15" customHeight="1">
      <c r="A44" s="14"/>
      <c r="B44" s="16"/>
      <c r="C44" s="8" t="s">
        <v>61</v>
      </c>
      <c r="D44" s="64">
        <v>572</v>
      </c>
      <c r="E44" s="64">
        <v>572</v>
      </c>
      <c r="G44" s="64">
        <v>572</v>
      </c>
    </row>
    <row r="45" spans="1:7" ht="15" customHeight="1">
      <c r="A45" s="14"/>
      <c r="B45" s="16"/>
      <c r="C45" s="18" t="s">
        <v>62</v>
      </c>
      <c r="D45" s="63">
        <v>0</v>
      </c>
      <c r="E45" s="63">
        <v>0</v>
      </c>
      <c r="G45" s="63">
        <v>0</v>
      </c>
    </row>
    <row r="46" spans="1:7" ht="15" customHeight="1">
      <c r="A46" s="14"/>
      <c r="B46" s="16"/>
      <c r="C46" s="18" t="s">
        <v>63</v>
      </c>
      <c r="D46" s="63">
        <v>0</v>
      </c>
      <c r="E46" s="63">
        <v>0</v>
      </c>
      <c r="G46" s="63">
        <v>0</v>
      </c>
    </row>
    <row r="47" spans="1:7" ht="15" customHeight="1">
      <c r="A47" s="14"/>
      <c r="B47" s="16"/>
      <c r="C47" s="18" t="s">
        <v>64</v>
      </c>
      <c r="D47" s="63">
        <v>18302</v>
      </c>
      <c r="E47" s="63">
        <f>14214+53-14-25</f>
        <v>14228</v>
      </c>
      <c r="G47" s="63">
        <v>17193</v>
      </c>
    </row>
    <row r="48" spans="1:7" ht="15" customHeight="1">
      <c r="A48" s="14"/>
      <c r="B48" s="16"/>
      <c r="C48" s="8" t="s">
        <v>112</v>
      </c>
      <c r="D48" s="64">
        <v>671</v>
      </c>
      <c r="E48" s="64">
        <v>574</v>
      </c>
      <c r="G48" s="64">
        <v>574</v>
      </c>
    </row>
    <row r="49" spans="1:7" ht="15" customHeight="1">
      <c r="A49" s="14"/>
      <c r="B49" s="6"/>
      <c r="C49" s="19" t="s">
        <v>53</v>
      </c>
      <c r="D49" s="68">
        <f>SUM(D41:D48)</f>
        <v>141149</v>
      </c>
      <c r="E49" s="68">
        <f>SUM(E41:E48)</f>
        <v>121872</v>
      </c>
      <c r="G49" s="68">
        <f>SUM(G41:G48)</f>
        <v>139943</v>
      </c>
    </row>
    <row r="50" spans="1:7" ht="15" customHeight="1">
      <c r="A50" s="21"/>
      <c r="B50" s="10"/>
      <c r="C50" s="11"/>
      <c r="D50" s="65"/>
      <c r="E50" s="65"/>
      <c r="G50" s="65"/>
    </row>
    <row r="51" spans="1:7" ht="15" customHeight="1">
      <c r="A51" s="22">
        <v>11</v>
      </c>
      <c r="B51" s="17" t="s">
        <v>173</v>
      </c>
      <c r="C51" s="18"/>
      <c r="D51" s="48">
        <v>453</v>
      </c>
      <c r="E51" s="48">
        <v>376</v>
      </c>
      <c r="G51" s="48">
        <v>641</v>
      </c>
    </row>
    <row r="52" spans="1:7" ht="15" customHeight="1">
      <c r="A52" s="22">
        <v>12</v>
      </c>
      <c r="B52" s="17" t="s">
        <v>65</v>
      </c>
      <c r="C52" s="18"/>
      <c r="D52" s="108">
        <v>0</v>
      </c>
      <c r="E52" s="108">
        <v>0</v>
      </c>
      <c r="G52" s="48">
        <v>0</v>
      </c>
    </row>
    <row r="53" spans="1:7" ht="15" customHeight="1">
      <c r="A53" s="22">
        <v>13</v>
      </c>
      <c r="B53" s="17" t="s">
        <v>182</v>
      </c>
      <c r="C53" s="17"/>
      <c r="D53" s="108"/>
      <c r="E53" s="112"/>
      <c r="G53" s="108"/>
    </row>
    <row r="54" spans="1:7" ht="15" customHeight="1">
      <c r="A54" s="22">
        <v>14</v>
      </c>
      <c r="B54" s="17" t="s">
        <v>172</v>
      </c>
      <c r="C54" s="17"/>
      <c r="D54" s="48">
        <v>21772</v>
      </c>
      <c r="E54" s="110">
        <v>21772</v>
      </c>
      <c r="G54" s="108"/>
    </row>
    <row r="55" spans="1:7" ht="15" customHeight="1" thickBot="1">
      <c r="A55" s="22"/>
      <c r="B55" s="17"/>
      <c r="C55" s="18"/>
      <c r="D55" s="109"/>
      <c r="E55" s="109"/>
      <c r="G55" s="50">
        <v>21772</v>
      </c>
    </row>
    <row r="56" spans="1:7" ht="15" customHeight="1" thickBot="1">
      <c r="A56" s="20"/>
      <c r="B56" s="4"/>
      <c r="C56" s="19"/>
      <c r="D56" s="49">
        <f>SUM(D49:D55)</f>
        <v>163374</v>
      </c>
      <c r="E56" s="49">
        <f>SUM(E49:E55)</f>
        <v>144020</v>
      </c>
      <c r="G56" s="49">
        <f>SUM(G49:G55)</f>
        <v>162356</v>
      </c>
    </row>
    <row r="57" spans="1:7" ht="15" customHeight="1" thickTop="1">
      <c r="A57" s="20"/>
      <c r="B57" s="4"/>
      <c r="C57" s="19"/>
      <c r="D57" s="47"/>
      <c r="E57" s="47"/>
      <c r="G57" s="47"/>
    </row>
    <row r="58" spans="1:7" ht="15" customHeight="1">
      <c r="A58" s="14">
        <v>15</v>
      </c>
      <c r="B58" s="6" t="s">
        <v>122</v>
      </c>
      <c r="C58" s="8"/>
      <c r="D58" s="111">
        <f>(+D49-D16)/D41</f>
        <v>2.21</v>
      </c>
      <c r="E58" s="111">
        <f>(+E49-E16)/E41</f>
        <v>2.1</v>
      </c>
      <c r="G58" s="47">
        <f>(+G49-G16)/G41*100</f>
        <v>219</v>
      </c>
    </row>
    <row r="59" spans="1:7" ht="15" customHeight="1">
      <c r="A59" s="14"/>
      <c r="B59" s="6" t="s">
        <v>120</v>
      </c>
      <c r="C59" s="8"/>
      <c r="D59" s="47"/>
      <c r="E59" s="47"/>
      <c r="G59" s="47"/>
    </row>
    <row r="60" spans="1:7" ht="15" customHeight="1">
      <c r="A60" s="21"/>
      <c r="B60" s="10" t="s">
        <v>36</v>
      </c>
      <c r="C60" s="11"/>
      <c r="D60" s="46"/>
      <c r="E60" s="46"/>
      <c r="G60" s="46"/>
    </row>
    <row r="61" spans="4:5" ht="12.75">
      <c r="D61" s="51"/>
      <c r="E61" s="51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115"/>
      <c r="E66" s="115"/>
    </row>
    <row r="67" spans="1:5" ht="12.75">
      <c r="A67" s="6"/>
      <c r="B67" s="6"/>
      <c r="C67" s="6"/>
      <c r="D67" s="115"/>
      <c r="E67" s="115"/>
    </row>
    <row r="68" spans="1:5" ht="12.75">
      <c r="A68" s="6"/>
      <c r="B68" s="6"/>
      <c r="C68" s="6"/>
      <c r="D68" s="115"/>
      <c r="E68" s="115"/>
    </row>
    <row r="69" spans="1:5" ht="12.75">
      <c r="A69" s="6"/>
      <c r="B69" s="6"/>
      <c r="C69" s="6"/>
      <c r="D69" s="115"/>
      <c r="E69" s="115"/>
    </row>
    <row r="70" spans="1:5" ht="12.75">
      <c r="A70" s="6"/>
      <c r="B70" s="6"/>
      <c r="C70" s="6"/>
      <c r="D70" s="115"/>
      <c r="E70" s="115"/>
    </row>
    <row r="71" spans="1:5" ht="12.75">
      <c r="A71" s="6"/>
      <c r="B71" s="6"/>
      <c r="C71" s="6"/>
      <c r="D71" s="115"/>
      <c r="E71" s="115"/>
    </row>
    <row r="72" spans="1:5" ht="12.75">
      <c r="A72" s="6"/>
      <c r="B72" s="6"/>
      <c r="C72" s="6"/>
      <c r="D72" s="115"/>
      <c r="E72" s="115"/>
    </row>
    <row r="73" spans="1:5" ht="12.75">
      <c r="A73" s="6"/>
      <c r="B73" s="6"/>
      <c r="C73" s="6"/>
      <c r="D73" s="115"/>
      <c r="E73" s="115"/>
    </row>
    <row r="74" spans="1:5" ht="12.75">
      <c r="A74" s="6"/>
      <c r="B74" s="6"/>
      <c r="C74" s="6"/>
      <c r="D74" s="116"/>
      <c r="E74" s="116"/>
    </row>
    <row r="75" spans="1:5" ht="12.75">
      <c r="A75" s="6"/>
      <c r="B75" s="6"/>
      <c r="C75" s="6"/>
      <c r="D75" s="116"/>
      <c r="E75" s="116"/>
    </row>
    <row r="76" spans="1:5" ht="12.75">
      <c r="A76" s="6"/>
      <c r="B76" s="6"/>
      <c r="C76" s="6"/>
      <c r="D76" s="116"/>
      <c r="E76" s="116"/>
    </row>
    <row r="77" spans="1:5" ht="12.75">
      <c r="A77" s="6"/>
      <c r="B77" s="6"/>
      <c r="C77" s="6"/>
      <c r="D77" s="116"/>
      <c r="E77" s="116"/>
    </row>
    <row r="78" spans="1:5" ht="12.75">
      <c r="A78" s="6"/>
      <c r="B78" s="6"/>
      <c r="C78" s="6"/>
      <c r="D78" s="116"/>
      <c r="E78" s="116"/>
    </row>
    <row r="79" spans="1:5" ht="12.75">
      <c r="A79" s="6"/>
      <c r="B79" s="6"/>
      <c r="C79" s="6"/>
      <c r="D79" s="116"/>
      <c r="E79" s="116"/>
    </row>
    <row r="80" spans="1:5" ht="12.75">
      <c r="A80" s="6"/>
      <c r="B80" s="6"/>
      <c r="C80" s="6"/>
      <c r="D80" s="116"/>
      <c r="E80" s="116"/>
    </row>
    <row r="81" spans="1:5" ht="12.75">
      <c r="A81" s="6"/>
      <c r="B81" s="6"/>
      <c r="C81" s="6"/>
      <c r="D81" s="116"/>
      <c r="E81" s="116"/>
    </row>
    <row r="82" spans="1:5" ht="12.75">
      <c r="A82" s="6"/>
      <c r="B82" s="6"/>
      <c r="C82" s="6"/>
      <c r="D82" s="116"/>
      <c r="E82" s="116"/>
    </row>
    <row r="83" spans="1:5" ht="12.75">
      <c r="A83" s="6"/>
      <c r="B83" s="6"/>
      <c r="C83" s="6"/>
      <c r="D83" s="116"/>
      <c r="E83" s="116"/>
    </row>
    <row r="84" spans="1:5" ht="12.75">
      <c r="A84" s="6"/>
      <c r="B84" s="6"/>
      <c r="C84" s="6"/>
      <c r="D84" s="116"/>
      <c r="E84" s="116"/>
    </row>
    <row r="85" spans="1:5" ht="12.75">
      <c r="A85" s="6"/>
      <c r="B85" s="6"/>
      <c r="C85" s="6"/>
      <c r="D85" s="116"/>
      <c r="E85" s="116"/>
    </row>
    <row r="86" spans="1:5" ht="12.75">
      <c r="A86" s="6"/>
      <c r="B86" s="6"/>
      <c r="C86" s="6"/>
      <c r="D86" s="116"/>
      <c r="E86" s="116"/>
    </row>
    <row r="87" spans="1:5" ht="12.75">
      <c r="A87" s="6"/>
      <c r="B87" s="6"/>
      <c r="C87" s="6"/>
      <c r="D87" s="116"/>
      <c r="E87" s="116"/>
    </row>
    <row r="88" spans="1:5" ht="12.75">
      <c r="A88" s="6"/>
      <c r="B88" s="6"/>
      <c r="C88" s="6"/>
      <c r="D88" s="116"/>
      <c r="E88" s="116"/>
    </row>
    <row r="89" spans="1:5" ht="12.75">
      <c r="A89" s="6"/>
      <c r="B89" s="6"/>
      <c r="C89" s="6"/>
      <c r="D89" s="116"/>
      <c r="E89" s="116"/>
    </row>
    <row r="90" spans="1:5" ht="12.75">
      <c r="A90" s="6"/>
      <c r="B90" s="6"/>
      <c r="C90" s="6"/>
      <c r="D90" s="116"/>
      <c r="E90" s="116"/>
    </row>
    <row r="91" spans="1:5" ht="12.75">
      <c r="A91" s="6"/>
      <c r="B91" s="6"/>
      <c r="C91" s="6"/>
      <c r="D91" s="116"/>
      <c r="E91" s="116"/>
    </row>
    <row r="92" spans="1:5" ht="12.75">
      <c r="A92" s="6"/>
      <c r="B92" s="6"/>
      <c r="C92" s="6"/>
      <c r="D92" s="116"/>
      <c r="E92" s="116"/>
    </row>
    <row r="93" spans="1:5" ht="12.75">
      <c r="A93" s="6"/>
      <c r="B93" s="6"/>
      <c r="C93" s="6"/>
      <c r="D93" s="116"/>
      <c r="E93" s="116"/>
    </row>
    <row r="94" spans="1:5" ht="12.75">
      <c r="A94" s="6"/>
      <c r="B94" s="6"/>
      <c r="C94" s="6"/>
      <c r="D94" s="116"/>
      <c r="E94" s="116"/>
    </row>
    <row r="95" spans="1:5" ht="12.75">
      <c r="A95" s="6"/>
      <c r="B95" s="76"/>
      <c r="C95" s="6"/>
      <c r="D95" s="116"/>
      <c r="E95" s="116"/>
    </row>
    <row r="96" spans="1:5" ht="12.75">
      <c r="A96" s="6"/>
      <c r="B96" s="6"/>
      <c r="C96" s="6"/>
      <c r="D96" s="116"/>
      <c r="E96" s="116"/>
    </row>
    <row r="97" spans="1:5" ht="12.75">
      <c r="A97" s="6"/>
      <c r="B97" s="6"/>
      <c r="C97" s="6"/>
      <c r="D97" s="116"/>
      <c r="E97" s="116"/>
    </row>
    <row r="98" spans="1:5" ht="12.75">
      <c r="A98" s="6"/>
      <c r="B98" s="6"/>
      <c r="C98" s="6"/>
      <c r="D98" s="116"/>
      <c r="E98" s="116"/>
    </row>
    <row r="99" spans="1:5" ht="12.75">
      <c r="A99" s="6"/>
      <c r="B99" s="6"/>
      <c r="C99" s="6"/>
      <c r="D99" s="116"/>
      <c r="E99" s="116"/>
    </row>
    <row r="100" spans="1:5" ht="12.75">
      <c r="A100" s="6"/>
      <c r="B100" s="6"/>
      <c r="C100" s="6"/>
      <c r="D100" s="116"/>
      <c r="E100" s="116"/>
    </row>
    <row r="101" spans="1:5" ht="12.75">
      <c r="A101" s="6"/>
      <c r="B101" s="6"/>
      <c r="C101" s="6"/>
      <c r="D101" s="116"/>
      <c r="E101" s="116"/>
    </row>
    <row r="102" spans="1:5" ht="12.75">
      <c r="A102" s="6"/>
      <c r="B102" s="6"/>
      <c r="C102" s="6"/>
      <c r="D102" s="116"/>
      <c r="E102" s="116"/>
    </row>
    <row r="103" spans="1:5" ht="12.75">
      <c r="A103" s="6"/>
      <c r="B103" s="6"/>
      <c r="C103" s="6"/>
      <c r="D103" s="116"/>
      <c r="E103" s="116"/>
    </row>
    <row r="104" spans="1:5" ht="12.75">
      <c r="A104" s="6"/>
      <c r="B104" s="6"/>
      <c r="C104" s="6"/>
      <c r="D104" s="115"/>
      <c r="E104" s="115"/>
    </row>
    <row r="105" spans="1:5" ht="12.75">
      <c r="A105" s="6"/>
      <c r="B105" s="6"/>
      <c r="C105" s="6"/>
      <c r="D105" s="115"/>
      <c r="E105" s="115"/>
    </row>
    <row r="106" spans="1:5" ht="12.75">
      <c r="A106" s="6"/>
      <c r="B106" s="6"/>
      <c r="C106" s="6"/>
      <c r="D106" s="115"/>
      <c r="E106" s="115"/>
    </row>
    <row r="107" spans="1:5" ht="12.75">
      <c r="A107" s="6"/>
      <c r="B107" s="6"/>
      <c r="C107" s="6"/>
      <c r="D107" s="115"/>
      <c r="E107" s="115"/>
    </row>
    <row r="108" spans="1:5" ht="12.75">
      <c r="A108" s="6"/>
      <c r="B108" s="6"/>
      <c r="C108" s="6"/>
      <c r="D108" s="115"/>
      <c r="E108" s="115"/>
    </row>
    <row r="109" spans="1:5" ht="12.75">
      <c r="A109" s="6"/>
      <c r="B109" s="6"/>
      <c r="C109" s="6"/>
      <c r="D109" s="115"/>
      <c r="E109" s="115"/>
    </row>
    <row r="110" spans="1:5" ht="12.75">
      <c r="A110" s="6"/>
      <c r="B110" s="6"/>
      <c r="C110" s="6"/>
      <c r="D110" s="115"/>
      <c r="E110" s="115"/>
    </row>
    <row r="111" spans="1:5" ht="12.75">
      <c r="A111" s="6"/>
      <c r="B111" s="6"/>
      <c r="C111" s="6"/>
      <c r="D111" s="115"/>
      <c r="E111" s="115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</sheetData>
  <printOptions/>
  <pageMargins left="0.75" right="0.51" top="0.75" bottom="0.86" header="0.5" footer="0.5"/>
  <pageSetup blackAndWhite="1" fitToHeight="1" fitToWidth="1" horizontalDpi="300" verticalDpi="300" orientation="portrait" paperSize="9" scale="84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8"/>
  <sheetViews>
    <sheetView view="pageBreakPreview" zoomScaleSheetLayoutView="100" workbookViewId="0" topLeftCell="A127">
      <selection activeCell="J138" sqref="J138"/>
    </sheetView>
  </sheetViews>
  <sheetFormatPr defaultColWidth="9.140625" defaultRowHeight="12.75"/>
  <cols>
    <col min="1" max="1" width="5.00390625" style="52" customWidth="1"/>
    <col min="2" max="2" width="7.00390625" style="0" customWidth="1"/>
    <col min="4" max="4" width="7.28125" style="0" customWidth="1"/>
    <col min="5" max="5" width="4.8515625" style="0" customWidth="1"/>
    <col min="6" max="6" width="13.57421875" style="0" customWidth="1"/>
    <col min="7" max="7" width="16.28125" style="0" customWidth="1"/>
    <col min="8" max="8" width="13.8515625" style="0" customWidth="1"/>
    <col min="9" max="9" width="10.00390625" style="0" customWidth="1"/>
    <col min="10" max="10" width="22.8515625" style="0" customWidth="1"/>
    <col min="11" max="11" width="10.8515625" style="0" bestFit="1" customWidth="1"/>
  </cols>
  <sheetData>
    <row r="1" ht="15.75">
      <c r="A1" s="100" t="s">
        <v>66</v>
      </c>
    </row>
    <row r="3" spans="1:10" ht="14.25">
      <c r="A3" s="101" t="s">
        <v>67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10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103">
        <v>1</v>
      </c>
      <c r="B5" s="37" t="s">
        <v>68</v>
      </c>
      <c r="C5" s="2"/>
      <c r="D5" s="2"/>
      <c r="E5" s="2"/>
      <c r="F5" s="2"/>
      <c r="G5" s="2"/>
      <c r="H5" s="2"/>
      <c r="I5" s="2"/>
      <c r="J5" s="2"/>
    </row>
    <row r="6" spans="1:10" ht="14.25">
      <c r="A6" s="10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102"/>
      <c r="B7" s="2" t="s">
        <v>69</v>
      </c>
      <c r="C7" s="2"/>
      <c r="D7" s="2"/>
      <c r="E7" s="2"/>
      <c r="F7" s="2"/>
      <c r="G7" s="2"/>
      <c r="H7" s="2"/>
      <c r="I7" s="2"/>
      <c r="J7" s="2"/>
    </row>
    <row r="8" spans="1:10" ht="15" customHeight="1">
      <c r="A8" s="102"/>
      <c r="B8" s="2" t="s">
        <v>123</v>
      </c>
      <c r="C8" s="2"/>
      <c r="D8" s="2"/>
      <c r="E8" s="2"/>
      <c r="F8" s="2"/>
      <c r="G8" s="2"/>
      <c r="H8" s="2"/>
      <c r="I8" s="2"/>
      <c r="J8" s="2"/>
    </row>
    <row r="9" spans="1:10" ht="15" customHeight="1">
      <c r="A9" s="10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102"/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103">
        <v>2</v>
      </c>
      <c r="B11" s="37" t="s">
        <v>18</v>
      </c>
      <c r="C11" s="2"/>
      <c r="D11" s="2"/>
      <c r="E11" s="2"/>
      <c r="F11" s="2"/>
      <c r="G11" s="2"/>
      <c r="H11" s="2"/>
      <c r="I11" s="2"/>
      <c r="J11" s="2"/>
    </row>
    <row r="12" spans="1:10" ht="14.25">
      <c r="A12" s="10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102"/>
      <c r="B13" s="2" t="s">
        <v>70</v>
      </c>
      <c r="C13" s="2"/>
      <c r="D13" s="2"/>
      <c r="E13" s="2"/>
      <c r="F13" s="2"/>
      <c r="G13" s="2"/>
      <c r="H13" s="2"/>
      <c r="I13" s="2"/>
      <c r="J13" s="2"/>
    </row>
    <row r="14" spans="1:10" ht="14.25">
      <c r="A14" s="10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10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103">
        <v>3</v>
      </c>
      <c r="B16" s="37" t="s">
        <v>31</v>
      </c>
      <c r="C16" s="2"/>
      <c r="D16" s="2"/>
      <c r="E16" s="2"/>
      <c r="F16" s="2"/>
      <c r="G16" s="2"/>
      <c r="H16" s="2"/>
      <c r="I16" s="2"/>
      <c r="J16" s="2"/>
    </row>
    <row r="17" spans="1:10" ht="14.25">
      <c r="A17" s="10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102"/>
      <c r="B18" s="2" t="s">
        <v>70</v>
      </c>
      <c r="C18" s="2"/>
      <c r="D18" s="2"/>
      <c r="E18" s="2"/>
      <c r="F18" s="2"/>
      <c r="G18" s="2"/>
      <c r="H18" s="2"/>
      <c r="I18" s="2"/>
      <c r="J18" s="2"/>
    </row>
    <row r="19" spans="1:10" ht="14.25">
      <c r="A19" s="102"/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10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103">
        <v>4</v>
      </c>
      <c r="B21" s="37" t="s">
        <v>24</v>
      </c>
      <c r="C21" s="2"/>
      <c r="D21" s="2"/>
      <c r="E21" s="2"/>
      <c r="F21" s="2"/>
      <c r="G21" s="2"/>
      <c r="H21" s="2"/>
      <c r="I21" s="2"/>
      <c r="J21" s="2"/>
    </row>
    <row r="22" spans="1:10" ht="14.25">
      <c r="A22" s="10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>
      <c r="A23" s="102"/>
      <c r="B23" s="2" t="s">
        <v>128</v>
      </c>
      <c r="C23" s="2"/>
      <c r="D23" s="2"/>
      <c r="E23" s="2"/>
      <c r="F23" s="2"/>
      <c r="G23" s="2"/>
      <c r="H23" s="2"/>
      <c r="I23" s="2"/>
      <c r="J23" s="2"/>
    </row>
    <row r="24" spans="1:10" ht="14.25">
      <c r="A24" s="102"/>
      <c r="B24" s="2" t="s">
        <v>129</v>
      </c>
      <c r="C24" s="2"/>
      <c r="D24" s="2"/>
      <c r="E24" s="2"/>
      <c r="F24" s="2"/>
      <c r="G24" s="2"/>
      <c r="H24" s="2"/>
      <c r="I24" s="2"/>
      <c r="J24" s="2"/>
    </row>
    <row r="25" spans="1:10" ht="14.25">
      <c r="A25" s="102"/>
      <c r="B25" s="2"/>
      <c r="C25" s="2"/>
      <c r="D25" s="2"/>
      <c r="E25" s="2"/>
      <c r="F25" s="2"/>
      <c r="G25" s="2"/>
      <c r="H25" s="2"/>
      <c r="I25" s="2"/>
      <c r="J25" s="2"/>
    </row>
    <row r="26" spans="1:10" ht="14.25">
      <c r="A26" s="10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103">
        <v>5</v>
      </c>
      <c r="B27" s="37" t="s">
        <v>71</v>
      </c>
      <c r="C27" s="2"/>
      <c r="D27" s="2"/>
      <c r="E27" s="2"/>
      <c r="F27" s="2"/>
      <c r="G27" s="2"/>
      <c r="H27" s="2"/>
      <c r="I27" s="2"/>
      <c r="J27" s="2"/>
    </row>
    <row r="28" spans="1:10" ht="14.25">
      <c r="A28" s="10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102"/>
      <c r="B29" s="2" t="s">
        <v>127</v>
      </c>
      <c r="C29" s="2"/>
      <c r="D29" s="2"/>
      <c r="E29" s="2"/>
      <c r="F29" s="2"/>
      <c r="G29" s="2"/>
      <c r="H29" s="2"/>
      <c r="I29" s="2"/>
      <c r="J29" s="2"/>
    </row>
    <row r="30" spans="1:10" ht="14.25">
      <c r="A30" s="102"/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10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103">
        <v>6</v>
      </c>
      <c r="B32" s="37" t="s">
        <v>72</v>
      </c>
      <c r="C32" s="2"/>
      <c r="D32" s="2"/>
      <c r="E32" s="2"/>
      <c r="F32" s="2"/>
      <c r="G32" s="2"/>
      <c r="H32" s="2"/>
      <c r="I32" s="2"/>
      <c r="J32" s="2"/>
    </row>
    <row r="33" spans="1:10" ht="15">
      <c r="A33" s="103"/>
      <c r="B33" s="37"/>
      <c r="C33" s="2"/>
      <c r="D33" s="2"/>
      <c r="E33" s="2"/>
      <c r="F33" s="2"/>
      <c r="G33" s="2"/>
      <c r="H33" s="2"/>
      <c r="I33" s="2"/>
      <c r="J33" s="2"/>
    </row>
    <row r="34" spans="1:10" ht="14.25">
      <c r="A34" s="102"/>
      <c r="B34" s="99" t="s">
        <v>207</v>
      </c>
      <c r="C34" s="2"/>
      <c r="D34" s="2"/>
      <c r="E34" s="2"/>
      <c r="F34" s="2"/>
      <c r="G34" s="2"/>
      <c r="H34" s="2"/>
      <c r="I34" s="2"/>
      <c r="J34" s="2"/>
    </row>
    <row r="35" spans="1:10" ht="14.25">
      <c r="A35" s="102"/>
      <c r="B35" s="99" t="s">
        <v>196</v>
      </c>
      <c r="C35" s="2"/>
      <c r="D35" s="2"/>
      <c r="E35" s="2"/>
      <c r="F35" s="2"/>
      <c r="G35" s="2"/>
      <c r="H35" s="2"/>
      <c r="I35" s="2"/>
      <c r="J35" s="2"/>
    </row>
    <row r="36" spans="1:10" ht="14.25">
      <c r="A36" s="102"/>
      <c r="B36" s="99" t="s">
        <v>197</v>
      </c>
      <c r="C36" s="2"/>
      <c r="D36" s="2"/>
      <c r="E36" s="2"/>
      <c r="F36" s="2"/>
      <c r="G36" s="2"/>
      <c r="H36" s="2"/>
      <c r="I36" s="2"/>
      <c r="J36" s="2"/>
    </row>
    <row r="37" spans="1:10" ht="14.25">
      <c r="A37" s="102"/>
      <c r="B37" s="2" t="s">
        <v>223</v>
      </c>
      <c r="C37" s="2"/>
      <c r="D37" s="2"/>
      <c r="E37" s="2"/>
      <c r="F37" s="2"/>
      <c r="G37" s="2"/>
      <c r="H37" s="2"/>
      <c r="I37" s="2"/>
      <c r="J37" s="2"/>
    </row>
    <row r="38" spans="1:10" ht="14.25">
      <c r="A38" s="102"/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10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103">
        <v>7</v>
      </c>
      <c r="B40" s="37" t="s">
        <v>73</v>
      </c>
      <c r="C40" s="2"/>
      <c r="D40" s="2"/>
      <c r="E40" s="2"/>
      <c r="F40" s="2"/>
      <c r="G40" s="2"/>
      <c r="H40" s="2"/>
      <c r="I40" s="2"/>
      <c r="J40" s="2"/>
    </row>
    <row r="41" spans="1:10" ht="14.25">
      <c r="A41" s="102"/>
      <c r="B41" s="2"/>
      <c r="C41" s="2"/>
      <c r="D41" s="2"/>
      <c r="E41" s="2"/>
      <c r="F41" s="2"/>
      <c r="G41" s="2"/>
      <c r="H41" s="2"/>
      <c r="I41" s="2"/>
      <c r="J41" s="2"/>
    </row>
    <row r="42" spans="1:10" ht="14.25">
      <c r="A42" s="102"/>
      <c r="B42" s="2" t="s">
        <v>159</v>
      </c>
      <c r="C42" s="2"/>
      <c r="D42" s="2"/>
      <c r="E42" s="2"/>
      <c r="F42" s="2"/>
      <c r="G42" s="2"/>
      <c r="H42" s="2"/>
      <c r="I42" s="2"/>
      <c r="J42" s="2"/>
    </row>
    <row r="43" spans="1:10" ht="14.25">
      <c r="A43" s="102"/>
      <c r="B43" s="2" t="s">
        <v>160</v>
      </c>
      <c r="C43" s="2"/>
      <c r="D43" s="2"/>
      <c r="E43" s="2"/>
      <c r="F43" s="2"/>
      <c r="G43" s="2"/>
      <c r="H43" s="2"/>
      <c r="I43" s="2"/>
      <c r="J43" s="2"/>
    </row>
    <row r="44" spans="1:10" ht="14.25">
      <c r="A44" s="102"/>
      <c r="B44" s="2"/>
      <c r="C44" s="2"/>
      <c r="D44" s="2"/>
      <c r="E44" s="2"/>
      <c r="F44" s="2"/>
      <c r="G44" s="2"/>
      <c r="H44" s="2"/>
      <c r="I44" s="2"/>
      <c r="J44" s="2"/>
    </row>
    <row r="45" spans="1:10" ht="14.25">
      <c r="A45" s="10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103">
        <v>8</v>
      </c>
      <c r="B46" s="37" t="s">
        <v>74</v>
      </c>
      <c r="C46" s="2"/>
      <c r="D46" s="2"/>
      <c r="E46" s="2"/>
      <c r="F46" s="2"/>
      <c r="G46" s="2"/>
      <c r="H46" s="2"/>
      <c r="I46" s="2"/>
      <c r="J46" s="2"/>
    </row>
    <row r="47" spans="1:10" ht="14.25">
      <c r="A47" s="102"/>
      <c r="B47" s="2"/>
      <c r="C47" s="2"/>
      <c r="D47" s="2"/>
      <c r="E47" s="2"/>
      <c r="F47" s="2"/>
      <c r="G47" s="2"/>
      <c r="H47" s="2"/>
      <c r="I47" s="2"/>
      <c r="J47" s="2"/>
    </row>
    <row r="48" spans="1:10" ht="14.25">
      <c r="A48" s="102" t="s">
        <v>25</v>
      </c>
      <c r="B48" s="2" t="s">
        <v>135</v>
      </c>
      <c r="C48" s="2"/>
      <c r="D48" s="2"/>
      <c r="E48" s="2"/>
      <c r="F48" s="2"/>
      <c r="G48" s="2"/>
      <c r="H48" s="2"/>
      <c r="I48" s="2"/>
      <c r="J48" s="2"/>
    </row>
    <row r="49" spans="1:10" ht="14.25">
      <c r="A49" s="102"/>
      <c r="B49" s="2" t="s">
        <v>145</v>
      </c>
      <c r="C49" s="2"/>
      <c r="D49" s="2"/>
      <c r="E49" s="2"/>
      <c r="F49" s="2"/>
      <c r="G49" s="2"/>
      <c r="H49" s="2"/>
      <c r="I49" s="2"/>
      <c r="J49" s="2"/>
    </row>
    <row r="50" spans="1:10" ht="14.25">
      <c r="A50" s="102"/>
      <c r="B50" s="2" t="s">
        <v>130</v>
      </c>
      <c r="C50" s="2"/>
      <c r="D50" s="2"/>
      <c r="E50" s="2"/>
      <c r="F50" s="2"/>
      <c r="G50" s="2"/>
      <c r="H50" s="2"/>
      <c r="I50" s="2"/>
      <c r="J50" s="2"/>
    </row>
    <row r="51" spans="1:10" ht="14.25">
      <c r="A51" s="102"/>
      <c r="B51" s="2" t="s">
        <v>131</v>
      </c>
      <c r="C51" s="2"/>
      <c r="D51" s="2"/>
      <c r="E51" s="2"/>
      <c r="F51" s="2"/>
      <c r="G51" s="2"/>
      <c r="H51" s="2"/>
      <c r="I51" s="2"/>
      <c r="J51" s="2"/>
    </row>
    <row r="52" spans="2:10" ht="14.25">
      <c r="B52" s="2"/>
      <c r="C52" s="2"/>
      <c r="D52" s="2"/>
      <c r="E52" s="2"/>
      <c r="F52" s="2"/>
      <c r="G52" s="2"/>
      <c r="H52" s="2"/>
      <c r="I52" s="2"/>
      <c r="J52" s="2"/>
    </row>
    <row r="53" spans="1:10" ht="14.25">
      <c r="A53" s="102" t="s">
        <v>27</v>
      </c>
      <c r="B53" s="2" t="s">
        <v>132</v>
      </c>
      <c r="C53" s="2"/>
      <c r="D53" s="2"/>
      <c r="E53" s="2"/>
      <c r="F53" s="2"/>
      <c r="G53" s="2"/>
      <c r="H53" s="2"/>
      <c r="I53" s="2"/>
      <c r="J53" s="2"/>
    </row>
    <row r="54" spans="1:10" ht="14.25">
      <c r="A54" s="102"/>
      <c r="B54" s="2" t="s">
        <v>133</v>
      </c>
      <c r="C54" s="2"/>
      <c r="D54" s="2"/>
      <c r="E54" s="2"/>
      <c r="F54" s="2"/>
      <c r="G54" s="2"/>
      <c r="H54" s="2"/>
      <c r="I54" s="2"/>
      <c r="J54" s="2"/>
    </row>
    <row r="55" spans="1:10" ht="14.25">
      <c r="A55" s="102"/>
      <c r="B55" s="2" t="s">
        <v>134</v>
      </c>
      <c r="C55" s="2"/>
      <c r="D55" s="2"/>
      <c r="E55" s="2"/>
      <c r="F55" s="2"/>
      <c r="G55" s="2"/>
      <c r="H55" s="2"/>
      <c r="I55" s="2"/>
      <c r="J55" s="2"/>
    </row>
    <row r="56" spans="1:10" ht="14.25">
      <c r="A56" s="102"/>
      <c r="B56" s="2" t="s">
        <v>161</v>
      </c>
      <c r="C56" s="2"/>
      <c r="D56" s="2"/>
      <c r="E56" s="2"/>
      <c r="F56" s="2"/>
      <c r="G56" s="2"/>
      <c r="H56" s="2"/>
      <c r="I56" s="2"/>
      <c r="J56" s="2"/>
    </row>
    <row r="57" spans="1:10" ht="14.25">
      <c r="A57" s="102"/>
      <c r="B57" s="2" t="s">
        <v>162</v>
      </c>
      <c r="C57" s="2"/>
      <c r="D57" s="2"/>
      <c r="E57" s="2"/>
      <c r="F57" s="2"/>
      <c r="G57" s="2"/>
      <c r="H57" s="2"/>
      <c r="I57" s="2"/>
      <c r="J57" s="2"/>
    </row>
    <row r="58" spans="1:10" ht="14.25">
      <c r="A58" s="102"/>
      <c r="B58" s="2" t="s">
        <v>212</v>
      </c>
      <c r="C58" s="2"/>
      <c r="D58" s="2"/>
      <c r="E58" s="2"/>
      <c r="F58" s="2"/>
      <c r="G58" s="2"/>
      <c r="H58" s="2"/>
      <c r="I58" s="2"/>
      <c r="J58" s="2"/>
    </row>
    <row r="59" spans="1:10" ht="14.25">
      <c r="A59" s="102"/>
      <c r="B59" s="2" t="s">
        <v>163</v>
      </c>
      <c r="C59" s="2"/>
      <c r="D59" s="2"/>
      <c r="E59" s="2"/>
      <c r="F59" s="2"/>
      <c r="G59" s="2"/>
      <c r="H59" s="2"/>
      <c r="I59" s="2"/>
      <c r="J59" s="2"/>
    </row>
    <row r="60" spans="1:10" ht="14.25">
      <c r="A60" s="102"/>
      <c r="B60" s="2"/>
      <c r="C60" s="2"/>
      <c r="D60" s="2"/>
      <c r="E60" s="2"/>
      <c r="F60" s="2"/>
      <c r="G60" s="2"/>
      <c r="H60" s="2"/>
      <c r="I60" s="2"/>
      <c r="J60" s="2"/>
    </row>
    <row r="61" spans="1:10" ht="14.25">
      <c r="A61" s="102" t="s">
        <v>32</v>
      </c>
      <c r="B61" s="2" t="s">
        <v>199</v>
      </c>
      <c r="C61" s="2"/>
      <c r="D61" s="2"/>
      <c r="E61" s="2"/>
      <c r="F61" s="2"/>
      <c r="G61" s="2"/>
      <c r="H61" s="2"/>
      <c r="I61" s="2"/>
      <c r="J61" s="2"/>
    </row>
    <row r="62" spans="1:10" ht="14.25">
      <c r="A62" s="102"/>
      <c r="B62" s="2" t="s">
        <v>198</v>
      </c>
      <c r="C62" s="2"/>
      <c r="D62" s="2"/>
      <c r="E62" s="2"/>
      <c r="F62" s="2"/>
      <c r="G62" s="2"/>
      <c r="H62" s="2"/>
      <c r="I62" s="2"/>
      <c r="J62" s="2"/>
    </row>
    <row r="63" spans="1:10" ht="14.25">
      <c r="A63" s="102"/>
      <c r="B63" s="2"/>
      <c r="C63" s="2"/>
      <c r="D63" s="2"/>
      <c r="E63" s="2"/>
      <c r="F63" s="2"/>
      <c r="G63" s="2"/>
      <c r="H63" s="2"/>
      <c r="I63" s="2"/>
      <c r="J63" s="2"/>
    </row>
    <row r="64" spans="1:10" ht="14.25">
      <c r="A64" s="102" t="s">
        <v>208</v>
      </c>
      <c r="B64" s="2" t="s">
        <v>216</v>
      </c>
      <c r="C64" s="2"/>
      <c r="D64" s="2"/>
      <c r="E64" s="2"/>
      <c r="F64" s="2"/>
      <c r="G64" s="2"/>
      <c r="H64" s="2"/>
      <c r="I64" s="2"/>
      <c r="J64" s="2"/>
    </row>
    <row r="65" spans="1:10" ht="14.25">
      <c r="A65" s="102"/>
      <c r="B65" s="2" t="s">
        <v>215</v>
      </c>
      <c r="C65" s="2"/>
      <c r="D65" s="2"/>
      <c r="E65" s="2"/>
      <c r="F65" s="2"/>
      <c r="G65" s="2"/>
      <c r="H65" s="2"/>
      <c r="I65" s="2"/>
      <c r="J65" s="2"/>
    </row>
    <row r="66" spans="1:10" ht="14.25">
      <c r="A66" s="102"/>
      <c r="B66" s="2"/>
      <c r="C66" s="2"/>
      <c r="D66" s="2"/>
      <c r="E66" s="2"/>
      <c r="F66" s="2"/>
      <c r="G66" s="2"/>
      <c r="H66" s="2"/>
      <c r="I66" s="2"/>
      <c r="J66" s="2"/>
    </row>
    <row r="67" spans="1:10" ht="14.25">
      <c r="A67" s="10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103">
        <v>9</v>
      </c>
      <c r="B68" s="37" t="s">
        <v>75</v>
      </c>
      <c r="C68" s="2"/>
      <c r="D68" s="2"/>
      <c r="E68" s="2"/>
      <c r="F68" s="2"/>
      <c r="G68" s="2"/>
      <c r="H68" s="2"/>
      <c r="I68" s="2"/>
      <c r="J68" s="2"/>
    </row>
    <row r="69" spans="1:10" ht="14.25">
      <c r="A69" s="102"/>
      <c r="B69" s="2"/>
      <c r="C69" s="2"/>
      <c r="D69" s="2"/>
      <c r="E69" s="2"/>
      <c r="F69" s="2"/>
      <c r="G69" s="2"/>
      <c r="H69" s="2"/>
      <c r="I69" s="2"/>
      <c r="J69" s="2"/>
    </row>
    <row r="70" spans="1:10" ht="14.25">
      <c r="A70" s="102"/>
      <c r="B70" s="2" t="s">
        <v>146</v>
      </c>
      <c r="C70" s="2"/>
      <c r="D70" s="2"/>
      <c r="E70" s="2"/>
      <c r="F70" s="2"/>
      <c r="G70" s="2"/>
      <c r="H70" s="2"/>
      <c r="I70" s="2"/>
      <c r="J70" s="2"/>
    </row>
    <row r="71" spans="1:10" ht="14.25">
      <c r="A71" s="102"/>
      <c r="B71" s="2" t="s">
        <v>140</v>
      </c>
      <c r="C71" s="2"/>
      <c r="D71" s="2"/>
      <c r="E71" s="2"/>
      <c r="F71" s="2"/>
      <c r="G71" s="2"/>
      <c r="H71" s="2"/>
      <c r="I71" s="2"/>
      <c r="J71" s="2"/>
    </row>
    <row r="72" spans="1:10" ht="14.25">
      <c r="A72" s="102"/>
      <c r="B72" s="62" t="s">
        <v>25</v>
      </c>
      <c r="C72" s="2" t="s">
        <v>141</v>
      </c>
      <c r="D72" s="2"/>
      <c r="E72" s="2"/>
      <c r="F72" s="2"/>
      <c r="G72" s="2"/>
      <c r="H72" s="2"/>
      <c r="I72" s="2"/>
      <c r="J72" s="2"/>
    </row>
    <row r="73" spans="1:10" ht="14.25">
      <c r="A73" s="102"/>
      <c r="B73" s="62"/>
      <c r="C73" s="2" t="s">
        <v>147</v>
      </c>
      <c r="D73" s="2"/>
      <c r="E73" s="2"/>
      <c r="F73" s="2"/>
      <c r="G73" s="2"/>
      <c r="H73" s="2"/>
      <c r="I73" s="2"/>
      <c r="J73" s="2"/>
    </row>
    <row r="74" spans="1:10" ht="14.25">
      <c r="A74" s="102"/>
      <c r="B74" s="62" t="s">
        <v>27</v>
      </c>
      <c r="C74" s="2" t="s">
        <v>151</v>
      </c>
      <c r="D74" s="2"/>
      <c r="E74" s="2"/>
      <c r="F74" s="2"/>
      <c r="G74" s="2"/>
      <c r="H74" s="2"/>
      <c r="I74" s="2"/>
      <c r="J74" s="2"/>
    </row>
    <row r="75" spans="1:10" ht="14.25">
      <c r="A75" s="102"/>
      <c r="B75" s="62"/>
      <c r="C75" s="2" t="s">
        <v>150</v>
      </c>
      <c r="D75" s="2"/>
      <c r="E75" s="2"/>
      <c r="F75" s="2"/>
      <c r="G75" s="2"/>
      <c r="H75" s="2"/>
      <c r="I75" s="2"/>
      <c r="J75" s="2"/>
    </row>
    <row r="76" spans="1:10" ht="14.25">
      <c r="A76" s="102"/>
      <c r="B76" s="62"/>
      <c r="C76" s="2" t="s">
        <v>149</v>
      </c>
      <c r="D76" s="2"/>
      <c r="E76" s="2"/>
      <c r="F76" s="2"/>
      <c r="G76" s="2"/>
      <c r="H76" s="2"/>
      <c r="I76" s="2"/>
      <c r="J76" s="2"/>
    </row>
    <row r="77" spans="1:10" ht="14.25">
      <c r="A77" s="102"/>
      <c r="B77" s="62"/>
      <c r="C77" s="2" t="s">
        <v>148</v>
      </c>
      <c r="D77" s="2"/>
      <c r="E77" s="2"/>
      <c r="F77" s="2"/>
      <c r="G77" s="2"/>
      <c r="H77" s="2"/>
      <c r="I77" s="2"/>
      <c r="J77" s="2"/>
    </row>
    <row r="78" spans="1:10" ht="14.25">
      <c r="A78" s="102"/>
      <c r="B78" s="62" t="s">
        <v>32</v>
      </c>
      <c r="C78" s="2" t="s">
        <v>142</v>
      </c>
      <c r="D78" s="2"/>
      <c r="E78" s="2"/>
      <c r="F78" s="2"/>
      <c r="G78" s="2"/>
      <c r="H78" s="2"/>
      <c r="I78" s="2"/>
      <c r="J78" s="2"/>
    </row>
    <row r="79" spans="1:10" ht="14.25">
      <c r="A79" s="102"/>
      <c r="C79" s="2" t="s">
        <v>152</v>
      </c>
      <c r="D79" s="2"/>
      <c r="E79" s="2"/>
      <c r="F79" s="2"/>
      <c r="G79" s="2"/>
      <c r="H79" s="2"/>
      <c r="I79" s="2"/>
      <c r="J79" s="2"/>
    </row>
    <row r="80" spans="1:10" ht="14.25">
      <c r="A80" s="102"/>
      <c r="C80" s="2"/>
      <c r="D80" s="2"/>
      <c r="E80" s="2"/>
      <c r="F80" s="2"/>
      <c r="G80" s="2"/>
      <c r="H80" s="2"/>
      <c r="I80" s="2"/>
      <c r="J80" s="2"/>
    </row>
    <row r="81" spans="1:10" ht="14.25">
      <c r="A81" s="102"/>
      <c r="B81" s="2" t="s">
        <v>143</v>
      </c>
      <c r="C81" s="2"/>
      <c r="D81" s="2"/>
      <c r="E81" s="2"/>
      <c r="F81" s="2"/>
      <c r="G81" s="2"/>
      <c r="H81" s="2"/>
      <c r="I81" s="2"/>
      <c r="J81" s="2"/>
    </row>
    <row r="82" spans="1:10" ht="14.25">
      <c r="A82" s="102"/>
      <c r="B82" s="2" t="s">
        <v>153</v>
      </c>
      <c r="C82" s="2"/>
      <c r="D82" s="2"/>
      <c r="E82" s="2"/>
      <c r="F82" s="2"/>
      <c r="G82" s="2"/>
      <c r="H82" s="2"/>
      <c r="I82" s="2"/>
      <c r="J82" s="2"/>
    </row>
    <row r="83" spans="1:10" ht="14.25">
      <c r="A83" s="102"/>
      <c r="B83" s="2" t="s">
        <v>144</v>
      </c>
      <c r="D83" s="2"/>
      <c r="E83" s="2"/>
      <c r="F83" s="2"/>
      <c r="G83" s="2"/>
      <c r="H83" s="2"/>
      <c r="I83" s="2"/>
      <c r="J83" s="2"/>
    </row>
    <row r="84" spans="1:10" ht="14.25">
      <c r="A84" s="102"/>
      <c r="B84" s="62"/>
      <c r="C84" s="2"/>
      <c r="D84" s="2"/>
      <c r="E84" s="2"/>
      <c r="F84" s="2"/>
      <c r="G84" s="2"/>
      <c r="H84" s="2"/>
      <c r="I84" s="2"/>
      <c r="J84" s="2"/>
    </row>
    <row r="85" spans="1:10" ht="14.25">
      <c r="A85" s="102"/>
      <c r="B85" s="2" t="s">
        <v>154</v>
      </c>
      <c r="C85" s="2"/>
      <c r="D85" s="2"/>
      <c r="E85" s="2"/>
      <c r="F85" s="2"/>
      <c r="G85" s="2"/>
      <c r="H85" s="2"/>
      <c r="I85" s="2"/>
      <c r="J85" s="2"/>
    </row>
    <row r="86" spans="1:10" ht="14.25">
      <c r="A86" s="102"/>
      <c r="B86" s="2" t="s">
        <v>155</v>
      </c>
      <c r="C86" s="2"/>
      <c r="D86" s="2"/>
      <c r="E86" s="2"/>
      <c r="F86" s="2"/>
      <c r="G86" s="2"/>
      <c r="H86" s="2"/>
      <c r="I86" s="2"/>
      <c r="J86" s="2"/>
    </row>
    <row r="87" spans="1:10" ht="14.25">
      <c r="A87" s="10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103">
        <v>10</v>
      </c>
      <c r="B88" s="37" t="s">
        <v>76</v>
      </c>
      <c r="C88" s="2"/>
      <c r="D88" s="2"/>
      <c r="E88" s="2"/>
      <c r="F88" s="2"/>
      <c r="G88" s="2"/>
      <c r="H88" s="2"/>
      <c r="I88" s="2"/>
      <c r="J88" s="2"/>
    </row>
    <row r="89" spans="1:10" ht="14.25">
      <c r="A89" s="102"/>
      <c r="B89" s="2"/>
      <c r="C89" s="2"/>
      <c r="D89" s="2"/>
      <c r="E89" s="2"/>
      <c r="F89" s="2"/>
      <c r="G89" s="2"/>
      <c r="H89" s="2"/>
      <c r="I89" s="2"/>
      <c r="J89" s="2"/>
    </row>
    <row r="90" spans="1:10" ht="14.25">
      <c r="A90" s="102"/>
      <c r="B90" s="2" t="s">
        <v>77</v>
      </c>
      <c r="C90" s="2"/>
      <c r="D90" s="2"/>
      <c r="E90" s="2"/>
      <c r="F90" s="2"/>
      <c r="G90" s="2"/>
      <c r="H90" s="2"/>
      <c r="I90" s="2"/>
      <c r="J90" s="2"/>
    </row>
    <row r="91" spans="1:10" ht="14.25">
      <c r="A91" s="102"/>
      <c r="B91" s="2" t="s">
        <v>78</v>
      </c>
      <c r="C91" s="2"/>
      <c r="D91" s="2"/>
      <c r="E91" s="2"/>
      <c r="F91" s="2"/>
      <c r="G91" s="2"/>
      <c r="H91" s="2"/>
      <c r="I91" s="2"/>
      <c r="J91" s="2"/>
    </row>
    <row r="92" spans="1:10" ht="14.25">
      <c r="A92" s="10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103">
        <v>11</v>
      </c>
      <c r="B93" s="37" t="s">
        <v>79</v>
      </c>
      <c r="C93" s="2"/>
      <c r="D93" s="2"/>
      <c r="E93" s="2"/>
      <c r="F93" s="2"/>
      <c r="G93" s="2"/>
      <c r="H93" s="2"/>
      <c r="I93" s="2"/>
      <c r="J93" s="2"/>
    </row>
    <row r="94" spans="1:10" ht="14.25">
      <c r="A94" s="102"/>
      <c r="B94" s="2"/>
      <c r="C94" s="2"/>
      <c r="D94" s="2"/>
      <c r="E94" s="2"/>
      <c r="F94" s="2"/>
      <c r="G94" s="2"/>
      <c r="H94" s="2"/>
      <c r="I94" s="2"/>
      <c r="J94" s="2"/>
    </row>
    <row r="95" spans="1:10" ht="14.25">
      <c r="A95" s="102"/>
      <c r="B95" s="2" t="s">
        <v>168</v>
      </c>
      <c r="C95" s="2"/>
      <c r="D95" s="2"/>
      <c r="E95" s="2"/>
      <c r="F95" s="2"/>
      <c r="G95" s="2"/>
      <c r="H95" s="2"/>
      <c r="I95" s="2"/>
      <c r="J95" s="2"/>
    </row>
    <row r="96" spans="1:10" ht="14.25">
      <c r="A96" s="102"/>
      <c r="B96" s="2" t="s">
        <v>80</v>
      </c>
      <c r="C96" s="2"/>
      <c r="D96" s="2"/>
      <c r="E96" s="2"/>
      <c r="F96" s="2"/>
      <c r="G96" s="2"/>
      <c r="H96" s="2"/>
      <c r="I96" s="2"/>
      <c r="J96" s="2"/>
    </row>
    <row r="97" spans="1:10" ht="14.25">
      <c r="A97" s="102"/>
      <c r="B97" s="2"/>
      <c r="C97" s="2"/>
      <c r="D97" s="2"/>
      <c r="E97" s="2"/>
      <c r="F97" s="2"/>
      <c r="G97" s="2"/>
      <c r="H97" s="2"/>
      <c r="I97" s="2"/>
      <c r="J97" s="2"/>
    </row>
    <row r="98" spans="1:10" ht="14.25">
      <c r="A98" s="102"/>
      <c r="B98" s="2" t="s">
        <v>124</v>
      </c>
      <c r="C98" s="2"/>
      <c r="D98" s="2"/>
      <c r="E98" s="2"/>
      <c r="F98" s="2"/>
      <c r="G98" s="2"/>
      <c r="H98" s="2"/>
      <c r="I98" s="2"/>
      <c r="J98" s="2"/>
    </row>
    <row r="99" spans="1:10" ht="14.25">
      <c r="A99" s="102"/>
      <c r="B99" s="2" t="s">
        <v>125</v>
      </c>
      <c r="C99" s="2"/>
      <c r="D99" s="2"/>
      <c r="E99" s="2"/>
      <c r="F99" s="2"/>
      <c r="G99" s="2"/>
      <c r="H99" s="2"/>
      <c r="I99" s="2"/>
      <c r="J99" s="2"/>
    </row>
    <row r="100" spans="1:10" ht="14.25">
      <c r="A100" s="10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4.25">
      <c r="A101" s="102"/>
      <c r="B101" s="2" t="s">
        <v>109</v>
      </c>
      <c r="C101" s="2"/>
      <c r="D101" s="2"/>
      <c r="E101" s="2"/>
      <c r="F101" s="2"/>
      <c r="G101" s="2"/>
      <c r="H101" s="2"/>
      <c r="I101" s="2"/>
      <c r="J101" s="2"/>
    </row>
    <row r="102" spans="1:10" ht="14.25">
      <c r="A102" s="102"/>
      <c r="B102" s="2" t="s">
        <v>118</v>
      </c>
      <c r="C102" s="2"/>
      <c r="D102" s="2"/>
      <c r="E102" s="2"/>
      <c r="F102" s="2"/>
      <c r="G102" s="2"/>
      <c r="H102" s="2"/>
      <c r="I102" s="2"/>
      <c r="J102" s="2"/>
    </row>
    <row r="103" spans="1:10" ht="14.25">
      <c r="A103" s="102"/>
      <c r="B103" s="2" t="s">
        <v>169</v>
      </c>
      <c r="C103" s="2"/>
      <c r="D103" s="2"/>
      <c r="E103" s="2"/>
      <c r="F103" s="2"/>
      <c r="G103" s="2"/>
      <c r="H103" s="2"/>
      <c r="I103" s="2"/>
      <c r="J103" s="2"/>
    </row>
    <row r="104" spans="1:10" ht="14.25">
      <c r="A104" s="10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103">
        <v>12</v>
      </c>
      <c r="B105" s="37" t="s">
        <v>164</v>
      </c>
      <c r="C105" s="2"/>
      <c r="D105" s="2"/>
      <c r="E105" s="2"/>
      <c r="F105" s="2"/>
      <c r="G105" s="2"/>
      <c r="H105" s="2"/>
      <c r="I105" s="2"/>
      <c r="J105" s="2"/>
    </row>
    <row r="106" spans="1:10" ht="14.25">
      <c r="A106" s="10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4.25">
      <c r="A107" s="102"/>
      <c r="B107" s="2"/>
      <c r="C107" s="2"/>
      <c r="D107" s="2"/>
      <c r="E107" s="2"/>
      <c r="F107" s="2"/>
      <c r="G107" s="39" t="s">
        <v>81</v>
      </c>
      <c r="H107" s="39" t="s">
        <v>82</v>
      </c>
      <c r="I107" s="2"/>
      <c r="J107" s="2"/>
    </row>
    <row r="108" spans="1:10" ht="14.25">
      <c r="A108" s="102"/>
      <c r="B108" s="2"/>
      <c r="C108" s="2"/>
      <c r="D108" s="2"/>
      <c r="E108" s="2"/>
      <c r="F108" s="2"/>
      <c r="G108" s="40" t="s">
        <v>39</v>
      </c>
      <c r="H108" s="40" t="s">
        <v>39</v>
      </c>
      <c r="I108" s="2"/>
      <c r="J108" s="2"/>
    </row>
    <row r="109" spans="1:10" ht="14.25">
      <c r="A109" s="102"/>
      <c r="B109" s="2"/>
      <c r="C109" s="2"/>
      <c r="D109" s="2"/>
      <c r="E109" s="2"/>
      <c r="F109" s="2"/>
      <c r="G109" s="38"/>
      <c r="H109" s="38"/>
      <c r="I109" s="2"/>
      <c r="J109" s="2"/>
    </row>
    <row r="110" spans="1:10" ht="14.25">
      <c r="A110" s="102"/>
      <c r="B110" s="2" t="s">
        <v>55</v>
      </c>
      <c r="C110" s="2"/>
      <c r="D110" s="2"/>
      <c r="E110" s="2"/>
      <c r="F110" s="2"/>
      <c r="G110" s="56">
        <v>7294</v>
      </c>
      <c r="H110" s="56">
        <v>0</v>
      </c>
      <c r="I110" s="2"/>
      <c r="J110" s="2"/>
    </row>
    <row r="111" spans="1:10" ht="14.25">
      <c r="A111" s="102"/>
      <c r="B111" s="2" t="s">
        <v>65</v>
      </c>
      <c r="C111" s="2"/>
      <c r="D111" s="2"/>
      <c r="E111" s="2"/>
      <c r="F111" s="2"/>
      <c r="G111" s="56">
        <v>0</v>
      </c>
      <c r="H111" s="56">
        <v>0</v>
      </c>
      <c r="I111" s="2"/>
      <c r="J111" s="2"/>
    </row>
    <row r="112" spans="1:10" ht="15" thickBot="1">
      <c r="A112" s="102"/>
      <c r="B112" s="2" t="s">
        <v>83</v>
      </c>
      <c r="C112" s="2"/>
      <c r="D112" s="2"/>
      <c r="E112" s="2"/>
      <c r="F112" s="2"/>
      <c r="G112" s="57">
        <f>SUM(G110:G111)</f>
        <v>7294</v>
      </c>
      <c r="H112" s="57">
        <f>SUM(H110:H111)</f>
        <v>0</v>
      </c>
      <c r="I112" s="2"/>
      <c r="J112" s="2"/>
    </row>
    <row r="113" spans="1:10" ht="15" thickTop="1">
      <c r="A113" s="10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4.25">
      <c r="A114" s="102"/>
      <c r="B114" s="2" t="s">
        <v>165</v>
      </c>
      <c r="C114" s="2"/>
      <c r="D114" s="2"/>
      <c r="E114" s="2"/>
      <c r="F114" s="2"/>
      <c r="G114" s="2"/>
      <c r="H114" s="2"/>
      <c r="I114" s="2"/>
      <c r="J114" s="2"/>
    </row>
    <row r="115" spans="1:10" ht="14.25">
      <c r="A115" s="10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103">
        <v>13</v>
      </c>
      <c r="B116" s="37" t="s">
        <v>84</v>
      </c>
      <c r="C116" s="2"/>
      <c r="D116" s="2"/>
      <c r="E116" s="2"/>
      <c r="F116" s="2"/>
      <c r="G116" s="2"/>
      <c r="H116" s="2"/>
      <c r="I116" s="2"/>
      <c r="J116" s="2"/>
    </row>
    <row r="117" spans="1:10" ht="14.25">
      <c r="A117" s="10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4.25">
      <c r="A118" s="102"/>
      <c r="B118" s="2" t="s">
        <v>85</v>
      </c>
      <c r="C118" s="2"/>
      <c r="D118" s="2"/>
      <c r="E118" s="2"/>
      <c r="F118" s="2"/>
      <c r="G118" s="2"/>
      <c r="H118" s="2"/>
      <c r="I118" s="2"/>
      <c r="J118" s="2"/>
    </row>
    <row r="119" spans="1:10" ht="14.25">
      <c r="A119" s="10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103">
        <v>14</v>
      </c>
      <c r="B120" s="37" t="s">
        <v>86</v>
      </c>
      <c r="C120" s="2"/>
      <c r="D120" s="2"/>
      <c r="E120" s="2"/>
      <c r="F120" s="2"/>
      <c r="G120" s="2"/>
      <c r="H120" s="2"/>
      <c r="I120" s="2"/>
      <c r="J120" s="2"/>
    </row>
    <row r="121" spans="1:10" ht="14.25">
      <c r="A121" s="10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4.25">
      <c r="A122" s="102"/>
      <c r="B122" s="2" t="s">
        <v>166</v>
      </c>
      <c r="C122" s="2"/>
      <c r="D122" s="2"/>
      <c r="E122" s="2"/>
      <c r="F122" s="2"/>
      <c r="G122" s="2"/>
      <c r="H122" s="2"/>
      <c r="I122" s="2"/>
      <c r="J122" s="2"/>
    </row>
    <row r="123" spans="1:10" ht="14.25">
      <c r="A123" s="102"/>
      <c r="B123" s="2" t="s">
        <v>136</v>
      </c>
      <c r="C123" s="2"/>
      <c r="D123" s="2"/>
      <c r="E123" s="2"/>
      <c r="F123" s="2"/>
      <c r="G123" s="2"/>
      <c r="H123" s="2"/>
      <c r="I123" s="2"/>
      <c r="J123" s="2"/>
    </row>
    <row r="124" spans="1:10" ht="14.25">
      <c r="A124" s="10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103">
        <v>15</v>
      </c>
      <c r="B125" s="37" t="s">
        <v>87</v>
      </c>
      <c r="C125" s="2"/>
      <c r="D125" s="2"/>
      <c r="E125" s="2"/>
      <c r="F125" s="2"/>
      <c r="G125" s="2"/>
      <c r="H125" s="2"/>
      <c r="I125" s="2"/>
      <c r="J125" s="2"/>
    </row>
    <row r="126" spans="1:10" ht="14.25">
      <c r="A126" s="10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4.25">
      <c r="A127" s="102"/>
      <c r="B127" s="2" t="s">
        <v>85</v>
      </c>
      <c r="C127" s="2"/>
      <c r="D127" s="2"/>
      <c r="E127" s="2"/>
      <c r="F127" s="2"/>
      <c r="G127" s="2"/>
      <c r="H127" s="2"/>
      <c r="I127" s="2"/>
      <c r="J127" s="2"/>
    </row>
    <row r="128" spans="1:10" ht="14.25">
      <c r="A128" s="10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103">
        <v>16</v>
      </c>
      <c r="B129" s="37" t="s">
        <v>88</v>
      </c>
      <c r="C129" s="2"/>
      <c r="D129" s="2"/>
      <c r="E129" s="2"/>
      <c r="F129" s="2"/>
      <c r="G129" s="2"/>
      <c r="H129" s="2"/>
      <c r="I129" s="2"/>
      <c r="J129" s="2"/>
    </row>
    <row r="130" spans="1:10" ht="14.25">
      <c r="A130" s="10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4.25">
      <c r="A131" s="102" t="s">
        <v>8</v>
      </c>
      <c r="B131" s="2" t="s">
        <v>89</v>
      </c>
      <c r="C131" s="2"/>
      <c r="D131" s="2"/>
      <c r="E131" s="2"/>
      <c r="F131" s="2"/>
      <c r="G131" s="2"/>
      <c r="H131" s="2"/>
      <c r="I131" s="2"/>
      <c r="J131" s="2"/>
    </row>
    <row r="132" spans="1:10" ht="14.25">
      <c r="A132" s="102"/>
      <c r="B132" s="2"/>
      <c r="C132" s="2"/>
      <c r="D132" s="2"/>
      <c r="E132" s="2"/>
      <c r="F132" s="41" t="s">
        <v>9</v>
      </c>
      <c r="G132" s="41" t="s">
        <v>90</v>
      </c>
      <c r="H132" s="41" t="s">
        <v>92</v>
      </c>
      <c r="I132" s="2"/>
      <c r="J132" s="2"/>
    </row>
    <row r="133" spans="1:10" ht="14.25">
      <c r="A133" s="102"/>
      <c r="B133" s="2"/>
      <c r="C133" s="2"/>
      <c r="D133" s="2"/>
      <c r="E133" s="2"/>
      <c r="F133" s="41"/>
      <c r="G133" s="41" t="s">
        <v>91</v>
      </c>
      <c r="H133" s="41" t="s">
        <v>93</v>
      </c>
      <c r="I133" s="2"/>
      <c r="J133" s="2"/>
    </row>
    <row r="134" spans="1:10" ht="14.25">
      <c r="A134" s="105"/>
      <c r="B134" s="2"/>
      <c r="C134" s="2"/>
      <c r="D134" s="2"/>
      <c r="E134" s="2"/>
      <c r="F134" s="41" t="s">
        <v>39</v>
      </c>
      <c r="G134" s="41" t="s">
        <v>39</v>
      </c>
      <c r="H134" s="41" t="s">
        <v>39</v>
      </c>
      <c r="I134" s="2"/>
      <c r="J134" s="2"/>
    </row>
    <row r="135" spans="1:10" ht="14.25">
      <c r="A135" s="105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4.25">
      <c r="A136" s="105"/>
      <c r="B136" s="2" t="s">
        <v>94</v>
      </c>
      <c r="C136" s="2"/>
      <c r="D136" s="2"/>
      <c r="E136" s="2"/>
      <c r="F136" s="58">
        <v>29000</v>
      </c>
      <c r="G136" s="58">
        <v>5384</v>
      </c>
      <c r="H136" s="58">
        <v>64487</v>
      </c>
      <c r="I136" s="2"/>
      <c r="J136" s="2"/>
    </row>
    <row r="137" spans="1:10" ht="14.25">
      <c r="A137" s="105"/>
      <c r="B137" s="2" t="s">
        <v>95</v>
      </c>
      <c r="C137" s="2"/>
      <c r="D137" s="2"/>
      <c r="E137" s="2"/>
      <c r="F137" s="58">
        <f>863-60</f>
        <v>803</v>
      </c>
      <c r="G137" s="58">
        <v>-677</v>
      </c>
      <c r="H137" s="58">
        <v>142528</v>
      </c>
      <c r="I137" s="2"/>
      <c r="J137" s="2"/>
    </row>
    <row r="138" spans="1:10" ht="14.25">
      <c r="A138" s="105"/>
      <c r="B138" s="2" t="s">
        <v>96</v>
      </c>
      <c r="C138" s="2"/>
      <c r="D138" s="2"/>
      <c r="E138" s="2"/>
      <c r="F138" s="58"/>
      <c r="G138" s="58"/>
      <c r="H138" s="58"/>
      <c r="I138" s="2"/>
      <c r="J138" s="2"/>
    </row>
    <row r="139" spans="1:10" ht="14.25">
      <c r="A139" s="105"/>
      <c r="B139" s="2" t="s">
        <v>97</v>
      </c>
      <c r="C139" s="2"/>
      <c r="D139" s="2"/>
      <c r="E139" s="2"/>
      <c r="F139" s="58">
        <v>4</v>
      </c>
      <c r="G139" s="58">
        <v>-43</v>
      </c>
      <c r="H139" s="58">
        <v>122</v>
      </c>
      <c r="I139" s="2"/>
      <c r="J139" s="2"/>
    </row>
    <row r="140" spans="1:11" ht="15" thickBot="1">
      <c r="A140" s="102"/>
      <c r="B140" s="2"/>
      <c r="C140" s="2"/>
      <c r="D140" s="2"/>
      <c r="E140" s="2"/>
      <c r="F140" s="59">
        <f>SUM(F136:F139)</f>
        <v>29807</v>
      </c>
      <c r="G140" s="59">
        <f>SUM(G136:G139)</f>
        <v>4664</v>
      </c>
      <c r="H140" s="59">
        <f>SUM(H136:H139)</f>
        <v>207137</v>
      </c>
      <c r="I140" s="2"/>
      <c r="J140" s="2"/>
      <c r="K140">
        <f>BALANCESHEET!D12+BALANCESHEET!D26</f>
        <v>207137</v>
      </c>
    </row>
    <row r="141" spans="1:11" ht="15" thickTop="1">
      <c r="A141" s="102"/>
      <c r="B141" s="2"/>
      <c r="C141" s="2"/>
      <c r="D141" s="2"/>
      <c r="E141" s="2"/>
      <c r="F141" s="2"/>
      <c r="G141" s="2"/>
      <c r="H141" s="2"/>
      <c r="I141" s="2"/>
      <c r="J141" s="2"/>
      <c r="K141" s="54">
        <f>+H140-K140</f>
        <v>0</v>
      </c>
    </row>
    <row r="142" spans="1:10" ht="14.25">
      <c r="A142" s="102" t="s">
        <v>10</v>
      </c>
      <c r="B142" s="2" t="s">
        <v>98</v>
      </c>
      <c r="C142" s="2"/>
      <c r="D142" s="2"/>
      <c r="E142" s="2"/>
      <c r="F142" s="2"/>
      <c r="G142" s="2"/>
      <c r="H142" s="2"/>
      <c r="I142" s="2"/>
      <c r="J142" s="2"/>
    </row>
    <row r="143" spans="1:10" ht="14.25">
      <c r="A143" s="102"/>
      <c r="B143" s="2" t="s">
        <v>99</v>
      </c>
      <c r="C143" s="2"/>
      <c r="D143" s="2"/>
      <c r="E143" s="2"/>
      <c r="F143" s="2"/>
      <c r="G143" s="2"/>
      <c r="H143" s="2"/>
      <c r="I143" s="2"/>
      <c r="J143" s="2"/>
    </row>
    <row r="144" spans="1:10" ht="14.25">
      <c r="A144" s="10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103">
        <v>17</v>
      </c>
      <c r="B145" s="37" t="s">
        <v>100</v>
      </c>
      <c r="C145" s="2"/>
      <c r="D145" s="2"/>
      <c r="E145" s="2"/>
      <c r="F145" s="2"/>
      <c r="G145" s="2"/>
      <c r="H145" s="2"/>
      <c r="I145" s="2"/>
      <c r="J145" s="2"/>
    </row>
    <row r="146" spans="1:10" ht="14.25">
      <c r="A146" s="10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4.25">
      <c r="A147" s="102"/>
      <c r="B147" s="2" t="s">
        <v>209</v>
      </c>
      <c r="C147" s="2"/>
      <c r="D147" s="2"/>
      <c r="E147" s="2"/>
      <c r="F147" s="2"/>
      <c r="G147" s="2"/>
      <c r="H147" s="2"/>
      <c r="I147" s="2"/>
      <c r="J147" s="2"/>
    </row>
    <row r="148" spans="1:10" ht="14.25">
      <c r="A148" s="102"/>
      <c r="B148" s="2" t="s">
        <v>210</v>
      </c>
      <c r="C148" s="2"/>
      <c r="D148" s="2"/>
      <c r="E148" s="2"/>
      <c r="F148" s="2"/>
      <c r="G148" s="2"/>
      <c r="H148" s="2"/>
      <c r="I148" s="2"/>
      <c r="J148" s="2"/>
    </row>
    <row r="149" spans="1:10" ht="14.25">
      <c r="A149" s="102"/>
      <c r="B149" s="2" t="s">
        <v>217</v>
      </c>
      <c r="C149" s="2"/>
      <c r="D149" s="2"/>
      <c r="E149" s="2"/>
      <c r="F149" s="2"/>
      <c r="G149" s="2"/>
      <c r="H149" s="2"/>
      <c r="I149" s="2"/>
      <c r="J149" s="2"/>
    </row>
    <row r="150" spans="1:10" ht="14.25">
      <c r="A150" s="102"/>
      <c r="B150" s="2" t="s">
        <v>218</v>
      </c>
      <c r="C150" s="2"/>
      <c r="D150" s="2"/>
      <c r="E150" s="2"/>
      <c r="F150" s="2"/>
      <c r="G150" s="2"/>
      <c r="H150" s="2"/>
      <c r="I150" s="2"/>
      <c r="J150" s="2"/>
    </row>
    <row r="151" spans="1:10" ht="14.25">
      <c r="A151" s="102"/>
      <c r="B151" s="2" t="s">
        <v>219</v>
      </c>
      <c r="C151" s="2"/>
      <c r="D151" s="2"/>
      <c r="E151" s="2"/>
      <c r="F151" s="2"/>
      <c r="G151" s="2"/>
      <c r="H151" s="2"/>
      <c r="I151" s="2"/>
      <c r="J151" s="2"/>
    </row>
    <row r="152" spans="1:10" ht="14.25">
      <c r="A152" s="10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103">
        <v>18</v>
      </c>
      <c r="B153" s="37" t="s">
        <v>101</v>
      </c>
      <c r="C153" s="2"/>
      <c r="D153" s="2"/>
      <c r="E153" s="2"/>
      <c r="F153" s="2"/>
      <c r="G153" s="2"/>
      <c r="H153" s="2"/>
      <c r="I153" s="2"/>
      <c r="J153" s="2"/>
    </row>
    <row r="154" spans="1:10" ht="14.25">
      <c r="A154" s="10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4.25">
      <c r="A155" s="102"/>
      <c r="B155" s="2" t="s">
        <v>211</v>
      </c>
      <c r="C155" s="2"/>
      <c r="D155" s="2"/>
      <c r="E155" s="2"/>
      <c r="F155" s="2"/>
      <c r="G155" s="2"/>
      <c r="H155" s="2"/>
      <c r="I155" s="2"/>
      <c r="J155" s="2"/>
    </row>
    <row r="156" spans="1:10" ht="14.25">
      <c r="A156" s="102"/>
      <c r="B156" s="2" t="s">
        <v>220</v>
      </c>
      <c r="C156" s="2"/>
      <c r="D156" s="2"/>
      <c r="E156" s="2"/>
      <c r="F156" s="2"/>
      <c r="G156" s="2"/>
      <c r="H156" s="2"/>
      <c r="I156" s="2"/>
      <c r="J156" s="2"/>
    </row>
    <row r="157" spans="1:10" ht="14.25">
      <c r="A157" s="10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4.25">
      <c r="A158" s="102" t="s">
        <v>8</v>
      </c>
      <c r="B158" s="2" t="s">
        <v>222</v>
      </c>
      <c r="C158" s="2"/>
      <c r="D158" s="2"/>
      <c r="E158" s="2"/>
      <c r="F158" s="2"/>
      <c r="G158" s="2"/>
      <c r="H158" s="2"/>
      <c r="I158" s="2"/>
      <c r="J158" s="2"/>
    </row>
    <row r="159" spans="1:10" ht="14.25">
      <c r="A159" s="102" t="s">
        <v>10</v>
      </c>
      <c r="B159" s="2" t="s">
        <v>221</v>
      </c>
      <c r="C159" s="2"/>
      <c r="D159" s="2"/>
      <c r="E159" s="2"/>
      <c r="F159" s="2"/>
      <c r="G159" s="2"/>
      <c r="H159" s="2"/>
      <c r="I159" s="2"/>
      <c r="J159" s="2"/>
    </row>
    <row r="160" spans="1:10" ht="14.25">
      <c r="A160" s="10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4.25">
      <c r="A161" s="10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103">
        <v>19</v>
      </c>
      <c r="B162" s="37" t="s">
        <v>102</v>
      </c>
      <c r="C162" s="2"/>
      <c r="D162" s="2"/>
      <c r="E162" s="2"/>
      <c r="F162" s="2"/>
      <c r="G162" s="2"/>
      <c r="H162" s="2"/>
      <c r="I162" s="2"/>
      <c r="J162" s="2"/>
    </row>
    <row r="163" spans="1:10" ht="14.25">
      <c r="A163" s="10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4.25">
      <c r="A164" s="102"/>
      <c r="B164" s="2" t="s">
        <v>110</v>
      </c>
      <c r="C164" s="2"/>
      <c r="D164" s="2"/>
      <c r="E164" s="2"/>
      <c r="F164" s="2"/>
      <c r="G164" s="2"/>
      <c r="H164" s="2"/>
      <c r="I164" s="2"/>
      <c r="J164" s="2"/>
    </row>
    <row r="165" spans="1:10" ht="14.25">
      <c r="A165" s="102"/>
      <c r="B165" s="2" t="s">
        <v>171</v>
      </c>
      <c r="C165" s="2"/>
      <c r="D165" s="2"/>
      <c r="E165" s="2"/>
      <c r="F165" s="2"/>
      <c r="G165" s="2"/>
      <c r="H165" s="2"/>
      <c r="I165" s="2"/>
      <c r="J165" s="2"/>
    </row>
    <row r="166" spans="1:10" ht="14.25">
      <c r="A166" s="10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103">
        <v>20</v>
      </c>
      <c r="B167" s="37" t="s">
        <v>103</v>
      </c>
      <c r="C167" s="2"/>
      <c r="D167" s="2"/>
      <c r="E167" s="2"/>
      <c r="F167" s="2"/>
      <c r="G167" s="2"/>
      <c r="H167" s="2"/>
      <c r="I167" s="2"/>
      <c r="J167" s="2"/>
    </row>
    <row r="168" spans="1:10" ht="14.25">
      <c r="A168" s="10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4.25">
      <c r="A169" s="102"/>
      <c r="B169" s="2" t="s">
        <v>126</v>
      </c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10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103">
        <v>21</v>
      </c>
      <c r="B171" s="37" t="s">
        <v>104</v>
      </c>
      <c r="C171" s="2"/>
      <c r="D171" s="2"/>
      <c r="E171" s="2"/>
      <c r="F171" s="2"/>
      <c r="G171" s="2"/>
      <c r="H171" s="2"/>
      <c r="I171" s="2"/>
      <c r="J171" s="2"/>
    </row>
    <row r="172" spans="1:10" ht="14.25">
      <c r="A172" s="10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4.25">
      <c r="A173" s="102"/>
      <c r="B173" s="2" t="s">
        <v>170</v>
      </c>
      <c r="C173" s="2"/>
      <c r="D173" s="2"/>
      <c r="E173" s="2"/>
      <c r="F173" s="2"/>
      <c r="G173" s="2"/>
      <c r="H173" s="2"/>
      <c r="I173" s="2"/>
      <c r="J173" s="2"/>
    </row>
    <row r="174" spans="1:10" ht="14.25">
      <c r="A174" s="10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4.25">
      <c r="A175" s="102" t="s">
        <v>105</v>
      </c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4.25">
      <c r="A176" s="10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4.25">
      <c r="A177" s="10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4.25">
      <c r="A178" s="10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4.25">
      <c r="A179" s="10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4.25">
      <c r="A180" s="10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4.25">
      <c r="A181" s="102" t="s">
        <v>106</v>
      </c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4.25">
      <c r="A182" s="102" t="s">
        <v>107</v>
      </c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4.25">
      <c r="A183" s="102" t="s">
        <v>108</v>
      </c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4.25">
      <c r="A184" s="104" t="s">
        <v>167</v>
      </c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4.25"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4.25">
      <c r="A186" s="10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4.25">
      <c r="A187" s="10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4.25">
      <c r="A188" s="10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4.25">
      <c r="A189" s="10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4.25">
      <c r="A190" s="10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4.25">
      <c r="A191" s="10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4.25">
      <c r="A192" s="10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4.25">
      <c r="A193" s="10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4.25">
      <c r="A194" s="10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4.25">
      <c r="A195" s="10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4.25">
      <c r="A196" s="10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4.25">
      <c r="A197" s="10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4.25">
      <c r="A198" s="10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4.25">
      <c r="A199" s="10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4.25">
      <c r="A200" s="10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4.25">
      <c r="A201" s="10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4.25">
      <c r="A202" s="10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4.25">
      <c r="A203" s="10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4.25">
      <c r="A204" s="10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4.25">
      <c r="A205" s="10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4.25">
      <c r="A206" s="10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4.25">
      <c r="A207" s="10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4.25">
      <c r="A208" s="10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4.25">
      <c r="A209" s="10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4.25">
      <c r="A210" s="10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4.25">
      <c r="A211" s="10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4.25">
      <c r="A212" s="10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4.25">
      <c r="A213" s="10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4.25">
      <c r="A214" s="10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4.25">
      <c r="A215" s="10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4.25">
      <c r="A216" s="10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4.25">
      <c r="A217" s="10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4.25">
      <c r="A218" s="10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4.25">
      <c r="A219" s="10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4.25">
      <c r="A220" s="10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4.25">
      <c r="A221" s="10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4.25">
      <c r="A222" s="10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4.25">
      <c r="A223" s="10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4.25">
      <c r="A224" s="10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4.25">
      <c r="A225" s="10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4.25">
      <c r="A226" s="10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4.25">
      <c r="A227" s="10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4.25">
      <c r="A228" s="10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4.25">
      <c r="A229" s="10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4.25">
      <c r="A230" s="10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4.25">
      <c r="A231" s="10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4.25">
      <c r="A232" s="10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4.25">
      <c r="A233" s="10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4.25">
      <c r="A234" s="10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4.25">
      <c r="A235" s="10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4.25">
      <c r="A236" s="10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4.25">
      <c r="A237" s="10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4.25">
      <c r="A238" s="10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4.25">
      <c r="A239" s="10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4.25">
      <c r="A240" s="10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4.25">
      <c r="A241" s="10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4.25">
      <c r="A242" s="10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4.25">
      <c r="A243" s="10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4.25">
      <c r="A244" s="10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4.25">
      <c r="A245" s="10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4.25">
      <c r="A246" s="10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4.25">
      <c r="A247" s="10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4.25">
      <c r="A248" s="10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4.25">
      <c r="A249" s="10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4.25">
      <c r="A250" s="10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4.25">
      <c r="A251" s="10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4.25">
      <c r="A252" s="10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4.25">
      <c r="A253" s="10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4.25">
      <c r="A254" s="10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4.25">
      <c r="A255" s="10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4.25">
      <c r="A256" s="10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4.25">
      <c r="A257" s="10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4.25">
      <c r="A258" s="10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4.25">
      <c r="A259" s="10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4.25">
      <c r="A260" s="10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4.25">
      <c r="A261" s="10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4.25">
      <c r="A262" s="10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4.25">
      <c r="A263" s="10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4.25">
      <c r="A264" s="10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4.25">
      <c r="A265" s="10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4.25">
      <c r="A266" s="10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4.25">
      <c r="A267" s="10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4.25">
      <c r="A268" s="10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4.25">
      <c r="A269" s="10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4.25">
      <c r="A270" s="10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4.25">
      <c r="A271" s="10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4.25">
      <c r="A272" s="10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4.25">
      <c r="A273" s="10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4.25">
      <c r="A274" s="10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4.25">
      <c r="A275" s="10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4.25">
      <c r="A276" s="10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4.25">
      <c r="A277" s="10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4.25">
      <c r="A278" s="10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4.25">
      <c r="A279" s="10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4.25">
      <c r="A280" s="10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4.25">
      <c r="A281" s="10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4.25">
      <c r="A282" s="10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4.25">
      <c r="A283" s="10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4.25">
      <c r="A284" s="10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4.25">
      <c r="A285" s="10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4.25">
      <c r="A286" s="10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4.25">
      <c r="A287" s="10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4.25">
      <c r="A288" s="10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4.25">
      <c r="A289" s="10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4.25">
      <c r="A290" s="10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4.25">
      <c r="A291" s="10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4.25">
      <c r="A292" s="10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4.25">
      <c r="A293" s="10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4.25">
      <c r="A294" s="10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4.25">
      <c r="A295" s="10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4.25">
      <c r="A296" s="10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4.25">
      <c r="A297" s="10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4.25">
      <c r="A298" s="10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4.25">
      <c r="A299" s="10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4.25">
      <c r="A300" s="10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4.25">
      <c r="A301" s="10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4.25">
      <c r="A302" s="10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4.25">
      <c r="A303" s="10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4.25">
      <c r="A304" s="10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4.25">
      <c r="A305" s="10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4.25">
      <c r="A306" s="10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4.25">
      <c r="A307" s="10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4.25">
      <c r="A308" s="10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4.25">
      <c r="A309" s="10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4.25">
      <c r="A310" s="10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4.25">
      <c r="A311" s="10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4.25">
      <c r="A312" s="10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4.25">
      <c r="A313" s="10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4.25">
      <c r="A314" s="10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4.25">
      <c r="A315" s="10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4.25">
      <c r="A316" s="10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4.25">
      <c r="A317" s="10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4.25">
      <c r="A318" s="10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4.25">
      <c r="A319" s="10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4.25">
      <c r="A320" s="10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4.25">
      <c r="A321" s="10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4.25">
      <c r="A322" s="10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4.25">
      <c r="A323" s="10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4.25">
      <c r="A324" s="10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4.25">
      <c r="A325" s="10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4.25">
      <c r="A326" s="10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4.25">
      <c r="A327" s="10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4.25">
      <c r="A328" s="10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4.25">
      <c r="A329" s="10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4.25">
      <c r="A330" s="10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4.25">
      <c r="A331" s="10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4.25">
      <c r="A332" s="10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4.25">
      <c r="A333" s="10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4.25">
      <c r="A334" s="10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4.25">
      <c r="A335" s="10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4.25">
      <c r="A336" s="10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4.25">
      <c r="A337" s="10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4.25">
      <c r="A338" s="10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4.25">
      <c r="A339" s="10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4.25">
      <c r="A340" s="10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4.25">
      <c r="A341" s="10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4.25">
      <c r="A342" s="10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4.25">
      <c r="A343" s="10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4.25">
      <c r="A344" s="10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4.25">
      <c r="A345" s="10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4.25">
      <c r="A346" s="10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4.25">
      <c r="A347" s="10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4.25">
      <c r="A348" s="10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4.25">
      <c r="A349" s="10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4.25">
      <c r="A350" s="10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4.25">
      <c r="A351" s="10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4.25">
      <c r="A352" s="10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4.25">
      <c r="A353" s="10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4.25">
      <c r="A354" s="10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4.25">
      <c r="A355" s="10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4.25">
      <c r="A356" s="10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4.25">
      <c r="A357" s="10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4.25">
      <c r="A358" s="10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4.25">
      <c r="A359" s="10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4.25">
      <c r="A360" s="10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4.25">
      <c r="A361" s="10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4.25">
      <c r="A362" s="10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4.25">
      <c r="A363" s="10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4.25">
      <c r="A364" s="10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4.25">
      <c r="A365" s="10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4.25">
      <c r="A366" s="10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4.25">
      <c r="A367" s="10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4.25">
      <c r="A368" s="10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4.25">
      <c r="A369" s="10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4.25">
      <c r="A370" s="10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4.25">
      <c r="A371" s="10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4.25">
      <c r="A372" s="10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4.25">
      <c r="A373" s="10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4.25">
      <c r="A374" s="10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4.25">
      <c r="A375" s="10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4.25">
      <c r="A376" s="10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4.25">
      <c r="A377" s="10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4.25">
      <c r="A378" s="10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4.25">
      <c r="A379" s="10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4.25">
      <c r="A380" s="10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4.25">
      <c r="A381" s="10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4.25">
      <c r="A382" s="10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4.25">
      <c r="A383" s="10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4.25">
      <c r="A384" s="10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4.25">
      <c r="A385" s="10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4.25">
      <c r="A386" s="10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4.25">
      <c r="A387" s="10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4.25">
      <c r="A388" s="10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4.25">
      <c r="A389" s="10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4.25">
      <c r="A390" s="10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4.25">
      <c r="A391" s="10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4.25">
      <c r="A392" s="10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4.25">
      <c r="A393" s="10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4.25">
      <c r="A394" s="10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4.25">
      <c r="A395" s="10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4.25">
      <c r="A396" s="10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4.25">
      <c r="A397" s="10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4.25">
      <c r="A398" s="10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4.25">
      <c r="A399" s="10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4.25">
      <c r="A400" s="10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4.25">
      <c r="A401" s="10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4.25">
      <c r="A402" s="10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4.25">
      <c r="A403" s="10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4.25">
      <c r="A404" s="10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4.25">
      <c r="A405" s="10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4.25">
      <c r="A406" s="10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4.25">
      <c r="A407" s="10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4.25">
      <c r="A408" s="10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4.25">
      <c r="A409" s="10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4.25">
      <c r="A410" s="10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4.25">
      <c r="A411" s="10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4.25">
      <c r="A412" s="10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4.25">
      <c r="A413" s="10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4.25">
      <c r="A414" s="10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4.25">
      <c r="A415" s="10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4.25">
      <c r="A416" s="10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4.25">
      <c r="A417" s="10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4.25">
      <c r="A418" s="10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4.25">
      <c r="A419" s="10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4.25">
      <c r="A420" s="10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4.25">
      <c r="A421" s="10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4.25">
      <c r="A422" s="10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4.25">
      <c r="A423" s="10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4.25">
      <c r="A424" s="10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4.25">
      <c r="A425" s="10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4.25">
      <c r="A426" s="10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4.25">
      <c r="A427" s="10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4.25">
      <c r="A428" s="10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4.25">
      <c r="A429" s="10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4.25">
      <c r="A430" s="10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4.25">
      <c r="A431" s="10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4.25">
      <c r="A432" s="10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4.25">
      <c r="A433" s="10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4.25">
      <c r="A434" s="10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4.25">
      <c r="A435" s="10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4.25">
      <c r="A436" s="10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4.25">
      <c r="A437" s="10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4.25">
      <c r="A438" s="10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4.25">
      <c r="A439" s="10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4.25">
      <c r="A440" s="10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4.25">
      <c r="A441" s="10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4.25">
      <c r="A442" s="10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4.25">
      <c r="A443" s="10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4.25">
      <c r="A444" s="10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4.25">
      <c r="A445" s="10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4.25">
      <c r="A446" s="10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4.25">
      <c r="A447" s="10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4.25">
      <c r="A448" s="10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4.25">
      <c r="A449" s="10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4.25">
      <c r="A450" s="10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4.25">
      <c r="A451" s="10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4.25">
      <c r="A452" s="10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4.25">
      <c r="A453" s="10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4.25">
      <c r="A454" s="10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4.25">
      <c r="A455" s="10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4.25">
      <c r="A456" s="10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4.25">
      <c r="A457" s="10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4.25">
      <c r="A458" s="10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4.25">
      <c r="A459" s="10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4.25">
      <c r="A460" s="10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4.25">
      <c r="A461" s="10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4.25">
      <c r="A462" s="10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4.25">
      <c r="A463" s="10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4.25">
      <c r="A464" s="10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4.25">
      <c r="A465" s="10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4.25">
      <c r="A466" s="10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4.25">
      <c r="A467" s="10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4.25">
      <c r="A468" s="10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4.25">
      <c r="A469" s="10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4.25">
      <c r="A470" s="10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4.25">
      <c r="A471" s="10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4.25">
      <c r="A472" s="10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4.25">
      <c r="A473" s="10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4.25">
      <c r="A474" s="10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4.25">
      <c r="A475" s="10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4.25">
      <c r="A476" s="10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4.25">
      <c r="A477" s="10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4.25">
      <c r="A478" s="10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4.25">
      <c r="A479" s="10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4.25">
      <c r="A480" s="10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4.25">
      <c r="A481" s="10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4.25">
      <c r="A482" s="10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4.25">
      <c r="A483" s="10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4.25">
      <c r="A484" s="10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4.25">
      <c r="A485" s="10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4.25">
      <c r="A486" s="10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4.25">
      <c r="A487" s="10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4.25">
      <c r="A488" s="10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4.25">
      <c r="A489" s="10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4.25">
      <c r="A490" s="10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4.25">
      <c r="A491" s="10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4.25">
      <c r="A492" s="10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4.25">
      <c r="A493" s="10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4.25">
      <c r="A494" s="10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4.25">
      <c r="A495" s="10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4.25">
      <c r="A496" s="10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4.25">
      <c r="A497" s="10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4.25">
      <c r="A498" s="10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4.25">
      <c r="A499" s="10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4.25">
      <c r="A500" s="10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4.25">
      <c r="A501" s="10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4.25">
      <c r="A502" s="10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4.25">
      <c r="A503" s="10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4.25">
      <c r="A504" s="10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4.25">
      <c r="A505" s="10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4.25">
      <c r="A506" s="10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4.25">
      <c r="A507" s="10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4.25">
      <c r="A508" s="10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4.25">
      <c r="A509" s="10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4.25">
      <c r="A510" s="10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4.25">
      <c r="A511" s="10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4.25">
      <c r="A512" s="10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4.25">
      <c r="A513" s="10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4.25">
      <c r="A514" s="10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4.25">
      <c r="A515" s="10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4.25">
      <c r="A516" s="10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4.25">
      <c r="A517" s="10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4.25">
      <c r="A518" s="10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4.25">
      <c r="A519" s="10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4.25">
      <c r="A520" s="10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4.25">
      <c r="A521" s="10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4.25">
      <c r="A522" s="10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4.25">
      <c r="A523" s="10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4.25">
      <c r="A524" s="10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4.25">
      <c r="A525" s="10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4.25">
      <c r="A526" s="10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4.25">
      <c r="A527" s="10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4.25">
      <c r="A528" s="10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4.25">
      <c r="A529" s="10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4.25">
      <c r="A530" s="10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4.25">
      <c r="A531" s="10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4.25">
      <c r="A532" s="10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4.25">
      <c r="A533" s="10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4.25">
      <c r="A534" s="10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4.25">
      <c r="A535" s="10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4.25">
      <c r="A536" s="10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4.25">
      <c r="A537" s="10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4.25">
      <c r="A538" s="10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4.25">
      <c r="A539" s="10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4.25">
      <c r="A540" s="10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4.25">
      <c r="A541" s="10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4.25">
      <c r="A542" s="10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4.25">
      <c r="A543" s="10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4.25">
      <c r="A544" s="10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4.25">
      <c r="A545" s="10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4.25">
      <c r="A546" s="10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4.25">
      <c r="A547" s="10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4.25">
      <c r="A548" s="10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4.25">
      <c r="A549" s="10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4.25">
      <c r="A550" s="10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4.25">
      <c r="A551" s="10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4.25">
      <c r="A552" s="10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4.25">
      <c r="A553" s="10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4.25">
      <c r="A554" s="10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4.25">
      <c r="A555" s="10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4.25">
      <c r="A556" s="10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4.25">
      <c r="A557" s="10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4.25">
      <c r="A558" s="10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4.25">
      <c r="A559" s="10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4.25">
      <c r="A560" s="10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4.25">
      <c r="A561" s="10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4.25">
      <c r="A562" s="10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4.25">
      <c r="A563" s="10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4.25">
      <c r="A564" s="10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4.25">
      <c r="A565" s="10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4.25">
      <c r="A566" s="10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4.25">
      <c r="A567" s="10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4.25">
      <c r="A568" s="10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4.25">
      <c r="A569" s="10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4.25">
      <c r="A570" s="10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4.25">
      <c r="A571" s="10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4.25">
      <c r="A572" s="10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4.25">
      <c r="A573" s="10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4.25">
      <c r="A574" s="10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4.25">
      <c r="A575" s="10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4.25">
      <c r="A576" s="10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4.25">
      <c r="A577" s="10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4.25">
      <c r="A578" s="10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4.25">
      <c r="A579" s="10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4.25">
      <c r="A580" s="10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4.25">
      <c r="A581" s="10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4.25">
      <c r="A582" s="10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4.25">
      <c r="A583" s="10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4.25">
      <c r="A584" s="10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4.25">
      <c r="A585" s="10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4.25">
      <c r="A586" s="10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4.25">
      <c r="A587" s="10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4.25">
      <c r="A588" s="10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4.25">
      <c r="A589" s="10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4.25">
      <c r="A590" s="10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4.25">
      <c r="A591" s="10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4.25">
      <c r="A592" s="10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4.25">
      <c r="A593" s="10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4.25">
      <c r="A594" s="10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4.25">
      <c r="A595" s="10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4.25">
      <c r="A596" s="10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4.25">
      <c r="A597" s="10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4.25">
      <c r="A598" s="10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4.25">
      <c r="A599" s="10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4.25">
      <c r="A600" s="10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4.25">
      <c r="A601" s="10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4.25">
      <c r="A602" s="10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4.25">
      <c r="A603" s="10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4.25">
      <c r="A604" s="10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4.25">
      <c r="A605" s="10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4.25">
      <c r="A606" s="10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4.25">
      <c r="A607" s="10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4.25">
      <c r="A608" s="10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4.25">
      <c r="A609" s="10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4.25">
      <c r="A610" s="10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4.25">
      <c r="A611" s="10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4.25">
      <c r="A612" s="10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4.25">
      <c r="A613" s="10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4.25">
      <c r="A614" s="10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4.25">
      <c r="A615" s="10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4.25">
      <c r="A616" s="10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4.25">
      <c r="A617" s="10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4.25">
      <c r="A618" s="10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4.25">
      <c r="A619" s="10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4.25">
      <c r="A620" s="10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4.25">
      <c r="A621" s="10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4.25">
      <c r="A622" s="10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4.25">
      <c r="A623" s="10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4.25">
      <c r="A624" s="10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4.25">
      <c r="A625" s="10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4.25">
      <c r="A626" s="10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4.25">
      <c r="A627" s="10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4.25">
      <c r="A628" s="10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4.25">
      <c r="A629" s="10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4.25">
      <c r="A630" s="10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4.25">
      <c r="A631" s="10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4.25">
      <c r="A632" s="10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4.25">
      <c r="A633" s="10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4.25">
      <c r="A634" s="10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4.25">
      <c r="A635" s="10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4.25">
      <c r="A636" s="10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4.25">
      <c r="A637" s="10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4.25">
      <c r="A638" s="10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4.25">
      <c r="A639" s="10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4.25">
      <c r="A640" s="10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4.25">
      <c r="A641" s="10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4.25">
      <c r="A642" s="10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4.25">
      <c r="A643" s="10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4.25">
      <c r="A644" s="10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4.25">
      <c r="A645" s="10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4.25">
      <c r="A646" s="10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4.25">
      <c r="A647" s="10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4.25">
      <c r="A648" s="10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4.25">
      <c r="A649" s="10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4.25">
      <c r="A650" s="10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4.25">
      <c r="A651" s="10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4.25">
      <c r="A652" s="10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4.25">
      <c r="A653" s="10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4.25">
      <c r="A654" s="10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4.25">
      <c r="A655" s="10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4.25">
      <c r="A656" s="10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4.25">
      <c r="A657" s="10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4.25">
      <c r="A658" s="10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4.25">
      <c r="A659" s="10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4.25">
      <c r="A660" s="10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4.25">
      <c r="A661" s="10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4.25">
      <c r="A662" s="10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4.25">
      <c r="A663" s="10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4.25">
      <c r="A664" s="10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4.25">
      <c r="A665" s="10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4.25">
      <c r="A666" s="10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4.25">
      <c r="A667" s="10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4.25">
      <c r="A668" s="10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4.25">
      <c r="A669" s="10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4.25">
      <c r="A670" s="10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4.25">
      <c r="A671" s="10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4.25">
      <c r="A672" s="10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4.25">
      <c r="A673" s="10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4.25">
      <c r="A674" s="10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4.25">
      <c r="A675" s="10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4.25">
      <c r="A676" s="10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4.25">
      <c r="A677" s="10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4.25">
      <c r="A678" s="10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4.25">
      <c r="A679" s="10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4.25">
      <c r="A680" s="10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4.25">
      <c r="A681" s="10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4.25">
      <c r="A682" s="10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4.25">
      <c r="A683" s="10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4.25">
      <c r="A684" s="10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4.25">
      <c r="A685" s="10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4.25">
      <c r="A686" s="10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4.25">
      <c r="A687" s="10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4.25">
      <c r="A688" s="10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4.25">
      <c r="A689" s="10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4.25">
      <c r="A690" s="10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4.25">
      <c r="A691" s="10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4.25">
      <c r="A692" s="10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4.25">
      <c r="A693" s="10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4.25">
      <c r="A694" s="10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4.25">
      <c r="A695" s="10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4.25">
      <c r="A696" s="10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4.25">
      <c r="A697" s="10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4.25">
      <c r="A698" s="10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4.25">
      <c r="A699" s="10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4.25">
      <c r="A700" s="10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4.25">
      <c r="A701" s="10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4.25">
      <c r="A702" s="10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4.25">
      <c r="A703" s="10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4.25">
      <c r="A704" s="10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4.25">
      <c r="A705" s="10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4.25">
      <c r="A706" s="10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4.25">
      <c r="A707" s="10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4.25">
      <c r="A708" s="10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4.25">
      <c r="A709" s="10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4.25">
      <c r="A710" s="10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4.25">
      <c r="A711" s="10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4.25">
      <c r="A712" s="10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4.25">
      <c r="A713" s="10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4.25">
      <c r="A714" s="10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4.25">
      <c r="A715" s="10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4.25">
      <c r="A716" s="10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4.25">
      <c r="A717" s="10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4.25">
      <c r="A718" s="10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4.25">
      <c r="A719" s="10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4.25">
      <c r="A720" s="10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4.25">
      <c r="A721" s="10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4.25">
      <c r="A722" s="10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4.25">
      <c r="A723" s="10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4.25">
      <c r="A724" s="10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4.25">
      <c r="A725" s="10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4.25">
      <c r="A726" s="10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4.25">
      <c r="A727" s="10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4.25">
      <c r="A728" s="10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4.25">
      <c r="A729" s="10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4.25">
      <c r="A730" s="10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4.25">
      <c r="A731" s="10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4.25">
      <c r="A732" s="10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4.25">
      <c r="A733" s="10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4.25">
      <c r="A734" s="10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4.25">
      <c r="A735" s="10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4.25">
      <c r="A736" s="10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4.25">
      <c r="A737" s="10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4.25">
      <c r="A738" s="10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4.25">
      <c r="A739" s="10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4.25">
      <c r="A740" s="10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4.25">
      <c r="A741" s="10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4.25">
      <c r="A742" s="10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4.25">
      <c r="A743" s="10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4.25">
      <c r="A744" s="10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4.25">
      <c r="A745" s="10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4.25">
      <c r="A746" s="10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4.25">
      <c r="A747" s="10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4.25">
      <c r="A748" s="10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4.25">
      <c r="A749" s="10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4.25">
      <c r="A750" s="10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4.25">
      <c r="A751" s="10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4.25">
      <c r="A752" s="10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4.25">
      <c r="A753" s="10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4.25">
      <c r="A754" s="10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4.25">
      <c r="A755" s="10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4.25">
      <c r="A756" s="10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4.25">
      <c r="A757" s="10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4.25">
      <c r="A758" s="10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4.25">
      <c r="A759" s="10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4.25">
      <c r="A760" s="10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4.25">
      <c r="A761" s="10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4.25">
      <c r="A762" s="10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4.25">
      <c r="A763" s="10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4.25">
      <c r="A764" s="10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4.25">
      <c r="A765" s="10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4.25">
      <c r="A766" s="10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4.25">
      <c r="A767" s="10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4.25">
      <c r="A768" s="10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4.25">
      <c r="A769" s="10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4.25">
      <c r="A770" s="10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4.25">
      <c r="A771" s="10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4.25">
      <c r="A772" s="10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4.25">
      <c r="A773" s="10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4.25">
      <c r="A774" s="10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4.25">
      <c r="A775" s="10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4.25">
      <c r="A776" s="10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4.25">
      <c r="A777" s="10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4.25">
      <c r="A778" s="10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4.25">
      <c r="A779" s="10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4.25">
      <c r="A780" s="10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4.25">
      <c r="A781" s="10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4.25">
      <c r="A782" s="10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4.25">
      <c r="A783" s="10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4.25">
      <c r="A784" s="10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4.25">
      <c r="A785" s="10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4.25">
      <c r="A786" s="10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4.25">
      <c r="A787" s="10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4.25">
      <c r="A788" s="10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4.25">
      <c r="A789" s="10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4.25">
      <c r="A790" s="10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4.25">
      <c r="A791" s="10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4.25">
      <c r="A792" s="10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4.25">
      <c r="A793" s="10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4.25">
      <c r="A794" s="10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4.25">
      <c r="A795" s="10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4.25">
      <c r="A796" s="10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4.25">
      <c r="A797" s="10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4.25">
      <c r="A798" s="10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4.25">
      <c r="A799" s="10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4.25">
      <c r="A800" s="10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4.25">
      <c r="A801" s="10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4.25">
      <c r="A802" s="10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4.25">
      <c r="A803" s="10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4.25">
      <c r="A804" s="10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4.25">
      <c r="A805" s="10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4.25">
      <c r="A806" s="10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4.25">
      <c r="A807" s="10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4.25">
      <c r="A808" s="10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4.25">
      <c r="A809" s="10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4.25">
      <c r="A810" s="10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4.25">
      <c r="A811" s="10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4.25">
      <c r="A812" s="10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4.25">
      <c r="A813" s="10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4.25">
      <c r="A814" s="10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4.25">
      <c r="A815" s="10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4.25">
      <c r="A816" s="10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4.25">
      <c r="A817" s="10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4.25">
      <c r="A818" s="10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4.25">
      <c r="A819" s="10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4.25">
      <c r="A820" s="10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4.25">
      <c r="A821" s="10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4.25">
      <c r="A822" s="10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4.25">
      <c r="A823" s="10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4.25">
      <c r="A824" s="10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4.25">
      <c r="A825" s="10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4.25">
      <c r="A826" s="10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4.25">
      <c r="A827" s="10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4.25">
      <c r="A828" s="10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4.25">
      <c r="A829" s="10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4.25">
      <c r="A830" s="10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4.25">
      <c r="A831" s="10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4.25">
      <c r="A832" s="10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4.25">
      <c r="A833" s="10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4.25">
      <c r="A834" s="10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4.25">
      <c r="A835" s="10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4.25">
      <c r="A836" s="10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4.25">
      <c r="A837" s="10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4.25">
      <c r="A838" s="10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4.25">
      <c r="A839" s="10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4.25">
      <c r="A840" s="10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4.25">
      <c r="A841" s="10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4.25">
      <c r="A842" s="10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4.25">
      <c r="A843" s="10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4.25">
      <c r="A844" s="10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4.25">
      <c r="A845" s="10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4.25">
      <c r="A846" s="10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4.25">
      <c r="A847" s="10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4.25">
      <c r="A848" s="10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4.25">
      <c r="A849" s="10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4.25">
      <c r="A850" s="10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4.25">
      <c r="A851" s="10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4.25">
      <c r="A852" s="10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4.25">
      <c r="A853" s="10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4.25">
      <c r="A854" s="10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4.25">
      <c r="A855" s="10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4.25">
      <c r="A856" s="10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4.25">
      <c r="A857" s="10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4.25">
      <c r="A858" s="10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4.25">
      <c r="A859" s="10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4.25">
      <c r="A860" s="10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4.25">
      <c r="A861" s="10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4.25">
      <c r="A862" s="10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4.25">
      <c r="A863" s="10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4.25">
      <c r="A864" s="10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4.25">
      <c r="A865" s="10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4.25">
      <c r="A866" s="10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4.25">
      <c r="A867" s="10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4.25">
      <c r="A868" s="10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4.25">
      <c r="A869" s="10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4.25">
      <c r="A870" s="10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4.25">
      <c r="A871" s="10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4.25">
      <c r="A872" s="10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4.25">
      <c r="A873" s="10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4.25">
      <c r="A874" s="10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4.25">
      <c r="A875" s="10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4.25">
      <c r="A876" s="10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4.25">
      <c r="A877" s="10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4.25">
      <c r="A878" s="10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4.25">
      <c r="A879" s="10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4.25">
      <c r="A880" s="10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4.25">
      <c r="A881" s="10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4.25">
      <c r="A882" s="10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4.25">
      <c r="A883" s="10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4.25">
      <c r="A884" s="10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4.25">
      <c r="A885" s="10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4.25">
      <c r="A886" s="10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4.25">
      <c r="A887" s="10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4.25">
      <c r="A888" s="10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4.25">
      <c r="A889" s="10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4.25">
      <c r="A890" s="10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4.25">
      <c r="A891" s="10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4.25">
      <c r="A892" s="10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4.25">
      <c r="A893" s="10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4.25">
      <c r="A894" s="10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4.25">
      <c r="A895" s="10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4.25">
      <c r="A896" s="10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4.25">
      <c r="A897" s="10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4.25">
      <c r="A898" s="10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4.25">
      <c r="A899" s="10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4.25">
      <c r="A900" s="10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4.25">
      <c r="A901" s="10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4.25">
      <c r="A902" s="10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4.25">
      <c r="A903" s="10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4.25">
      <c r="A904" s="10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4.25">
      <c r="A905" s="10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4.25">
      <c r="A906" s="10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4.25">
      <c r="A907" s="10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4.25">
      <c r="A908" s="10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4.25">
      <c r="A909" s="10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4.25">
      <c r="A910" s="10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4.25">
      <c r="A911" s="10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4.25">
      <c r="A912" s="10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4.25">
      <c r="A913" s="10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4.25">
      <c r="A914" s="10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4.25">
      <c r="A915" s="10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4.25">
      <c r="A916" s="10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4.25">
      <c r="A917" s="10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4.25">
      <c r="A918" s="10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4.25">
      <c r="A919" s="10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4.25">
      <c r="A920" s="10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4.25">
      <c r="A921" s="10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4.25">
      <c r="A922" s="10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4.25">
      <c r="A923" s="10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4.25">
      <c r="A924" s="10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4.25">
      <c r="A925" s="10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4.25">
      <c r="A926" s="10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4.25">
      <c r="A927" s="10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4.25">
      <c r="A928" s="10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4.25">
      <c r="A929" s="10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4.25">
      <c r="A930" s="10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4.25">
      <c r="A931" s="10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4.25">
      <c r="A932" s="10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4.25">
      <c r="A933" s="10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4.25">
      <c r="A934" s="10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4.25">
      <c r="A935" s="10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4.25">
      <c r="A936" s="10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4.25">
      <c r="A937" s="10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4.25">
      <c r="A938" s="10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4.25">
      <c r="A939" s="10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4.25">
      <c r="A940" s="10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4.25">
      <c r="A941" s="10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4.25">
      <c r="A942" s="10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4.25">
      <c r="A943" s="10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4.25">
      <c r="A944" s="10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4.25">
      <c r="A945" s="10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4.25">
      <c r="A946" s="10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4.25">
      <c r="A947" s="10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4.25">
      <c r="A948" s="10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4.25">
      <c r="A949" s="10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4.25">
      <c r="A950" s="10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4.25">
      <c r="A951" s="10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4.25">
      <c r="A952" s="10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4.25">
      <c r="A953" s="10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4.25">
      <c r="A954" s="10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4.25">
      <c r="A955" s="10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4.25">
      <c r="A956" s="10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4.25">
      <c r="A957" s="10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4.25">
      <c r="A958" s="10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4.25">
      <c r="A959" s="10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4.25">
      <c r="A960" s="10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4.25">
      <c r="A961" s="10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4.25">
      <c r="A962" s="10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4.25">
      <c r="A963" s="10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4.25">
      <c r="A964" s="10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4.25">
      <c r="A965" s="10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4.25">
      <c r="A966" s="10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4.25">
      <c r="A967" s="10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4.25">
      <c r="A968" s="10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4.25">
      <c r="A969" s="10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4.25">
      <c r="A970" s="10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4.25">
      <c r="A971" s="10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4.25">
      <c r="A972" s="10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4.25">
      <c r="A973" s="10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4.25">
      <c r="A974" s="10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4.25">
      <c r="A975" s="10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4.25">
      <c r="A976" s="10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4.25">
      <c r="A977" s="10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4.25">
      <c r="A978" s="10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4.25">
      <c r="A979" s="10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4.25">
      <c r="A980" s="10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4.25">
      <c r="A981" s="10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4.25">
      <c r="A982" s="10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4.25">
      <c r="A983" s="10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4.25">
      <c r="A984" s="10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4.25">
      <c r="A985" s="10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4.25">
      <c r="A986" s="10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4.25">
      <c r="A987" s="10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4.25">
      <c r="A988" s="10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4.25">
      <c r="A989" s="10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4.25">
      <c r="A990" s="10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4.25">
      <c r="A991" s="10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4.25">
      <c r="A992" s="10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4.25">
      <c r="A993" s="10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4.25">
      <c r="A994" s="10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4.25">
      <c r="A995" s="10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4.25">
      <c r="A996" s="10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4.25">
      <c r="A997" s="10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4.25">
      <c r="A998" s="10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4.25">
      <c r="A999" s="10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4.25">
      <c r="A1000" s="10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4.25">
      <c r="A1001" s="10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4.25">
      <c r="A1002" s="10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4.25">
      <c r="A1003" s="10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4.25">
      <c r="A1004" s="10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4.25">
      <c r="A1005" s="10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4.25">
      <c r="A1006" s="10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4.25">
      <c r="A1007" s="10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4.25">
      <c r="A1008" s="10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4.25">
      <c r="A1009" s="10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4.25">
      <c r="A1010" s="10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4.25">
      <c r="A1011" s="10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4.25">
      <c r="A1012" s="10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4.25">
      <c r="A1013" s="10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4.25">
      <c r="A1014" s="10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4.25">
      <c r="A1015" s="10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4.25">
      <c r="A1016" s="10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4.25">
      <c r="A1017" s="10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4.25">
      <c r="A1018" s="10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4.25">
      <c r="A1019" s="10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4.25">
      <c r="A1020" s="10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4.25">
      <c r="A1021" s="10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4.25">
      <c r="A1022" s="10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4.25">
      <c r="A1023" s="10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4.25">
      <c r="A1024" s="10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4.25">
      <c r="A1025" s="10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4.25">
      <c r="A1026" s="10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4.25">
      <c r="A1027" s="10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4.25">
      <c r="A1028" s="10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4.25">
      <c r="A1029" s="10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4.25">
      <c r="A1030" s="10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4.25">
      <c r="A1031" s="10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4.25">
      <c r="A1032" s="10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4.25">
      <c r="A1033" s="10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4.25">
      <c r="A1034" s="10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4.25">
      <c r="A1035" s="10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4.25">
      <c r="A1036" s="10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4.25">
      <c r="A1037" s="10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4.25">
      <c r="A1038" s="10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4.25">
      <c r="A1039" s="10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4.25">
      <c r="A1040" s="10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4.25">
      <c r="A1041" s="10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4.25">
      <c r="A1042" s="10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4.25">
      <c r="A1043" s="10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4.25">
      <c r="A1044" s="10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4.25">
      <c r="A1045" s="10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4.25">
      <c r="A1046" s="10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4.25">
      <c r="A1047" s="10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4.25">
      <c r="A1048" s="10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4.25">
      <c r="A1049" s="10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4.25">
      <c r="A1050" s="10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4.25">
      <c r="A1051" s="10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4.25">
      <c r="A1052" s="10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4.25">
      <c r="A1053" s="10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4.25">
      <c r="A1054" s="10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4.25">
      <c r="A1055" s="10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4.25">
      <c r="A1056" s="10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4.25">
      <c r="A1057" s="10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4.25">
      <c r="A1058" s="10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4.25">
      <c r="A1059" s="10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4.25">
      <c r="A1060" s="10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4.25">
      <c r="A1061" s="10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4.25">
      <c r="A1062" s="10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4.25">
      <c r="A1063" s="10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4.25">
      <c r="A1064" s="10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4.25">
      <c r="A1065" s="10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4.25">
      <c r="A1066" s="10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4.25">
      <c r="A1067" s="10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4.25">
      <c r="A1068" s="10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4.25">
      <c r="A1069" s="10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4.25">
      <c r="A1070" s="10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4.25">
      <c r="A1071" s="10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4.25">
      <c r="A1072" s="10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4.25">
      <c r="A1073" s="10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4.25">
      <c r="A1074" s="10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4.25">
      <c r="A1075" s="10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4.25">
      <c r="A1076" s="10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4.25">
      <c r="A1077" s="10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4.25">
      <c r="A1078" s="10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4.25">
      <c r="A1079" s="10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4.25">
      <c r="A1080" s="10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4.25">
      <c r="A1081" s="10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4.25">
      <c r="A1082" s="10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4.25">
      <c r="A1083" s="10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4.25">
      <c r="A1084" s="10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4.25">
      <c r="A1085" s="10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4.25">
      <c r="A1086" s="10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4.25">
      <c r="A1087" s="10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4.25">
      <c r="A1088" s="10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4.25">
      <c r="A1089" s="10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4.25">
      <c r="A1090" s="10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4.25">
      <c r="A1091" s="10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4.25">
      <c r="A1092" s="10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4.25">
      <c r="A1093" s="10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4.25">
      <c r="A1094" s="10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4.25">
      <c r="A1095" s="10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4.25">
      <c r="A1096" s="10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4.25">
      <c r="A1097" s="10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4.25">
      <c r="A1098" s="10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4.25">
      <c r="A1099" s="10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4.25">
      <c r="A1100" s="10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4.25">
      <c r="A1101" s="10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4.25">
      <c r="A1102" s="10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4.25">
      <c r="A1103" s="10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4.25">
      <c r="A1104" s="10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4.25">
      <c r="A1105" s="10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4.25">
      <c r="A1106" s="10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4.25">
      <c r="A1107" s="10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4.25">
      <c r="A1108" s="10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4.25">
      <c r="A1109" s="10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4.25">
      <c r="A1110" s="10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4.25">
      <c r="A1111" s="10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4.25">
      <c r="A1112" s="10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4.25">
      <c r="A1113" s="10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4.25">
      <c r="A1114" s="10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4.25">
      <c r="A1115" s="10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4.25">
      <c r="A1116" s="10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4.25">
      <c r="A1117" s="10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4.25">
      <c r="A1118" s="10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4.25">
      <c r="A1119" s="10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4.25">
      <c r="A1120" s="10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4.25">
      <c r="A1121" s="10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4.25">
      <c r="A1122" s="10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4.25">
      <c r="A1123" s="10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4.25">
      <c r="A1124" s="10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4.25">
      <c r="A1125" s="10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4.25">
      <c r="A1126" s="10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4.25">
      <c r="A1127" s="10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4.25">
      <c r="A1128" s="10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4.25">
      <c r="A1129" s="10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4.25">
      <c r="A1130" s="10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4.25">
      <c r="A1131" s="10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4.25">
      <c r="A1132" s="10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4.25">
      <c r="A1133" s="10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4.25">
      <c r="A1134" s="10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4.25">
      <c r="A1135" s="10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4.25">
      <c r="A1136" s="10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4.25">
      <c r="A1137" s="10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4.25">
      <c r="A1138" s="10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4.25">
      <c r="A1139" s="10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4.25">
      <c r="A1140" s="10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4.25">
      <c r="A1141" s="10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4.25">
      <c r="A1142" s="10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4.25">
      <c r="A1143" s="10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4.25">
      <c r="A1144" s="10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4.25">
      <c r="A1145" s="10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4.25">
      <c r="A1146" s="10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4.25">
      <c r="A1147" s="10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4.25">
      <c r="A1148" s="10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4.25">
      <c r="A1149" s="10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4.25">
      <c r="A1150" s="10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4.25">
      <c r="A1151" s="10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4.25">
      <c r="A1152" s="10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4.25">
      <c r="A1153" s="10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4.25">
      <c r="A1154" s="10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4.25">
      <c r="A1155" s="10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4.25">
      <c r="A1156" s="10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4.25">
      <c r="A1157" s="10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4.25">
      <c r="A1158" s="10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4.25">
      <c r="A1159" s="10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4.25">
      <c r="A1160" s="10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4.25">
      <c r="A1161" s="10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4.25">
      <c r="A1162" s="10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4.25">
      <c r="A1163" s="10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4.25">
      <c r="A1164" s="10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4.25">
      <c r="A1165" s="10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4.25">
      <c r="A1166" s="10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4.25">
      <c r="A1167" s="10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4.25">
      <c r="A1168" s="10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4.25">
      <c r="A1169" s="10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4.25">
      <c r="A1170" s="10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4.25">
      <c r="A1171" s="10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4.25">
      <c r="A1172" s="10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4.25">
      <c r="A1173" s="10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4.25">
      <c r="A1174" s="10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4.25">
      <c r="A1175" s="10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4.25">
      <c r="A1176" s="10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4.25">
      <c r="A1177" s="10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4.25">
      <c r="A1178" s="10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4.25">
      <c r="A1179" s="10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4.25">
      <c r="A1180" s="10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4.25">
      <c r="A1181" s="10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4.25">
      <c r="A1182" s="10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4.25">
      <c r="A1183" s="10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4.25">
      <c r="A1184" s="10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4.25">
      <c r="A1185" s="10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4.25">
      <c r="A1186" s="10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4.25">
      <c r="A1187" s="10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4.25">
      <c r="A1188" s="10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4.25">
      <c r="A1189" s="10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4.25">
      <c r="A1190" s="10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4.25">
      <c r="A1191" s="10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4.25">
      <c r="A1192" s="10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4.25">
      <c r="A1193" s="10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4.25">
      <c r="A1194" s="10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4.25">
      <c r="A1195" s="10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4.25">
      <c r="A1196" s="10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4.25">
      <c r="A1197" s="10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4.25">
      <c r="A1198" s="10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4.25">
      <c r="A1199" s="10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4.25">
      <c r="A1200" s="10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4.25">
      <c r="A1201" s="10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4.25">
      <c r="A1202" s="10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4.25">
      <c r="A1203" s="10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4.25">
      <c r="A1204" s="10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4.25">
      <c r="A1205" s="10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4.25">
      <c r="A1206" s="10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4.25">
      <c r="A1207" s="10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4.25">
      <c r="A1208" s="10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4.25">
      <c r="A1209" s="10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4.25">
      <c r="A1210" s="10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4.25">
      <c r="A1211" s="10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4.25">
      <c r="A1212" s="10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4.25">
      <c r="A1213" s="10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4.25">
      <c r="A1214" s="10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4.25">
      <c r="A1215" s="10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4.25">
      <c r="A1216" s="10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4.25">
      <c r="A1217" s="10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4.25">
      <c r="A1218" s="10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4.25">
      <c r="A1219" s="10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4.25">
      <c r="A1220" s="10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4.25">
      <c r="A1221" s="10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4.25">
      <c r="A1222" s="10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4.25">
      <c r="A1223" s="10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4.25">
      <c r="A1224" s="10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4.25">
      <c r="A1225" s="10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4.25">
      <c r="A1226" s="10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4.25">
      <c r="A1227" s="10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4.25">
      <c r="A1228" s="10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4.25">
      <c r="A1229" s="10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4.25">
      <c r="A1230" s="10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4.25">
      <c r="A1231" s="10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4.25">
      <c r="A1232" s="10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4.25">
      <c r="A1233" s="10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4.25">
      <c r="A1234" s="10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4.25">
      <c r="A1235" s="10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4.25">
      <c r="A1236" s="10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4.25">
      <c r="A1237" s="10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4.25">
      <c r="A1238" s="10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4.25">
      <c r="A1239" s="10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4.25">
      <c r="A1240" s="10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4.25">
      <c r="A1241" s="10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4.25">
      <c r="A1242" s="10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4.25">
      <c r="A1243" s="10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4.25">
      <c r="A1244" s="10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4.25">
      <c r="A1245" s="10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4.25">
      <c r="A1246" s="10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4.25">
      <c r="A1247" s="10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4.25">
      <c r="A1248" s="10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4.25">
      <c r="A1249" s="10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4.25">
      <c r="A1250" s="10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4.25">
      <c r="A1251" s="10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4.25">
      <c r="A1252" s="10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4.25">
      <c r="A1253" s="10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4.25">
      <c r="A1254" s="10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4.25">
      <c r="A1255" s="10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4.25">
      <c r="A1256" s="10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4.25">
      <c r="A1257" s="10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4.25">
      <c r="A1258" s="10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4.25">
      <c r="A1259" s="10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4.25">
      <c r="A1260" s="10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4.25">
      <c r="A1261" s="10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4.25">
      <c r="A1262" s="10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4.25">
      <c r="A1263" s="10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4.25">
      <c r="A1264" s="10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4.25">
      <c r="A1265" s="10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4.25">
      <c r="A1266" s="10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4.25">
      <c r="A1267" s="10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4.25">
      <c r="A1268" s="10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4.25">
      <c r="A1269" s="10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4.25">
      <c r="A1270" s="10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4.25">
      <c r="A1271" s="10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4.25">
      <c r="A1272" s="10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4.25">
      <c r="A1273" s="10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4.25">
      <c r="A1274" s="10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4.25">
      <c r="A1275" s="10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4.25">
      <c r="A1276" s="10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4.25">
      <c r="A1277" s="10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4.25">
      <c r="A1278" s="10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4.25">
      <c r="A1279" s="10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4.25">
      <c r="A1280" s="10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4.25">
      <c r="A1281" s="10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4.25">
      <c r="A1282" s="10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4.25">
      <c r="A1283" s="10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4.25">
      <c r="A1284" s="10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4.25">
      <c r="A1285" s="10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4.25">
      <c r="A1286" s="10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4.25">
      <c r="A1287" s="10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4.25">
      <c r="A1288" s="10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4.25">
      <c r="A1289" s="10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4.25">
      <c r="A1290" s="10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4.25">
      <c r="A1291" s="10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4.25">
      <c r="A1292" s="10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4.25">
      <c r="A1293" s="10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4.25">
      <c r="A1294" s="10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4.25">
      <c r="A1295" s="10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4.25">
      <c r="A1296" s="10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4.25">
      <c r="A1297" s="10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4.25">
      <c r="A1298" s="10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4.25">
      <c r="A1299" s="10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4.25">
      <c r="A1300" s="10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4.25">
      <c r="A1301" s="10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4.25">
      <c r="A1302" s="10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4.25">
      <c r="A1303" s="10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4.25">
      <c r="A1304" s="10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4.25">
      <c r="A1305" s="10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4.25">
      <c r="A1306" s="10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4.25">
      <c r="A1307" s="10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4.25">
      <c r="A1308" s="10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4.25">
      <c r="A1309" s="10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4.25">
      <c r="A1310" s="10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4.25">
      <c r="A1311" s="10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4.25">
      <c r="A1312" s="10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4.25">
      <c r="A1313" s="10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4.25">
      <c r="A1314" s="10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4.25">
      <c r="A1315" s="10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4.25">
      <c r="A1316" s="10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4.25">
      <c r="A1317" s="10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4.25">
      <c r="A1318" s="10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4.25">
      <c r="A1319" s="10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4.25">
      <c r="A1320" s="10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4.25">
      <c r="A1321" s="10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4.25">
      <c r="A1322" s="10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4.25">
      <c r="A1323" s="10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4.25">
      <c r="A1324" s="10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4.25">
      <c r="A1325" s="10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4.25">
      <c r="A1326" s="10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4.25">
      <c r="A1327" s="10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4.25">
      <c r="A1328" s="10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4.25">
      <c r="A1329" s="10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4.25">
      <c r="A1330" s="10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4.25">
      <c r="A1331" s="10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4.25">
      <c r="A1332" s="10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4.25">
      <c r="A1333" s="10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4.25">
      <c r="A1334" s="10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4.25">
      <c r="A1335" s="10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4.25">
      <c r="A1336" s="10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4.25">
      <c r="A1337" s="10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4.25">
      <c r="A1338" s="10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4.25">
      <c r="A1339" s="10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4.25">
      <c r="A1340" s="10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4.25">
      <c r="A1341" s="10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4.25">
      <c r="A1342" s="10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4.25">
      <c r="A1343" s="10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4.25">
      <c r="A1344" s="10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4.25">
      <c r="A1345" s="10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4.25">
      <c r="A1346" s="10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4.25">
      <c r="A1347" s="10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4.25">
      <c r="A1348" s="10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4.25">
      <c r="A1349" s="10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4.25">
      <c r="A1350" s="10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4.25">
      <c r="A1351" s="10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4.25">
      <c r="A1352" s="10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4.25">
      <c r="A1353" s="10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4.25">
      <c r="A1354" s="10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4.25">
      <c r="A1355" s="10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4.25">
      <c r="A1356" s="10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4.25">
      <c r="A1357" s="10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4.25">
      <c r="A1358" s="10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4.25">
      <c r="A1359" s="10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4.25">
      <c r="A1360" s="10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4.25">
      <c r="A1361" s="10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4.25">
      <c r="A1362" s="10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4.25">
      <c r="A1363" s="10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4.25">
      <c r="A1364" s="10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4.25">
      <c r="A1365" s="10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4.25">
      <c r="A1366" s="10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4.25">
      <c r="A1367" s="10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4.25">
      <c r="A1368" s="10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4.25">
      <c r="A1369" s="10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4.25">
      <c r="A1370" s="10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4.25">
      <c r="A1371" s="10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4.25">
      <c r="A1372" s="10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4.25">
      <c r="A1373" s="10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4.25">
      <c r="A1374" s="10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4.25">
      <c r="A1375" s="10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4.25">
      <c r="A1376" s="10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4.25">
      <c r="A1377" s="10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4.25">
      <c r="A1378" s="10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4.25">
      <c r="A1379" s="10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4.25">
      <c r="A1380" s="10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4.25">
      <c r="A1381" s="10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4.25">
      <c r="A1382" s="10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4.25">
      <c r="A1383" s="10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4.25">
      <c r="A1384" s="10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4.25">
      <c r="A1385" s="10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4.25">
      <c r="A1386" s="10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4.25">
      <c r="A1387" s="10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4.25">
      <c r="A1388" s="10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4.25">
      <c r="A1389" s="10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4.25">
      <c r="A1390" s="10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4.25">
      <c r="A1391" s="10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4.25">
      <c r="A1392" s="10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4.25">
      <c r="A1393" s="10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4.25">
      <c r="A1394" s="10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4.25">
      <c r="A1395" s="10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4.25">
      <c r="A1396" s="10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4.25">
      <c r="A1397" s="10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4.25">
      <c r="A1398" s="10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4.25">
      <c r="A1399" s="10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4.25">
      <c r="A1400" s="10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4.25">
      <c r="A1401" s="10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4.25">
      <c r="A1402" s="10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4.25">
      <c r="A1403" s="10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4.25">
      <c r="A1404" s="10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4.25">
      <c r="A1405" s="10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4.25">
      <c r="A1406" s="10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4.25">
      <c r="A1407" s="10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4.25">
      <c r="A1408" s="10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4.25">
      <c r="A1409" s="10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4.25">
      <c r="A1410" s="10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4.25">
      <c r="A1411" s="10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4.25">
      <c r="A1412" s="10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4.25">
      <c r="A1413" s="10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4.25">
      <c r="A1414" s="10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4.25">
      <c r="A1415" s="10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4.25">
      <c r="A1416" s="10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4.25">
      <c r="A1417" s="10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4.25">
      <c r="A1418" s="10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4.25">
      <c r="A1419" s="10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4.25">
      <c r="A1420" s="10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4.25">
      <c r="A1421" s="10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4.25">
      <c r="A1422" s="10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4.25">
      <c r="A1423" s="10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4.25">
      <c r="A1424" s="10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4.25">
      <c r="A1425" s="10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4.25">
      <c r="A1426" s="10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4.25">
      <c r="A1427" s="10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4.25">
      <c r="A1428" s="10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4.25">
      <c r="A1429" s="10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4.25">
      <c r="A1430" s="10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4.25">
      <c r="A1431" s="10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4.25">
      <c r="A1432" s="10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4.25">
      <c r="A1433" s="10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4.25">
      <c r="A1434" s="10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4.25">
      <c r="A1435" s="10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4.25">
      <c r="A1436" s="10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4.25">
      <c r="A1437" s="10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4.25">
      <c r="A1438" s="10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4.25">
      <c r="A1439" s="10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4.25">
      <c r="A1440" s="10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4.25">
      <c r="A1441" s="10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4.25">
      <c r="A1442" s="10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4.25">
      <c r="A1443" s="10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4.25">
      <c r="A1444" s="10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4.25">
      <c r="A1445" s="10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14.25">
      <c r="A1446" s="10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4.25">
      <c r="A1447" s="10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14.25">
      <c r="A1448" s="10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4.25">
      <c r="A1449" s="10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14.25">
      <c r="A1450" s="10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ht="14.25">
      <c r="A1451" s="10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ht="14.25">
      <c r="A1452" s="10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ht="14.25">
      <c r="A1453" s="10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ht="14.25">
      <c r="A1454" s="10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14.25">
      <c r="A1455" s="10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ht="14.25">
      <c r="A1456" s="10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ht="14.25">
      <c r="A1457" s="10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ht="14.25">
      <c r="A1458" s="10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ht="14.25">
      <c r="A1459" s="10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ht="14.25">
      <c r="A1460" s="10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14.25">
      <c r="A1461" s="10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14.25">
      <c r="A1462" s="10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14.25">
      <c r="A1463" s="10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ht="14.25">
      <c r="A1464" s="10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ht="14.25">
      <c r="A1465" s="10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ht="14.25">
      <c r="A1466" s="10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ht="14.25">
      <c r="A1467" s="10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ht="14.25">
      <c r="A1468" s="10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ht="14.25">
      <c r="A1469" s="10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14.25">
      <c r="A1470" s="10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ht="14.25">
      <c r="A1471" s="10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ht="14.25">
      <c r="A1472" s="10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ht="14.25">
      <c r="A1473" s="10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ht="14.25">
      <c r="A1474" s="10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ht="14.25">
      <c r="A1475" s="10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ht="14.25">
      <c r="A1476" s="10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ht="14.25">
      <c r="A1477" s="10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ht="14.25">
      <c r="A1478" s="10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ht="14.25">
      <c r="A1479" s="10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ht="14.25">
      <c r="A1480" s="10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ht="14.25">
      <c r="A1481" s="10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ht="14.25">
      <c r="A1482" s="10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ht="14.25">
      <c r="A1483" s="10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ht="14.25">
      <c r="A1484" s="10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ht="14.25">
      <c r="A1485" s="10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ht="14.25">
      <c r="A1486" s="10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ht="14.25">
      <c r="A1487" s="10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ht="14.25">
      <c r="A1488" s="10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ht="14.25">
      <c r="A1489" s="10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ht="14.25">
      <c r="A1490" s="10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ht="14.25">
      <c r="A1491" s="10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ht="14.25">
      <c r="A1492" s="10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ht="14.25">
      <c r="A1493" s="10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ht="14.25">
      <c r="A1494" s="10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ht="14.25">
      <c r="A1495" s="10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ht="14.25">
      <c r="A1496" s="10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ht="14.25">
      <c r="A1497" s="10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ht="14.25">
      <c r="A1498" s="10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ht="14.25">
      <c r="A1499" s="10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ht="14.25">
      <c r="A1500" s="10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ht="14.25">
      <c r="A1501" s="10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ht="14.25">
      <c r="A1502" s="10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ht="14.25">
      <c r="A1503" s="10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ht="14.25">
      <c r="A1504" s="10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ht="14.25">
      <c r="A1505" s="10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ht="14.25">
      <c r="A1506" s="10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ht="14.25">
      <c r="A1507" s="10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ht="14.25">
      <c r="A1508" s="10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ht="14.25">
      <c r="A1509" s="10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ht="14.25">
      <c r="A1510" s="10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ht="14.25">
      <c r="A1511" s="10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ht="14.25">
      <c r="A1512" s="10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ht="14.25">
      <c r="A1513" s="10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ht="14.25">
      <c r="A1514" s="10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ht="14.25">
      <c r="A1515" s="10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ht="14.25">
      <c r="A1516" s="10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ht="14.25">
      <c r="A1517" s="10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14.25">
      <c r="A1518" s="10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ht="14.25">
      <c r="A1519" s="10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ht="14.25">
      <c r="A1520" s="10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ht="14.25">
      <c r="A1521" s="10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ht="14.25">
      <c r="A1522" s="10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ht="14.25">
      <c r="A1523" s="10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ht="14.25">
      <c r="A1524" s="10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ht="14.25">
      <c r="A1525" s="10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ht="14.25">
      <c r="A1526" s="10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ht="14.25">
      <c r="A1527" s="10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ht="14.25">
      <c r="A1528" s="10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ht="14.25">
      <c r="A1529" s="10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14.25">
      <c r="A1530" s="10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ht="14.25">
      <c r="A1531" s="10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ht="14.25">
      <c r="A1532" s="10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ht="14.25">
      <c r="A1533" s="10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ht="14.25">
      <c r="A1534" s="10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ht="14.25">
      <c r="A1535" s="10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ht="14.25">
      <c r="A1536" s="10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ht="14.25">
      <c r="A1537" s="10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ht="14.25">
      <c r="A1538" s="10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ht="14.25">
      <c r="A1539" s="10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ht="14.25">
      <c r="A1540" s="10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ht="14.25">
      <c r="A1541" s="10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ht="14.25">
      <c r="A1542" s="10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ht="14.25">
      <c r="A1543" s="10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ht="14.25">
      <c r="A1544" s="10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ht="14.25">
      <c r="A1545" s="10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ht="14.25">
      <c r="A1546" s="10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ht="14.25">
      <c r="A1547" s="10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ht="14.25">
      <c r="A1548" s="10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ht="14.25">
      <c r="A1549" s="10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ht="14.25">
      <c r="A1550" s="10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ht="14.25">
      <c r="A1551" s="10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ht="14.25">
      <c r="A1552" s="10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ht="14.25">
      <c r="A1553" s="10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ht="14.25">
      <c r="A1554" s="10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ht="14.25">
      <c r="A1555" s="10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ht="14.25">
      <c r="A1556" s="10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ht="14.25">
      <c r="A1557" s="10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ht="14.25">
      <c r="A1558" s="10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ht="14.25">
      <c r="A1559" s="10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ht="14.25">
      <c r="A1560" s="10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ht="14.25">
      <c r="A1561" s="10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ht="14.25">
      <c r="A1562" s="10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ht="14.25">
      <c r="A1563" s="10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ht="14.25">
      <c r="A1564" s="10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ht="14.25">
      <c r="A1565" s="10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ht="14.25">
      <c r="A1566" s="10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ht="14.25">
      <c r="A1567" s="10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ht="14.25">
      <c r="A1568" s="10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ht="14.25">
      <c r="A1569" s="10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ht="14.25">
      <c r="A1570" s="10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ht="14.25">
      <c r="A1571" s="10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ht="14.25">
      <c r="A1572" s="10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ht="14.25">
      <c r="A1573" s="10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ht="14.25">
      <c r="A1574" s="10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ht="14.25">
      <c r="A1575" s="10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ht="14.25">
      <c r="A1576" s="10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ht="14.25">
      <c r="A1577" s="10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ht="14.25">
      <c r="A1578" s="10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ht="14.25">
      <c r="A1579" s="10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ht="14.25">
      <c r="A1580" s="10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14.25">
      <c r="A1581" s="10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ht="14.25">
      <c r="A1582" s="10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ht="14.25">
      <c r="A1583" s="10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ht="14.25">
      <c r="A1584" s="10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ht="14.25">
      <c r="A1585" s="10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ht="14.25">
      <c r="A1586" s="10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4.25">
      <c r="A1587" s="10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ht="14.25">
      <c r="A1588" s="10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ht="14.25">
      <c r="A1589" s="10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ht="14.25">
      <c r="A1590" s="10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ht="14.25">
      <c r="A1591" s="10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ht="14.25">
      <c r="A1592" s="10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14.25">
      <c r="A1593" s="10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ht="14.25">
      <c r="A1594" s="10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ht="14.25">
      <c r="A1595" s="10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ht="14.25">
      <c r="A1596" s="10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ht="14.25">
      <c r="A1597" s="10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ht="14.25">
      <c r="A1598" s="10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14.25">
      <c r="A1599" s="10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ht="14.25">
      <c r="A1600" s="10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ht="14.25">
      <c r="A1601" s="10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ht="14.25">
      <c r="A1602" s="10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ht="14.25">
      <c r="A1603" s="10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ht="14.25">
      <c r="A1604" s="10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14.25">
      <c r="A1605" s="10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ht="14.25">
      <c r="A1606" s="10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ht="14.25">
      <c r="A1607" s="10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ht="14.25">
      <c r="A1608" s="10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ht="14.25">
      <c r="A1609" s="10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ht="14.25">
      <c r="A1610" s="10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14.25">
      <c r="A1611" s="10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ht="14.25">
      <c r="A1612" s="10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ht="14.25">
      <c r="A1613" s="10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ht="14.25">
      <c r="A1614" s="10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ht="14.25">
      <c r="A1615" s="10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ht="14.25">
      <c r="A1616" s="10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14.25">
      <c r="A1617" s="10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ht="14.25">
      <c r="A1618" s="10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ht="14.25">
      <c r="A1619" s="10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ht="14.25">
      <c r="A1620" s="10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ht="14.25">
      <c r="A1621" s="10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ht="14.25">
      <c r="A1622" s="10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14.25">
      <c r="A1623" s="10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ht="14.25">
      <c r="A1624" s="10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ht="14.25">
      <c r="A1625" s="10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ht="14.25">
      <c r="A1626" s="10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ht="14.25">
      <c r="A1627" s="10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ht="14.25">
      <c r="A1628" s="10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14.25">
      <c r="A1629" s="10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ht="14.25">
      <c r="A1630" s="10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ht="14.25">
      <c r="A1631" s="10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ht="14.25">
      <c r="A1632" s="10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ht="14.25">
      <c r="A1633" s="10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ht="14.25">
      <c r="A1634" s="10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14.25">
      <c r="A1635" s="10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ht="14.25">
      <c r="A1636" s="10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ht="14.25">
      <c r="A1637" s="10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ht="14.25">
      <c r="A1638" s="10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ht="14.25">
      <c r="A1639" s="10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ht="14.25">
      <c r="A1640" s="10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ht="14.25">
      <c r="A1641" s="10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ht="14.25">
      <c r="A1642" s="10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ht="14.25">
      <c r="A1643" s="10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ht="14.25">
      <c r="A1644" s="10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ht="14.25">
      <c r="A1645" s="10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ht="14.25">
      <c r="A1646" s="10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ht="14.25">
      <c r="A1647" s="10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ht="14.25">
      <c r="A1648" s="10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ht="14.25">
      <c r="A1649" s="10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ht="14.25">
      <c r="A1650" s="10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ht="14.25">
      <c r="A1651" s="10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ht="14.25">
      <c r="A1652" s="10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ht="14.25">
      <c r="A1653" s="10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ht="14.25">
      <c r="A1654" s="10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ht="14.25">
      <c r="A1655" s="10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ht="14.25">
      <c r="A1656" s="10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ht="14.25">
      <c r="A1657" s="10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ht="14.25">
      <c r="A1658" s="10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ht="14.25">
      <c r="A1659" s="10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ht="14.25">
      <c r="A1660" s="10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ht="14.25">
      <c r="A1661" s="10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ht="14.25">
      <c r="A1662" s="10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ht="14.25">
      <c r="A1663" s="10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ht="14.25">
      <c r="A1664" s="10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ht="14.25">
      <c r="A1665" s="10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ht="14.25">
      <c r="A1666" s="10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ht="14.25">
      <c r="A1667" s="10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ht="14.25">
      <c r="A1668" s="10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ht="14.25">
      <c r="A1669" s="10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ht="14.25">
      <c r="A1670" s="10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ht="14.25">
      <c r="A1671" s="10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ht="14.25">
      <c r="A1672" s="10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ht="14.25">
      <c r="A1673" s="10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ht="14.25">
      <c r="A1674" s="10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ht="14.25">
      <c r="A1675" s="10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ht="14.25">
      <c r="A1676" s="10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ht="14.25">
      <c r="A1677" s="10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ht="14.25">
      <c r="A1678" s="10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ht="14.25">
      <c r="A1679" s="10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ht="14.25">
      <c r="A1680" s="10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ht="14.25">
      <c r="A1681" s="10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ht="14.25">
      <c r="A1682" s="10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ht="14.25">
      <c r="A1683" s="10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ht="14.25">
      <c r="A1684" s="10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ht="14.25">
      <c r="A1685" s="10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ht="14.25">
      <c r="A1686" s="10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ht="14.25">
      <c r="A1687" s="10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ht="14.25">
      <c r="A1688" s="10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ht="14.25">
      <c r="A1689" s="10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ht="14.25">
      <c r="A1690" s="10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ht="14.25">
      <c r="A1691" s="10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ht="14.25">
      <c r="A1692" s="10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ht="14.25">
      <c r="A1693" s="10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ht="14.25">
      <c r="A1694" s="10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ht="14.25">
      <c r="A1695" s="10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ht="14.25">
      <c r="A1696" s="10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ht="14.25">
      <c r="A1697" s="10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ht="14.25">
      <c r="A1698" s="10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ht="14.25">
      <c r="A1699" s="10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ht="14.25">
      <c r="A1700" s="10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ht="14.25">
      <c r="A1701" s="10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 ht="14.25">
      <c r="A1702" s="10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ht="14.25">
      <c r="A1703" s="10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 ht="14.25">
      <c r="A1704" s="10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 ht="14.25">
      <c r="A1705" s="10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 ht="14.25">
      <c r="A1706" s="10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 ht="14.25">
      <c r="A1707" s="10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 ht="14.25">
      <c r="A1708" s="10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ht="14.25">
      <c r="A1709" s="10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 ht="14.25">
      <c r="A1710" s="10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 ht="14.25">
      <c r="A1711" s="10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 ht="14.25">
      <c r="A1712" s="10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 ht="14.25">
      <c r="A1713" s="10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ht="14.25">
      <c r="A1714" s="10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ht="14.25">
      <c r="A1715" s="10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 ht="14.25">
      <c r="A1716" s="10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 ht="14.25">
      <c r="A1717" s="10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 ht="14.25">
      <c r="A1718" s="10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 ht="14.25">
      <c r="A1719" s="10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 ht="14.25">
      <c r="A1720" s="10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ht="14.25">
      <c r="A1721" s="10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ht="14.25">
      <c r="A1722" s="10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ht="14.25">
      <c r="A1723" s="10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 ht="14.25">
      <c r="A1724" s="10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 ht="14.25">
      <c r="A1725" s="10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 ht="14.25">
      <c r="A1726" s="10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 ht="14.25">
      <c r="A1727" s="10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 ht="14.25">
      <c r="A1728" s="10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 ht="14.25">
      <c r="A1729" s="10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 ht="14.25">
      <c r="A1730" s="10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 ht="14.25">
      <c r="A1731" s="10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 ht="14.25">
      <c r="A1732" s="10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ht="14.25">
      <c r="A1733" s="10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 ht="14.25">
      <c r="A1734" s="10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 ht="14.25">
      <c r="A1735" s="10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 ht="14.25">
      <c r="A1736" s="10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 ht="14.25">
      <c r="A1737" s="10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 ht="14.25">
      <c r="A1738" s="10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 ht="14.25">
      <c r="A1739" s="10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 ht="14.25">
      <c r="A1740" s="10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ht="14.25">
      <c r="A1741" s="10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 ht="14.25">
      <c r="A1742" s="10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 ht="14.25">
      <c r="A1743" s="10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 ht="14.25">
      <c r="A1744" s="10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 ht="14.25">
      <c r="A1745" s="10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 ht="14.25">
      <c r="A1746" s="10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 ht="14.25">
      <c r="A1747" s="10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 ht="14.25">
      <c r="A1748" s="10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ht="14.25">
      <c r="A1749" s="10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ht="14.25">
      <c r="A1750" s="10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 ht="14.25">
      <c r="A1751" s="10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 ht="14.25">
      <c r="A1752" s="10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 ht="14.25">
      <c r="A1753" s="10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 ht="14.25">
      <c r="A1754" s="10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 ht="14.25">
      <c r="A1755" s="10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 ht="14.25">
      <c r="A1756" s="10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 ht="14.25">
      <c r="A1757" s="10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 ht="14.25">
      <c r="A1758" s="10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 ht="14.25">
      <c r="A1759" s="10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ht="14.25">
      <c r="A1760" s="10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ht="14.25">
      <c r="A1761" s="10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 ht="14.25">
      <c r="A1762" s="10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 ht="14.25">
      <c r="A1763" s="10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 ht="14.25">
      <c r="A1764" s="10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 ht="14.25">
      <c r="A1765" s="10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 ht="14.25">
      <c r="A1766" s="10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 ht="14.25">
      <c r="A1767" s="10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 ht="14.25">
      <c r="A1768" s="10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 ht="14.25">
      <c r="A1769" s="10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 ht="14.25">
      <c r="A1770" s="10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 ht="14.25">
      <c r="A1771" s="10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 ht="14.25">
      <c r="A1772" s="10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 ht="14.25">
      <c r="A1773" s="10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 ht="14.25">
      <c r="A1774" s="10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ht="14.25">
      <c r="A1775" s="10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 ht="14.25">
      <c r="A1776" s="10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 ht="14.25">
      <c r="A1777" s="10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 ht="14.25">
      <c r="A1778" s="10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 ht="14.25">
      <c r="A1779" s="10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ht="14.25">
      <c r="A1780" s="10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 ht="14.25">
      <c r="A1781" s="10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 ht="14.25">
      <c r="A1782" s="10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ht="14.25">
      <c r="A1783" s="10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 ht="14.25">
      <c r="A1784" s="10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 ht="14.25">
      <c r="A1785" s="10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 ht="14.25">
      <c r="A1786" s="10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 ht="14.25">
      <c r="A1787" s="10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 ht="14.25">
      <c r="A1788" s="10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 ht="14.25">
      <c r="A1789" s="10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ht="14.25">
      <c r="A1790" s="10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 ht="14.25">
      <c r="A1791" s="10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 ht="14.25">
      <c r="A1792" s="10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 ht="14.25">
      <c r="A1793" s="10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 ht="14.25">
      <c r="A1794" s="10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 ht="14.25">
      <c r="A1795" s="10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 ht="14.25">
      <c r="A1796" s="10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 ht="14.25">
      <c r="A1797" s="10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 ht="14.25">
      <c r="A1798" s="10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ht="14.25">
      <c r="A1799" s="10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 ht="14.25">
      <c r="A1800" s="10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 ht="14.25">
      <c r="A1801" s="10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 ht="14.25">
      <c r="A1802" s="10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 ht="14.25">
      <c r="A1803" s="10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 ht="14.25">
      <c r="A1804" s="10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 ht="14.25">
      <c r="A1805" s="10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 ht="14.25">
      <c r="A1806" s="10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 ht="14.25">
      <c r="A1807" s="10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 ht="14.25">
      <c r="A1808" s="10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4.25">
      <c r="A1809" s="10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4.25">
      <c r="A1810" s="10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4.25">
      <c r="A1811" s="10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4.25">
      <c r="A1812" s="10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4.25">
      <c r="A1813" s="10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4.25">
      <c r="A1814" s="10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4.25">
      <c r="A1815" s="10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4.25">
      <c r="A1816" s="10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4.25">
      <c r="A1817" s="10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4.25">
      <c r="A1818" s="10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4.25">
      <c r="A1819" s="10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4.25">
      <c r="A1820" s="10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4.25">
      <c r="A1821" s="10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4.25">
      <c r="A1822" s="10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4.25">
      <c r="A1823" s="10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 ht="14.25">
      <c r="A1824" s="10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 ht="14.25">
      <c r="A1825" s="10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 ht="14.25">
      <c r="A1826" s="10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 ht="14.25">
      <c r="A1827" s="10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 ht="14.25">
      <c r="A1828" s="10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 ht="14.25">
      <c r="A1829" s="10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 ht="14.25">
      <c r="A1830" s="10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 ht="14.25">
      <c r="A1831" s="10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 ht="14.25">
      <c r="A1832" s="10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 ht="14.25">
      <c r="A1833" s="10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 ht="14.25">
      <c r="A1834" s="10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 ht="14.25">
      <c r="A1835" s="10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 ht="14.25">
      <c r="A1836" s="10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ht="14.25">
      <c r="A1837" s="10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 ht="14.25">
      <c r="A1838" s="10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 ht="14.25">
      <c r="A1839" s="10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 ht="14.25">
      <c r="A1840" s="10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 ht="14.25">
      <c r="A1841" s="10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 ht="14.25">
      <c r="A1842" s="10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 ht="14.25">
      <c r="A1843" s="10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 ht="14.25">
      <c r="A1844" s="10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 ht="14.25">
      <c r="A1845" s="10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 ht="14.25">
      <c r="A1846" s="10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ht="14.25">
      <c r="A1847" s="10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 ht="14.25">
      <c r="A1848" s="10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ht="14.25">
      <c r="A1849" s="10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ht="14.25">
      <c r="A1850" s="10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 ht="14.25">
      <c r="A1851" s="10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 ht="14.25">
      <c r="A1852" s="10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 ht="14.25">
      <c r="A1853" s="10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 ht="14.25">
      <c r="A1854" s="10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 ht="14.25">
      <c r="A1855" s="10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 ht="14.25">
      <c r="A1856" s="10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 ht="14.25">
      <c r="A1857" s="10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 ht="14.25">
      <c r="A1858" s="10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 ht="14.25">
      <c r="A1859" s="10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 ht="14.25">
      <c r="A1860" s="10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 ht="14.25">
      <c r="A1861" s="10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 ht="14.25">
      <c r="A1862" s="10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 ht="14.25">
      <c r="A1863" s="10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 ht="14.25">
      <c r="A1864" s="10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 ht="14.25">
      <c r="A1865" s="10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ht="14.25">
      <c r="A1866" s="10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ht="14.25">
      <c r="A1867" s="10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 ht="14.25">
      <c r="A1868" s="10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 ht="14.25">
      <c r="A1869" s="10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 ht="14.25">
      <c r="A1870" s="10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 ht="14.25">
      <c r="A1871" s="10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 ht="14.25">
      <c r="A1872" s="10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ht="14.25">
      <c r="A1873" s="10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 ht="14.25">
      <c r="A1874" s="10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 ht="14.25">
      <c r="A1875" s="10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 ht="14.25">
      <c r="A1876" s="10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 ht="14.25">
      <c r="A1877" s="10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ht="14.25">
      <c r="A1878" s="10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ht="14.25">
      <c r="A1879" s="10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 ht="14.25">
      <c r="A1880" s="10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 ht="14.25">
      <c r="A1881" s="10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 ht="14.25">
      <c r="A1882" s="10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 ht="14.25">
      <c r="A1883" s="10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 ht="14.25">
      <c r="A1884" s="10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ht="14.25">
      <c r="A1885" s="10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 ht="14.25">
      <c r="A1886" s="10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 ht="14.25">
      <c r="A1887" s="10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 ht="14.25">
      <c r="A1888" s="10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 ht="14.25">
      <c r="A1889" s="10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 ht="14.25">
      <c r="A1890" s="10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 ht="14.25">
      <c r="A1891" s="10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 ht="14.25">
      <c r="A1892" s="10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 ht="14.25">
      <c r="A1893" s="10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ht="14.25">
      <c r="A1894" s="10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 ht="14.25">
      <c r="A1895" s="10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 ht="14.25">
      <c r="A1896" s="10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ht="14.25">
      <c r="A1897" s="10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 ht="14.25">
      <c r="A1898" s="10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 ht="14.25">
      <c r="A1899" s="10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 ht="14.25">
      <c r="A1900" s="10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 ht="14.25">
      <c r="A1901" s="10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 ht="14.25">
      <c r="A1902" s="10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ht="14.25">
      <c r="A1903" s="10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ht="14.25">
      <c r="A1904" s="10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 ht="14.25">
      <c r="A1905" s="10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 ht="14.25">
      <c r="A1906" s="10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 ht="14.25">
      <c r="A1907" s="10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 ht="14.25">
      <c r="A1908" s="10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 ht="14.25">
      <c r="A1909" s="10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 ht="14.25">
      <c r="A1910" s="10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 ht="14.25">
      <c r="A1911" s="10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 ht="14.25">
      <c r="A1912" s="10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ht="14.25">
      <c r="A1913" s="10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 ht="14.25">
      <c r="A1914" s="10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 ht="14.25">
      <c r="A1915" s="10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 ht="14.25">
      <c r="A1916" s="10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 ht="14.25">
      <c r="A1917" s="10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 ht="14.25">
      <c r="A1918" s="10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 ht="14.25">
      <c r="A1919" s="10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 ht="14.25">
      <c r="A1920" s="10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 ht="14.25">
      <c r="A1921" s="10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 ht="14.25">
      <c r="A1922" s="10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ht="14.25">
      <c r="A1923" s="10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 ht="14.25">
      <c r="A1924" s="10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 ht="14.25">
      <c r="A1925" s="10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 ht="14.25">
      <c r="A1926" s="10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ht="14.25">
      <c r="A1927" s="10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 ht="14.25">
      <c r="A1928" s="10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ht="14.25">
      <c r="A1929" s="10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 ht="14.25">
      <c r="A1930" s="10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 ht="14.25">
      <c r="A1931" s="10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ht="14.25">
      <c r="A1932" s="10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ht="14.25">
      <c r="A1933" s="10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 ht="14.25">
      <c r="A1934" s="10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 ht="14.25">
      <c r="A1935" s="10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 ht="14.25">
      <c r="A1936" s="10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 ht="14.25">
      <c r="A1937" s="10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 ht="14.25">
      <c r="A1938" s="10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ht="14.25">
      <c r="A1939" s="10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ht="14.25">
      <c r="A1940" s="10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 ht="14.25">
      <c r="A1941" s="10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ht="14.25">
      <c r="A1942" s="10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 ht="14.25">
      <c r="A1943" s="10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 ht="14.25">
      <c r="A1944" s="10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 ht="14.25">
      <c r="A1945" s="10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ht="14.25">
      <c r="A1946" s="10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 ht="14.25">
      <c r="A1947" s="10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 ht="14.25">
      <c r="A1948" s="10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 ht="14.25">
      <c r="A1949" s="10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 ht="14.25">
      <c r="A1950" s="10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ht="14.25">
      <c r="A1951" s="10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 ht="14.25">
      <c r="A1952" s="10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 ht="14.25">
      <c r="A1953" s="10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 ht="14.25">
      <c r="A1954" s="10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 ht="14.25">
      <c r="A1955" s="10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 ht="14.25">
      <c r="A1956" s="10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 ht="14.25">
      <c r="A1957" s="10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 ht="14.25">
      <c r="A1958" s="10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ht="14.25">
      <c r="A1959" s="10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 ht="14.25">
      <c r="A1960" s="10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 ht="14.25">
      <c r="A1961" s="10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 ht="14.25">
      <c r="A1962" s="10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 ht="14.25">
      <c r="A1963" s="10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 ht="14.25">
      <c r="A1964" s="10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 ht="14.25">
      <c r="A1965" s="10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 ht="14.25">
      <c r="A1966" s="10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 ht="14.25">
      <c r="A1967" s="10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 ht="14.25">
      <c r="A1968" s="10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 ht="14.25">
      <c r="A1969" s="10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 ht="14.25">
      <c r="A1970" s="10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 ht="14.25">
      <c r="A1971" s="10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 ht="14.25">
      <c r="A1972" s="10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 ht="14.25">
      <c r="A1973" s="10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 ht="14.25">
      <c r="A1974" s="10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 ht="14.25">
      <c r="A1975" s="10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 ht="14.25">
      <c r="A1976" s="10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 ht="14.25">
      <c r="A1977" s="10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 ht="14.25">
      <c r="A1978" s="10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 ht="14.25">
      <c r="A1979" s="10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 ht="14.25">
      <c r="A1980" s="10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 ht="14.25">
      <c r="A1981" s="10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 ht="14.25">
      <c r="A1982" s="10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 ht="14.25">
      <c r="A1983" s="10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 ht="14.25">
      <c r="A1984" s="10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 ht="14.25">
      <c r="A1985" s="10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 ht="14.25">
      <c r="A1986" s="10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 ht="14.25">
      <c r="A1987" s="10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 ht="14.25">
      <c r="A1988" s="10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 ht="14.25">
      <c r="A1989" s="10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 ht="14.25">
      <c r="A1990" s="10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 ht="14.25">
      <c r="A1991" s="10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 ht="14.25">
      <c r="A1992" s="10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 ht="14.25">
      <c r="A1993" s="10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 ht="14.25">
      <c r="A1994" s="10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 ht="14.25">
      <c r="A1995" s="10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 ht="14.25">
      <c r="A1996" s="10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 ht="14.25">
      <c r="A1997" s="10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 ht="14.25">
      <c r="A1998" s="10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 ht="14.25">
      <c r="A1999" s="10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 ht="14.25">
      <c r="A2000" s="10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 ht="14.25">
      <c r="A2001" s="10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 ht="14.25">
      <c r="A2002" s="10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 ht="14.25">
      <c r="A2003" s="10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 ht="14.25">
      <c r="A2004" s="10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 ht="14.25">
      <c r="A2005" s="10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 ht="14.25">
      <c r="A2006" s="10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 ht="14.25">
      <c r="A2007" s="10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 ht="14.25">
      <c r="A2008" s="102"/>
      <c r="B2008" s="2"/>
      <c r="C2008" s="2"/>
      <c r="D2008" s="2"/>
      <c r="E2008" s="2"/>
      <c r="F2008" s="2"/>
      <c r="G2008" s="2"/>
      <c r="H2008" s="2"/>
      <c r="I2008" s="2"/>
      <c r="J2008" s="2"/>
    </row>
  </sheetData>
  <printOptions/>
  <pageMargins left="0.75" right="0.75" top="1" bottom="1" header="0.5" footer="0.5"/>
  <pageSetup fitToHeight="0" fitToWidth="1" horizontalDpi="300" verticalDpi="300" orientation="portrait" paperSize="9" scale="80" r:id="rId1"/>
  <headerFooter alignWithMargins="0">
    <oddFooter>&amp;C&amp;F</oddFooter>
  </headerFooter>
  <rowBreaks count="3" manualBreakCount="3">
    <brk id="62" max="9" man="1"/>
    <brk id="118" max="9" man="1"/>
    <brk id="1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 INDUSTRIES BERHAD</dc:creator>
  <cp:keywords/>
  <dc:description/>
  <cp:lastModifiedBy>HIL INDUSTRIES BERHAD</cp:lastModifiedBy>
  <cp:lastPrinted>2001-02-28T08:44:52Z</cp:lastPrinted>
  <dcterms:created xsi:type="dcterms:W3CDTF">1999-10-15T01:27:30Z</dcterms:created>
  <dcterms:modified xsi:type="dcterms:W3CDTF">2001-02-28T10:14:12Z</dcterms:modified>
  <cp:category/>
  <cp:version/>
  <cp:contentType/>
  <cp:contentStatus/>
</cp:coreProperties>
</file>