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IncomeStmt" sheetId="1" r:id="rId1"/>
    <sheet name="BalSheet" sheetId="2" r:id="rId2"/>
    <sheet name="AdditionalInfo" sheetId="3" r:id="rId3"/>
    <sheet name="Notes" sheetId="4" r:id="rId4"/>
    <sheet name="Equity" sheetId="5" r:id="rId5"/>
    <sheet name="Cashflow" sheetId="6" r:id="rId6"/>
  </sheets>
  <definedNames>
    <definedName name="_xlnm.Print_Area" localSheetId="2">'AdditionalInfo'!$A$1:$G$125</definedName>
    <definedName name="_xlnm.Print_Area" localSheetId="1">'BalSheet'!$B$1:$E$57</definedName>
    <definedName name="_xlnm.Print_Area" localSheetId="4">'Equity'!$B$1:$I$32</definedName>
    <definedName name="_xlnm.Print_Area" localSheetId="0">'IncomeStmt'!$A$1:$H$49</definedName>
    <definedName name="_xlnm.Print_Area" localSheetId="3">'Notes'!$A$1:$G$62</definedName>
  </definedNames>
  <calcPr fullCalcOnLoad="1"/>
</workbook>
</file>

<file path=xl/sharedStrings.xml><?xml version="1.0" encoding="utf-8"?>
<sst xmlns="http://schemas.openxmlformats.org/spreadsheetml/2006/main" count="316" uniqueCount="215">
  <si>
    <t>KUANTAN FLOUR MILLS BERHAD</t>
  </si>
  <si>
    <t>(Company No.: 119598-P)</t>
  </si>
  <si>
    <t>The figures have not been audited.</t>
  </si>
  <si>
    <t>CONDENSED CONSOLIDATED INCOME STATEMENTS</t>
  </si>
  <si>
    <t>Current</t>
  </si>
  <si>
    <t>Comparative</t>
  </si>
  <si>
    <t>quarter ended</t>
  </si>
  <si>
    <t>Cumulative</t>
  </si>
  <si>
    <t>RM' 000</t>
  </si>
  <si>
    <t>Revenue</t>
  </si>
  <si>
    <t xml:space="preserve">Expenses excluding </t>
  </si>
  <si>
    <t xml:space="preserve">  finance cost and tax</t>
  </si>
  <si>
    <t>Other operating income</t>
  </si>
  <si>
    <t>Profit from operations</t>
  </si>
  <si>
    <t>Finance costs</t>
  </si>
  <si>
    <t xml:space="preserve"> </t>
  </si>
  <si>
    <t>Profit before tax</t>
  </si>
  <si>
    <t>Provision for corporate</t>
  </si>
  <si>
    <t xml:space="preserve">   Guarantee liability</t>
  </si>
  <si>
    <t>Taxation</t>
  </si>
  <si>
    <t>Profit after tax</t>
  </si>
  <si>
    <t>Minority interest</t>
  </si>
  <si>
    <t>Net profit for the period</t>
  </si>
  <si>
    <t>(AUDITED)</t>
  </si>
  <si>
    <t>AS AT END OF</t>
  </si>
  <si>
    <t>AS AT PRECEDING</t>
  </si>
  <si>
    <t>CURRENT QUARTER</t>
  </si>
  <si>
    <t>FINANCIAL YEAR END</t>
  </si>
  <si>
    <t>Current Assets</t>
  </si>
  <si>
    <t>Reserves</t>
  </si>
  <si>
    <t>Minority Interest</t>
  </si>
  <si>
    <t>(Company No. 119598-P)</t>
  </si>
  <si>
    <t>CONDENSED CONSOLIDATED BALANCE SHEET</t>
  </si>
  <si>
    <t>Property, plant and equipment</t>
  </si>
  <si>
    <t>Less: Current Liabilities</t>
  </si>
  <si>
    <t>Borrowings</t>
  </si>
  <si>
    <t>CONDENSED CONSOLIDATED CASHFLOW STATEMENTS</t>
  </si>
  <si>
    <t>ended</t>
  </si>
  <si>
    <t>Net cash from operating activities</t>
  </si>
  <si>
    <t>Net cash used in financing activities</t>
  </si>
  <si>
    <t>Net change in cash &amp; cash equivalents</t>
  </si>
  <si>
    <t>Cash &amp; cash equivalents at end of period</t>
  </si>
  <si>
    <t>Deposits with licensed bank</t>
  </si>
  <si>
    <t>Bank and cash balances</t>
  </si>
  <si>
    <t>Bank overdraft (Unsecured)</t>
  </si>
  <si>
    <t>Deposits pledged as security</t>
  </si>
  <si>
    <t>Represented by:</t>
  </si>
  <si>
    <t>CONDENSED CONSOLIDATED STATEMENTS OF CHANGES IN EQUITY</t>
  </si>
  <si>
    <t xml:space="preserve">Share </t>
  </si>
  <si>
    <t>Capital</t>
  </si>
  <si>
    <t>Non</t>
  </si>
  <si>
    <t>distributable</t>
  </si>
  <si>
    <t>Distributable</t>
  </si>
  <si>
    <t>premium</t>
  </si>
  <si>
    <t xml:space="preserve">Accumulated </t>
  </si>
  <si>
    <t>loss</t>
  </si>
  <si>
    <t>Total</t>
  </si>
  <si>
    <t>Issue of shares</t>
  </si>
  <si>
    <t xml:space="preserve"> - exercise of share options</t>
  </si>
  <si>
    <t>Share issue costs</t>
  </si>
  <si>
    <t>Notes to the quarterly report on consolidated results for the financial quarter ended</t>
  </si>
  <si>
    <t>There was no provision for tax for the financial period under review as there are capital allowance</t>
  </si>
  <si>
    <t>Unquoted Investments and / or Properties</t>
  </si>
  <si>
    <t>Quoted Securities</t>
  </si>
  <si>
    <t>There were no changes in investment in quoted securities for the period under review.</t>
  </si>
  <si>
    <t>Changes in the composition of the group</t>
  </si>
  <si>
    <t>There were no changes in the composition of the Group during the financial period under review.</t>
  </si>
  <si>
    <t>Status of Corporate Proposals</t>
  </si>
  <si>
    <t>Issuance and repayment of debts and equity securities</t>
  </si>
  <si>
    <t>Group borrowings and Debts Securities</t>
  </si>
  <si>
    <t xml:space="preserve"> - Secured</t>
  </si>
  <si>
    <t xml:space="preserve"> - Unsecured</t>
  </si>
  <si>
    <t>Off Balance Sheet Financial Instruments</t>
  </si>
  <si>
    <t>Segmental Information</t>
  </si>
  <si>
    <t xml:space="preserve">Material changes in the Quarterly Results as compared to </t>
  </si>
  <si>
    <t>results of the preceding quarter</t>
  </si>
  <si>
    <t>Review of Performance</t>
  </si>
  <si>
    <t>Material Subsequent Event</t>
  </si>
  <si>
    <t>Seasonal and Cyclical Factors</t>
  </si>
  <si>
    <t>Not applicable</t>
  </si>
  <si>
    <t>Dividend</t>
  </si>
  <si>
    <t>No dividend has been declared for the financial period under review.</t>
  </si>
  <si>
    <t>Accounting Policies and methods of computation</t>
  </si>
  <si>
    <t>The interim report is prepared in accordance with MASB 26 "Interim Financial Reporting" and paragraph 9.22</t>
  </si>
  <si>
    <t xml:space="preserve">of the Kuala Lumpur Stock Exchange Requirements, and should be read in conjunction with the Group's </t>
  </si>
  <si>
    <t>Audit Report</t>
  </si>
  <si>
    <t>Unusual Items</t>
  </si>
  <si>
    <t>Changes in Estimates</t>
  </si>
  <si>
    <t>interim reports.</t>
  </si>
  <si>
    <t>There were no issuances and repayment of debt and equity securities, share buy-backs, share cancellations,</t>
  </si>
  <si>
    <t>Valuation of Property, Plant and Equipment</t>
  </si>
  <si>
    <t>The Group did not carry out any revaluations on its property, plant and equipment in the financial year to date.</t>
  </si>
  <si>
    <t>The value of property, plant and equipment have been brought forward without amendment from the previous</t>
  </si>
  <si>
    <t>annual financial statements.</t>
  </si>
  <si>
    <t>Changes in Contingent Liabilities or Contingent Assets</t>
  </si>
  <si>
    <t>Earnings Per Share</t>
  </si>
  <si>
    <t>a) Basic earnings per share</t>
  </si>
  <si>
    <t>Weighted average number of</t>
  </si>
  <si>
    <t xml:space="preserve">   ordinary shares </t>
  </si>
  <si>
    <t>Basic earnings per share (sen)</t>
  </si>
  <si>
    <t>b) Diluted earnings per share</t>
  </si>
  <si>
    <t>Adjustment for share options</t>
  </si>
  <si>
    <t xml:space="preserve">   ordinary shares for</t>
  </si>
  <si>
    <t xml:space="preserve">   diluted earnings per share</t>
  </si>
  <si>
    <t>Diluted earnings per share (sen)</t>
  </si>
  <si>
    <t>None</t>
  </si>
  <si>
    <t>The Company(KFM) has entered into a conditional Share Sale Agreement(SSA) with Abdul Manaff</t>
  </si>
  <si>
    <t>shall also procure the other remaining shareholders of APMI to sell the remaining approximately</t>
  </si>
  <si>
    <t xml:space="preserve">42.60% of the enlarged equity interest in APMI to KFM for a total purchase consideration of </t>
  </si>
  <si>
    <t>Concurrently with the above, the Company also proposes to undertake the following :</t>
  </si>
  <si>
    <t xml:space="preserve">       RM50,000,000.00 comprising 50,000,000 ordinary shares of RM1.00 each to</t>
  </si>
  <si>
    <t xml:space="preserve">       RM200,000,000.00 comprising 200,000,000 ordinary shares of RM1.00 each; and</t>
  </si>
  <si>
    <t xml:space="preserve">       (KLSE) to the Main Board of the KLSE.</t>
  </si>
  <si>
    <t>APMI and its subsidiary and associated companies are involved in the design and manufacture of</t>
  </si>
  <si>
    <t>precision metal components as well as the manufacture and supply of electrical components which</t>
  </si>
  <si>
    <t>The relevant announcements have been released to KLSE on 2 December 2002 on behalf of the</t>
  </si>
  <si>
    <t>Company by Public Merchant Bank Berhad.</t>
  </si>
  <si>
    <t>RM238,500,000.00.</t>
  </si>
  <si>
    <t>the latest practicable date which is not earlier than 7 days from the date of issue of this quarterly report.</t>
  </si>
  <si>
    <t>Additional Information Required By KLSE Listing Requirements (KLSE)</t>
  </si>
  <si>
    <t>Current year prospects</t>
  </si>
  <si>
    <t>Profit forecast</t>
  </si>
  <si>
    <t>Profits/(losses) on Sale of Unquoted Investments and / or Properties</t>
  </si>
  <si>
    <t>Changes in Material Litigation</t>
  </si>
  <si>
    <t>Bank borrowings</t>
  </si>
  <si>
    <t>Short Term</t>
  </si>
  <si>
    <t>Long Term</t>
  </si>
  <si>
    <t>Hire purchase liabilities</t>
  </si>
  <si>
    <t>bin Haji Draman(Agent) on 2 December 2002 for the proposed acquisition of approximately 57.40%</t>
  </si>
  <si>
    <t>sen</t>
  </si>
  <si>
    <t>Earnings per share</t>
  </si>
  <si>
    <t xml:space="preserve">  - basic</t>
  </si>
  <si>
    <t xml:space="preserve">  - diluted</t>
  </si>
  <si>
    <t>Cash &amp; cash equivalents at beginning of period</t>
  </si>
  <si>
    <t>There were no sales of unquoted investment and / or properties for the period under review.</t>
  </si>
  <si>
    <t>a)   the increase in the Authorised Share Capital of KFM from the existing</t>
  </si>
  <si>
    <t>b)   the transfer of KFM from Second Board of the Kuala Lumpur Stock Exchange</t>
  </si>
  <si>
    <t xml:space="preserve">The audited financial statements of the Company for the preceding financial year ended 31 March 2003 was not </t>
  </si>
  <si>
    <t>subjected to any qualification.</t>
  </si>
  <si>
    <t>Balance as at 01 April 2003</t>
  </si>
  <si>
    <t>Non-current assets</t>
  </si>
  <si>
    <t>Inventories</t>
  </si>
  <si>
    <t>Quoted shares</t>
  </si>
  <si>
    <t>Unquoted investment, at cost</t>
  </si>
  <si>
    <t>On 2 June 2003, the Company has announced that the application to the Securities Commission</t>
  </si>
  <si>
    <t>of the enlarged equity interest in APM Industries Holdings Berhad(APMI). The Agent, under SSA,</t>
  </si>
  <si>
    <t>share held as treasury shares and resale of treasury shares for the current financial year to date except  for</t>
  </si>
  <si>
    <t>Corresponding</t>
  </si>
  <si>
    <t>Preceding Year</t>
  </si>
  <si>
    <t>Period</t>
  </si>
  <si>
    <t>Tax Recoverable</t>
  </si>
  <si>
    <t>Deposits, Bank and Cash Balances</t>
  </si>
  <si>
    <t>Payables</t>
  </si>
  <si>
    <t>Short Term Borrowings</t>
  </si>
  <si>
    <t>Bank Overdraft</t>
  </si>
  <si>
    <t>Share Capital</t>
  </si>
  <si>
    <t>Share Premium</t>
  </si>
  <si>
    <t>Retained Profits</t>
  </si>
  <si>
    <t>financial statements.</t>
  </si>
  <si>
    <t xml:space="preserve">quarter report, there were no events subsequent to the current quarter that have not been reflected in the </t>
  </si>
  <si>
    <t xml:space="preserve">3 months  </t>
  </si>
  <si>
    <t xml:space="preserve">  with the Annual Report for the year ended 31 March 2003)</t>
  </si>
  <si>
    <t>Bankers Acceptances</t>
  </si>
  <si>
    <t>Net Current Assets</t>
  </si>
  <si>
    <t>Less: Non Current Liabilities</t>
  </si>
  <si>
    <t>Capital and Reserves</t>
  </si>
  <si>
    <t>Net Tangible Asset per share</t>
  </si>
  <si>
    <t>had agreed to extend the Cut-off Date for a further 9 months up to 2 June 2004.</t>
  </si>
  <si>
    <t>financial statements for the year ended 31 March 2003.</t>
  </si>
  <si>
    <t>Net cash used in investing activities</t>
  </si>
  <si>
    <t>(The Condensed Consolidated Cashflow Statement should be read in conjuction</t>
  </si>
  <si>
    <t xml:space="preserve"> 31 December 2003</t>
  </si>
  <si>
    <t>31.12.2003</t>
  </si>
  <si>
    <t>31.12.2002</t>
  </si>
  <si>
    <t>9 months</t>
  </si>
  <si>
    <t>in relation to the above proposals, will be deferred to 2 December 2003.</t>
  </si>
  <si>
    <t>Total group borrowings as at 31 December 2003 are as follows :-</t>
  </si>
  <si>
    <t>9  months</t>
  </si>
  <si>
    <t>corresponding quarter 2002. Cumulative turnover for the first three quarters of this</t>
  </si>
  <si>
    <t>financial year also showed an increase of nearly RM9.50 million (13.34%) compared to</t>
  </si>
  <si>
    <t>that of last financial year. However, a loss  of RM1.065 million was recorded for this</t>
  </si>
  <si>
    <t>quarter compared to a profit of RM0.813 million achieved during the same quarter during</t>
  </si>
  <si>
    <t xml:space="preserve">to that during the third quarter. Although flour millers have been reducing their discounts in </t>
  </si>
  <si>
    <t>flour price, the effect of this reduction may not be enough to mitigate the increase in</t>
  </si>
  <si>
    <t>Turnover for this quarter increased by RM5.0 million (about 22.32%) compared to that of</t>
  </si>
  <si>
    <t>FOR THE 9 MONTHS ENDED 31 DECEMBER 2003</t>
  </si>
  <si>
    <t>Balance as at 31 December 2003</t>
  </si>
  <si>
    <t>Receivables, Deposits and Prepayments</t>
  </si>
  <si>
    <t>the last financial year. Cumulative loss for the first three quarter was RM4.183 million</t>
  </si>
  <si>
    <t>compared to a profit of RM4.699 million recorded during the corresponding period</t>
  </si>
  <si>
    <t>of this financial year and the fierce competition in the flour market.</t>
  </si>
  <si>
    <t>A higher revenue from by-products and a drop in overhead costs resulted in a</t>
  </si>
  <si>
    <t>reduction of  loss for this quarter from RM1.599 million in the preceding quarter to</t>
  </si>
  <si>
    <t>RM1.065 million in the current quarter.</t>
  </si>
  <si>
    <t>of RM9.626million, reinvestment tax allowances of RM8.640million and tax losses of RM8.694milion</t>
  </si>
  <si>
    <t>Investment income</t>
  </si>
  <si>
    <t>Subsequently, on 5 September 2003, the Company announced that the parties to the SSA</t>
  </si>
  <si>
    <t>The businesses  of the Group are not generally affected by the seasonal and cyclical factors.</t>
  </si>
  <si>
    <t>There was no unusual items for the financial period under preview.</t>
  </si>
  <si>
    <t>There is no segmental  reporting by the Group.</t>
  </si>
  <si>
    <t>There were no contingent liabilities or contingent assets as at the date of issue of the quarterly report.</t>
  </si>
  <si>
    <t>prices remaining at very high levels and sea freight cost going up to even higher levels compared</t>
  </si>
  <si>
    <t xml:space="preserve">Prospect for the fourth quarter of this financial year does not look encouraging with the world wheat </t>
  </si>
  <si>
    <t>There is no material litigation pending as at 31 December 2003.</t>
  </si>
  <si>
    <t>of last financial year. This drastic drop in profit was mainly due to an upsurge in the price</t>
  </si>
  <si>
    <t>wheat and sea freight cost. Thus prospect  for this financial year does not look encouraging.</t>
  </si>
  <si>
    <t>comprise plastic and metal related products for the automobile industry.</t>
  </si>
  <si>
    <t>The Group does not have any financial instruments with off balance sheet risk as at 20 February 2004</t>
  </si>
  <si>
    <t>There was no estimation of amount used in the previous interim reports having a material impact in the current</t>
  </si>
  <si>
    <t xml:space="preserve">As at 20 February 2004, the latest practicable date which is not earlier than 7 days from the date of this </t>
  </si>
  <si>
    <t>Quarterly report on consolidated results for the third quarter ended 31 December 2003</t>
  </si>
  <si>
    <t>available to be utilised against future profits.</t>
  </si>
  <si>
    <t>under the Employees' Share Option Scheme(ESOS).</t>
  </si>
  <si>
    <t xml:space="preserve">105, 000 shares of RM1 each and 241, 000 shares of RM1 each issued at RM1.15 and RM1.92 respectively </t>
  </si>
  <si>
    <t>of wheat grains, a significant increase in sea freight cost  especially during the third 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</si>
</sst>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43" fontId="0" fillId="0" borderId="7" xfId="0" applyNumberFormat="1" applyBorder="1" applyAlignment="1">
      <alignment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1" fontId="0" fillId="0" borderId="6" xfId="0" applyNumberFormat="1" applyBorder="1" applyAlignment="1">
      <alignment/>
    </xf>
    <xf numFmtId="3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1" fontId="0" fillId="0" borderId="8" xfId="0" applyNumberFormat="1" applyBorder="1" applyAlignment="1">
      <alignment/>
    </xf>
    <xf numFmtId="41" fontId="2" fillId="0" borderId="8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1" fontId="3" fillId="0" borderId="0" xfId="0" applyNumberFormat="1" applyFont="1" applyAlignment="1">
      <alignment/>
    </xf>
    <xf numFmtId="41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1" fontId="0" fillId="0" borderId="12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1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22.281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210</v>
      </c>
    </row>
    <row r="6" ht="12.75">
      <c r="A6" t="s">
        <v>2</v>
      </c>
    </row>
    <row r="8" ht="12.75">
      <c r="A8" t="s">
        <v>3</v>
      </c>
    </row>
    <row r="9" spans="3:7" ht="12.75">
      <c r="C9" s="7"/>
      <c r="E9" s="7"/>
      <c r="G9" s="7"/>
    </row>
    <row r="10" spans="2:8" ht="12.75">
      <c r="B10" s="1">
        <v>2003</v>
      </c>
      <c r="C10" s="8"/>
      <c r="D10" s="1">
        <v>2002</v>
      </c>
      <c r="E10" s="8"/>
      <c r="F10" s="1">
        <v>2003</v>
      </c>
      <c r="G10" s="8"/>
      <c r="H10" s="1">
        <v>2002</v>
      </c>
    </row>
    <row r="11" spans="2:8" ht="12.75">
      <c r="B11" s="1" t="s">
        <v>4</v>
      </c>
      <c r="C11" s="8"/>
      <c r="D11" s="1" t="s">
        <v>5</v>
      </c>
      <c r="E11" s="8"/>
      <c r="F11" s="1" t="s">
        <v>174</v>
      </c>
      <c r="G11" s="8"/>
      <c r="H11" s="1" t="str">
        <f>+F11</f>
        <v>9 months</v>
      </c>
    </row>
    <row r="12" spans="2:8" ht="12.75">
      <c r="B12" s="1" t="s">
        <v>6</v>
      </c>
      <c r="C12" s="8"/>
      <c r="D12" s="1" t="s">
        <v>6</v>
      </c>
      <c r="E12" s="8"/>
      <c r="F12" s="1" t="s">
        <v>7</v>
      </c>
      <c r="G12" s="8"/>
      <c r="H12" s="1" t="s">
        <v>7</v>
      </c>
    </row>
    <row r="13" spans="2:8" ht="12.75">
      <c r="B13" s="2">
        <v>38352</v>
      </c>
      <c r="C13" s="9"/>
      <c r="D13" s="2">
        <v>38352</v>
      </c>
      <c r="E13" s="9"/>
      <c r="F13" s="2">
        <f>+B13</f>
        <v>38352</v>
      </c>
      <c r="G13" s="8"/>
      <c r="H13" s="2">
        <f>+D13</f>
        <v>38352</v>
      </c>
    </row>
    <row r="14" spans="2:8" ht="12.75">
      <c r="B14" s="1"/>
      <c r="C14" s="8"/>
      <c r="D14" s="1"/>
      <c r="E14" s="8"/>
      <c r="F14" s="1"/>
      <c r="G14" s="8"/>
      <c r="H14" s="1"/>
    </row>
    <row r="15" spans="2:8" ht="12.75">
      <c r="B15" s="1" t="s">
        <v>8</v>
      </c>
      <c r="C15" s="8"/>
      <c r="D15" s="1" t="s">
        <v>8</v>
      </c>
      <c r="E15" s="8"/>
      <c r="F15" s="1" t="s">
        <v>8</v>
      </c>
      <c r="G15" s="8"/>
      <c r="H15" s="1" t="s">
        <v>8</v>
      </c>
    </row>
    <row r="16" spans="3:7" ht="12.75">
      <c r="C16" s="7"/>
      <c r="E16" s="7"/>
      <c r="G16" s="7"/>
    </row>
    <row r="17" spans="1:10" ht="13.5" thickBot="1">
      <c r="A17" t="s">
        <v>9</v>
      </c>
      <c r="B17" s="4">
        <v>27476</v>
      </c>
      <c r="C17" s="10"/>
      <c r="D17" s="4">
        <v>22463</v>
      </c>
      <c r="E17" s="10"/>
      <c r="F17" s="4">
        <v>80552</v>
      </c>
      <c r="G17" s="10"/>
      <c r="H17" s="4">
        <v>71071</v>
      </c>
      <c r="J17" s="3" t="s">
        <v>15</v>
      </c>
    </row>
    <row r="18" spans="2:8" ht="13.5" thickTop="1">
      <c r="B18" s="3"/>
      <c r="C18" s="10"/>
      <c r="D18" s="3"/>
      <c r="E18" s="10"/>
      <c r="F18" s="3"/>
      <c r="G18" s="10"/>
      <c r="H18" s="3"/>
    </row>
    <row r="19" spans="1:8" ht="12.75">
      <c r="A19" t="s">
        <v>10</v>
      </c>
      <c r="B19" s="3"/>
      <c r="C19" s="10"/>
      <c r="D19" s="3"/>
      <c r="E19" s="10"/>
      <c r="F19" s="3"/>
      <c r="G19" s="10"/>
      <c r="H19" s="3"/>
    </row>
    <row r="20" spans="1:12" ht="12.75">
      <c r="A20" t="s">
        <v>11</v>
      </c>
      <c r="B20" s="3">
        <f>-25952-901-847-458</f>
        <v>-28158</v>
      </c>
      <c r="C20" s="10"/>
      <c r="D20" s="3">
        <v>-21297</v>
      </c>
      <c r="E20" s="10"/>
      <c r="F20" s="3">
        <f>-76599-2816-2577-1772</f>
        <v>-83764</v>
      </c>
      <c r="G20" s="10"/>
      <c r="H20" s="3">
        <v>-69135</v>
      </c>
      <c r="L20" s="3"/>
    </row>
    <row r="21" spans="2:8" ht="12.75">
      <c r="B21" s="3"/>
      <c r="C21" s="10"/>
      <c r="D21" s="3"/>
      <c r="E21" s="10"/>
      <c r="F21" s="3"/>
      <c r="G21" s="10"/>
      <c r="H21" s="3"/>
    </row>
    <row r="22" spans="1:8" ht="12.75">
      <c r="A22" t="s">
        <v>17</v>
      </c>
      <c r="B22" s="3"/>
      <c r="C22" s="10"/>
      <c r="D22" s="3"/>
      <c r="E22" s="10"/>
      <c r="F22" s="3"/>
      <c r="G22" s="10"/>
      <c r="H22" s="3"/>
    </row>
    <row r="23" spans="1:12" ht="12.75">
      <c r="A23" t="s">
        <v>18</v>
      </c>
      <c r="B23" s="3">
        <v>0</v>
      </c>
      <c r="C23" s="10"/>
      <c r="D23" s="3">
        <v>0</v>
      </c>
      <c r="E23" s="10"/>
      <c r="F23" s="3">
        <v>0</v>
      </c>
      <c r="G23" s="10"/>
      <c r="H23" s="3">
        <v>3703</v>
      </c>
      <c r="L23" s="3"/>
    </row>
    <row r="24" spans="2:8" ht="12.75">
      <c r="B24" s="3"/>
      <c r="C24" s="10"/>
      <c r="D24" s="3" t="s">
        <v>15</v>
      </c>
      <c r="E24" s="10"/>
      <c r="F24" s="3"/>
      <c r="G24" s="10"/>
      <c r="H24" s="3"/>
    </row>
    <row r="25" spans="1:12" ht="12.75">
      <c r="A25" t="s">
        <v>195</v>
      </c>
      <c r="B25" s="3">
        <v>0</v>
      </c>
      <c r="C25" s="10"/>
      <c r="D25" s="3">
        <v>-7</v>
      </c>
      <c r="E25" s="10"/>
      <c r="F25" s="3">
        <v>0</v>
      </c>
      <c r="G25" s="10"/>
      <c r="H25" s="3">
        <v>-7</v>
      </c>
      <c r="L25" s="3"/>
    </row>
    <row r="26" spans="2:8" ht="12.75">
      <c r="B26" s="3"/>
      <c r="C26" s="10"/>
      <c r="D26" s="3"/>
      <c r="E26" s="10"/>
      <c r="F26" s="3"/>
      <c r="G26" s="10"/>
      <c r="H26" s="3"/>
    </row>
    <row r="27" spans="1:12" ht="12.75">
      <c r="A27" t="s">
        <v>12</v>
      </c>
      <c r="B27" s="3">
        <v>33</v>
      </c>
      <c r="C27" s="10"/>
      <c r="D27" s="3">
        <v>13</v>
      </c>
      <c r="E27" s="10"/>
      <c r="F27" s="3">
        <v>242</v>
      </c>
      <c r="G27" s="10"/>
      <c r="H27" s="3">
        <v>83</v>
      </c>
      <c r="L27" s="3"/>
    </row>
    <row r="28" spans="2:8" ht="12.75">
      <c r="B28" s="5"/>
      <c r="C28" s="10"/>
      <c r="D28" s="5"/>
      <c r="E28" s="10"/>
      <c r="F28" s="5"/>
      <c r="G28" s="10"/>
      <c r="H28" s="5"/>
    </row>
    <row r="29" spans="1:12" ht="12.75">
      <c r="A29" t="s">
        <v>13</v>
      </c>
      <c r="B29" s="3">
        <f>SUM(B17:B28)</f>
        <v>-649</v>
      </c>
      <c r="C29" s="10"/>
      <c r="D29" s="3">
        <f>SUM(D17:D28)</f>
        <v>1172</v>
      </c>
      <c r="E29" s="10"/>
      <c r="F29" s="3">
        <f>SUM(F17:F28)</f>
        <v>-2970</v>
      </c>
      <c r="G29" s="10"/>
      <c r="H29" s="3">
        <f>SUM(H17:H28)</f>
        <v>5715</v>
      </c>
      <c r="L29" s="3"/>
    </row>
    <row r="30" spans="2:8" ht="12.75">
      <c r="B30" s="3"/>
      <c r="C30" s="10"/>
      <c r="D30" s="3"/>
      <c r="E30" s="10"/>
      <c r="F30" s="3"/>
      <c r="G30" s="10"/>
      <c r="H30" s="3"/>
    </row>
    <row r="31" spans="1:12" ht="12.75">
      <c r="A31" t="s">
        <v>14</v>
      </c>
      <c r="B31" s="3">
        <v>-416</v>
      </c>
      <c r="C31" s="10"/>
      <c r="D31" s="3">
        <v>-359</v>
      </c>
      <c r="E31" s="10"/>
      <c r="F31" s="3">
        <v>-1213</v>
      </c>
      <c r="G31" s="10"/>
      <c r="H31" s="3">
        <v>-1016</v>
      </c>
      <c r="L31" s="3"/>
    </row>
    <row r="32" spans="2:8" ht="12.75">
      <c r="B32" s="5"/>
      <c r="C32" s="10"/>
      <c r="D32" s="5"/>
      <c r="E32" s="10"/>
      <c r="F32" s="5"/>
      <c r="G32" s="10"/>
      <c r="H32" s="5"/>
    </row>
    <row r="33" spans="1:12" ht="12.75">
      <c r="A33" t="s">
        <v>16</v>
      </c>
      <c r="B33" s="3">
        <f>+B29+B31</f>
        <v>-1065</v>
      </c>
      <c r="C33" s="10"/>
      <c r="D33" s="3">
        <f>+D29+D31</f>
        <v>813</v>
      </c>
      <c r="E33" s="10"/>
      <c r="F33" s="3">
        <f>+F29+F31</f>
        <v>-4183</v>
      </c>
      <c r="G33" s="10"/>
      <c r="H33" s="3">
        <f>+H29+H31</f>
        <v>4699</v>
      </c>
      <c r="I33" s="3" t="s">
        <v>15</v>
      </c>
      <c r="L33" s="3"/>
    </row>
    <row r="34" spans="2:8" ht="12.75">
      <c r="B34" s="3"/>
      <c r="C34" s="10"/>
      <c r="D34" s="3"/>
      <c r="E34" s="10"/>
      <c r="F34" s="3"/>
      <c r="G34" s="10"/>
      <c r="H34" s="3"/>
    </row>
    <row r="35" spans="1:12" ht="12.75">
      <c r="A35" t="s">
        <v>19</v>
      </c>
      <c r="B35" s="3">
        <v>0</v>
      </c>
      <c r="C35" s="10"/>
      <c r="D35" s="3">
        <v>0</v>
      </c>
      <c r="E35" s="10"/>
      <c r="F35" s="3">
        <v>0</v>
      </c>
      <c r="G35" s="10"/>
      <c r="H35" s="3">
        <v>0</v>
      </c>
      <c r="L35" s="3"/>
    </row>
    <row r="36" spans="2:8" ht="12.75">
      <c r="B36" s="5"/>
      <c r="C36" s="10"/>
      <c r="D36" s="5"/>
      <c r="E36" s="10"/>
      <c r="F36" s="5"/>
      <c r="G36" s="10"/>
      <c r="H36" s="5"/>
    </row>
    <row r="37" spans="1:12" ht="12.75">
      <c r="A37" t="s">
        <v>20</v>
      </c>
      <c r="B37" s="3">
        <f>+B33+B35</f>
        <v>-1065</v>
      </c>
      <c r="C37" s="10"/>
      <c r="D37" s="3">
        <f>+D33+D35</f>
        <v>813</v>
      </c>
      <c r="E37" s="10"/>
      <c r="F37" s="3">
        <f>+F33+F35</f>
        <v>-4183</v>
      </c>
      <c r="G37" s="10"/>
      <c r="H37" s="3">
        <f>+H33+H35</f>
        <v>4699</v>
      </c>
      <c r="L37" s="3"/>
    </row>
    <row r="38" spans="2:8" ht="12.75">
      <c r="B38" s="3"/>
      <c r="C38" s="10"/>
      <c r="D38" s="3"/>
      <c r="E38" s="10"/>
      <c r="F38" s="3"/>
      <c r="G38" s="10"/>
      <c r="H38" s="3"/>
    </row>
    <row r="39" spans="1:12" ht="12.75">
      <c r="A39" t="s">
        <v>21</v>
      </c>
      <c r="B39" s="3">
        <v>0</v>
      </c>
      <c r="C39" s="10"/>
      <c r="D39" s="3">
        <v>0</v>
      </c>
      <c r="E39" s="10"/>
      <c r="F39" s="3">
        <v>0</v>
      </c>
      <c r="G39" s="10"/>
      <c r="H39" s="3">
        <v>0</v>
      </c>
      <c r="L39" s="3"/>
    </row>
    <row r="40" spans="2:8" ht="12.75">
      <c r="B40" s="3"/>
      <c r="C40" s="10"/>
      <c r="D40" s="3"/>
      <c r="E40" s="10"/>
      <c r="F40" s="3"/>
      <c r="G40" s="10"/>
      <c r="H40" s="3"/>
    </row>
    <row r="41" spans="1:12" ht="13.5" thickBot="1">
      <c r="A41" t="s">
        <v>22</v>
      </c>
      <c r="B41" s="6">
        <f>+B37+B39</f>
        <v>-1065</v>
      </c>
      <c r="C41" s="10"/>
      <c r="D41" s="6">
        <f>+D37+D39</f>
        <v>813</v>
      </c>
      <c r="E41" s="10"/>
      <c r="F41" s="6">
        <f>+F37+F39</f>
        <v>-4183</v>
      </c>
      <c r="G41" s="10"/>
      <c r="H41" s="6">
        <f>+H37+H39</f>
        <v>4699</v>
      </c>
      <c r="L41" s="3"/>
    </row>
    <row r="42" spans="2:8" ht="13.5" thickTop="1">
      <c r="B42" s="3"/>
      <c r="C42" s="10"/>
      <c r="D42" s="3"/>
      <c r="E42" s="10"/>
      <c r="F42" s="3"/>
      <c r="G42" s="10"/>
      <c r="H42" s="3"/>
    </row>
    <row r="43" spans="2:8" ht="12.75">
      <c r="B43" s="34" t="s">
        <v>129</v>
      </c>
      <c r="C43" s="35"/>
      <c r="D43" s="34" t="s">
        <v>129</v>
      </c>
      <c r="E43" s="35"/>
      <c r="F43" s="34" t="s">
        <v>129</v>
      </c>
      <c r="G43" s="35"/>
      <c r="H43" s="34" t="s">
        <v>129</v>
      </c>
    </row>
    <row r="44" spans="1:8" ht="12.75">
      <c r="A44" t="s">
        <v>130</v>
      </c>
      <c r="B44" s="3"/>
      <c r="C44" s="10"/>
      <c r="D44" s="3"/>
      <c r="E44" s="10"/>
      <c r="F44" s="3"/>
      <c r="G44" s="10"/>
      <c r="H44" s="3"/>
    </row>
    <row r="45" spans="1:8" ht="12.75">
      <c r="A45" t="s">
        <v>131</v>
      </c>
      <c r="B45" s="26">
        <v>-2.4</v>
      </c>
      <c r="C45" s="26"/>
      <c r="D45" s="36">
        <v>1.89</v>
      </c>
      <c r="E45" s="26"/>
      <c r="F45" s="36">
        <v>-9.42</v>
      </c>
      <c r="G45" s="36"/>
      <c r="H45" s="26">
        <v>10.94</v>
      </c>
    </row>
    <row r="46" spans="1:8" ht="12.75">
      <c r="A46" t="s">
        <v>132</v>
      </c>
      <c r="B46" s="26">
        <v>-2.34</v>
      </c>
      <c r="C46" s="26"/>
      <c r="D46" s="26">
        <v>1.87</v>
      </c>
      <c r="E46" s="26"/>
      <c r="F46" s="26">
        <v>-9.22</v>
      </c>
      <c r="G46" s="36"/>
      <c r="H46" s="26">
        <v>10.83</v>
      </c>
    </row>
    <row r="47" spans="2:8" ht="12.75">
      <c r="B47" s="3"/>
      <c r="C47" s="10"/>
      <c r="D47" s="3"/>
      <c r="E47" s="10"/>
      <c r="F47" s="3"/>
      <c r="G47" s="10"/>
      <c r="H47" s="3"/>
    </row>
    <row r="48" spans="2:8" ht="12.75">
      <c r="B48" s="3"/>
      <c r="C48" s="10"/>
      <c r="D48" s="3"/>
      <c r="E48" s="10"/>
      <c r="F48" s="3"/>
      <c r="G48" s="10"/>
      <c r="H48" s="3"/>
    </row>
    <row r="49" spans="2:8" ht="12.75">
      <c r="B49" s="3"/>
      <c r="C49" s="10"/>
      <c r="D49" s="3"/>
      <c r="E49" s="10"/>
      <c r="F49" s="3"/>
      <c r="G49" s="10"/>
      <c r="H49" s="3"/>
    </row>
    <row r="50" spans="2:8" ht="12.75">
      <c r="B50" s="3"/>
      <c r="C50" s="10"/>
      <c r="D50" s="3"/>
      <c r="E50" s="10"/>
      <c r="F50" s="3"/>
      <c r="G50" s="10"/>
      <c r="H50" s="3"/>
    </row>
    <row r="51" spans="2:8" ht="12.75">
      <c r="B51" s="3"/>
      <c r="C51" s="10"/>
      <c r="D51" s="3"/>
      <c r="E51" s="10"/>
      <c r="F51" s="3"/>
      <c r="G51" s="10"/>
      <c r="H51" s="3"/>
    </row>
    <row r="52" spans="2:8" ht="12.75">
      <c r="B52" s="3"/>
      <c r="C52" s="10"/>
      <c r="D52" s="3"/>
      <c r="E52" s="10"/>
      <c r="F52" s="3"/>
      <c r="G52" s="10"/>
      <c r="H52" s="3"/>
    </row>
    <row r="53" spans="3:7" ht="12.75">
      <c r="C53" s="7"/>
      <c r="E53" s="7"/>
      <c r="G53" s="7"/>
    </row>
    <row r="54" spans="3:7" ht="12.75">
      <c r="C54" s="7"/>
      <c r="E54" s="7"/>
      <c r="G54" s="7"/>
    </row>
    <row r="55" spans="3:8" ht="12.75">
      <c r="C55" s="7"/>
      <c r="E55" s="7"/>
      <c r="G55" s="7"/>
      <c r="H55" t="s">
        <v>15</v>
      </c>
    </row>
    <row r="56" spans="3:8" ht="12.75">
      <c r="C56" s="7"/>
      <c r="E56" s="7"/>
      <c r="G56" s="7"/>
      <c r="H56" s="3" t="s">
        <v>15</v>
      </c>
    </row>
    <row r="57" spans="3:7" ht="12.75">
      <c r="C57" s="7"/>
      <c r="E57" s="7"/>
      <c r="G57" s="7"/>
    </row>
    <row r="58" spans="3:7" ht="12.75">
      <c r="C58" s="7"/>
      <c r="E58" s="7"/>
      <c r="G58" s="7"/>
    </row>
    <row r="59" spans="3:7" ht="12.75">
      <c r="C59" s="7"/>
      <c r="E59" s="7"/>
      <c r="G59" s="7"/>
    </row>
    <row r="60" spans="3:7" ht="12.75">
      <c r="C60" s="7"/>
      <c r="E60" s="7"/>
      <c r="G60" s="7"/>
    </row>
    <row r="61" spans="3:7" ht="12.75">
      <c r="C61" s="7"/>
      <c r="E61" s="7"/>
      <c r="G61" s="7"/>
    </row>
    <row r="62" spans="3:7" ht="12.75">
      <c r="C62" s="7"/>
      <c r="E62" s="7"/>
      <c r="G62" s="7"/>
    </row>
    <row r="63" spans="3:7" ht="12.75">
      <c r="C63" s="7"/>
      <c r="E63" s="7"/>
      <c r="G63" s="7"/>
    </row>
    <row r="64" spans="3:7" ht="12.75">
      <c r="C64" s="7"/>
      <c r="E64" s="7"/>
      <c r="G64" s="7"/>
    </row>
    <row r="65" spans="3:7" ht="12.75">
      <c r="C65" s="7"/>
      <c r="E65" s="7"/>
      <c r="G65" s="7"/>
    </row>
    <row r="66" spans="3:7" ht="12.75">
      <c r="C66" s="7"/>
      <c r="E66" s="7"/>
      <c r="G66" s="7"/>
    </row>
  </sheetData>
  <printOptions/>
  <pageMargins left="1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zoomScale="80" zoomScaleNormal="80" workbookViewId="0" topLeftCell="A1">
      <selection activeCell="B20" sqref="B20"/>
    </sheetView>
  </sheetViews>
  <sheetFormatPr defaultColWidth="9.140625" defaultRowHeight="12.75"/>
  <cols>
    <col min="2" max="2" width="43.421875" style="0" customWidth="1"/>
    <col min="3" max="3" width="18.57421875" style="0" bestFit="1" customWidth="1"/>
    <col min="4" max="4" width="1.7109375" style="0" customWidth="1"/>
    <col min="5" max="5" width="20.8515625" style="0" bestFit="1" customWidth="1"/>
  </cols>
  <sheetData>
    <row r="1" ht="12.75">
      <c r="B1" s="21" t="s">
        <v>0</v>
      </c>
    </row>
    <row r="2" ht="12.75">
      <c r="B2" s="20" t="s">
        <v>31</v>
      </c>
    </row>
    <row r="3" ht="12.75">
      <c r="B3" s="20"/>
    </row>
    <row r="4" ht="12.75">
      <c r="B4" s="21" t="s">
        <v>32</v>
      </c>
    </row>
    <row r="5" ht="12.75">
      <c r="D5" s="7"/>
    </row>
    <row r="6" spans="3:5" ht="12.75">
      <c r="C6" s="1" t="s">
        <v>15</v>
      </c>
      <c r="D6" s="7"/>
      <c r="E6" s="1" t="s">
        <v>23</v>
      </c>
    </row>
    <row r="7" spans="3:5" ht="12.75">
      <c r="C7" s="1" t="s">
        <v>24</v>
      </c>
      <c r="D7" s="7"/>
      <c r="E7" s="1" t="s">
        <v>25</v>
      </c>
    </row>
    <row r="8" spans="3:5" ht="12.75">
      <c r="C8" s="12" t="s">
        <v>26</v>
      </c>
      <c r="D8" s="7"/>
      <c r="E8" s="1" t="s">
        <v>27</v>
      </c>
    </row>
    <row r="9" spans="3:5" ht="12.75">
      <c r="C9" s="11">
        <v>37986</v>
      </c>
      <c r="D9" s="8"/>
      <c r="E9" s="11">
        <v>37711</v>
      </c>
    </row>
    <row r="10" spans="3:5" ht="12.75">
      <c r="C10" s="1" t="s">
        <v>8</v>
      </c>
      <c r="D10" s="7"/>
      <c r="E10" s="1" t="s">
        <v>8</v>
      </c>
    </row>
    <row r="11" spans="3:5" ht="12.75">
      <c r="C11" s="1"/>
      <c r="D11" s="7"/>
      <c r="E11" s="1"/>
    </row>
    <row r="12" spans="2:5" ht="12.75">
      <c r="B12" s="13" t="s">
        <v>140</v>
      </c>
      <c r="C12" s="1"/>
      <c r="D12" s="7"/>
      <c r="E12" s="1"/>
    </row>
    <row r="13" spans="2:7" ht="12.75">
      <c r="B13" s="17" t="s">
        <v>33</v>
      </c>
      <c r="C13" s="37">
        <v>27701</v>
      </c>
      <c r="D13" s="10"/>
      <c r="E13" s="3">
        <v>28458</v>
      </c>
      <c r="G13" t="s">
        <v>15</v>
      </c>
    </row>
    <row r="14" spans="2:5" ht="12.75">
      <c r="B14" s="17" t="s">
        <v>143</v>
      </c>
      <c r="C14" s="3">
        <v>1736</v>
      </c>
      <c r="D14" s="10"/>
      <c r="E14" s="3">
        <v>1736</v>
      </c>
    </row>
    <row r="15" spans="2:5" ht="12.75">
      <c r="B15" s="17"/>
      <c r="C15" s="15">
        <f>SUM(C13:C14)</f>
        <v>29437</v>
      </c>
      <c r="D15" s="10"/>
      <c r="E15" s="15">
        <f>SUM(E13:E14)</f>
        <v>30194</v>
      </c>
    </row>
    <row r="16" ht="12.75">
      <c r="D16" s="7"/>
    </row>
    <row r="17" spans="2:4" ht="12.75">
      <c r="B17" s="14" t="s">
        <v>28</v>
      </c>
      <c r="D17" s="7"/>
    </row>
    <row r="18" spans="2:5" ht="12.75">
      <c r="B18" t="s">
        <v>141</v>
      </c>
      <c r="C18" s="37">
        <v>10392</v>
      </c>
      <c r="D18" s="10"/>
      <c r="E18" s="3">
        <v>18001</v>
      </c>
    </row>
    <row r="19" spans="2:5" ht="12.75">
      <c r="B19" t="s">
        <v>142</v>
      </c>
      <c r="C19" s="3">
        <v>2</v>
      </c>
      <c r="D19" s="10"/>
      <c r="E19" s="3">
        <v>2</v>
      </c>
    </row>
    <row r="20" spans="2:7" ht="12.75">
      <c r="B20" t="s">
        <v>187</v>
      </c>
      <c r="C20" s="37">
        <f>23967-103</f>
        <v>23864</v>
      </c>
      <c r="D20" s="10"/>
      <c r="E20" s="3">
        <v>24214</v>
      </c>
      <c r="G20" t="s">
        <v>15</v>
      </c>
    </row>
    <row r="21" spans="2:7" ht="12.75">
      <c r="B21" t="s">
        <v>150</v>
      </c>
      <c r="C21" s="3">
        <v>103</v>
      </c>
      <c r="D21" s="10"/>
      <c r="E21" s="3">
        <v>101</v>
      </c>
      <c r="G21" t="s">
        <v>15</v>
      </c>
    </row>
    <row r="22" spans="2:5" ht="12.75">
      <c r="B22" t="s">
        <v>151</v>
      </c>
      <c r="C22" s="3">
        <f>616+7836</f>
        <v>8452</v>
      </c>
      <c r="D22" s="10"/>
      <c r="E22" s="3">
        <v>4209</v>
      </c>
    </row>
    <row r="23" spans="3:7" ht="12.75">
      <c r="C23" s="15">
        <f>SUM(C18:C22)</f>
        <v>42813</v>
      </c>
      <c r="D23" s="10"/>
      <c r="E23" s="15">
        <f>SUM(E18:E22)</f>
        <v>46527</v>
      </c>
      <c r="G23" t="s">
        <v>15</v>
      </c>
    </row>
    <row r="24" spans="2:4" ht="12.75">
      <c r="B24" s="14" t="s">
        <v>34</v>
      </c>
      <c r="D24" s="7"/>
    </row>
    <row r="25" spans="2:5" ht="12.75">
      <c r="B25" t="s">
        <v>152</v>
      </c>
      <c r="C25" s="3">
        <f>572+3184+91+496</f>
        <v>4343</v>
      </c>
      <c r="D25" s="10"/>
      <c r="E25" s="3">
        <f>26776-E26</f>
        <v>3931</v>
      </c>
    </row>
    <row r="26" spans="2:7" ht="12.75">
      <c r="B26" t="s">
        <v>162</v>
      </c>
      <c r="C26" s="3">
        <v>21712</v>
      </c>
      <c r="D26" s="10"/>
      <c r="E26" s="3">
        <v>22845</v>
      </c>
      <c r="G26" s="3" t="s">
        <v>15</v>
      </c>
    </row>
    <row r="27" spans="2:5" ht="12.75">
      <c r="B27" t="s">
        <v>153</v>
      </c>
      <c r="C27" s="3">
        <f>675+434</f>
        <v>1109</v>
      </c>
      <c r="D27" s="10"/>
      <c r="E27" s="3">
        <v>1030</v>
      </c>
    </row>
    <row r="28" spans="2:7" ht="12.75">
      <c r="B28" t="s">
        <v>154</v>
      </c>
      <c r="C28" s="3">
        <v>150</v>
      </c>
      <c r="D28" s="10"/>
      <c r="E28" s="3">
        <v>130</v>
      </c>
      <c r="G28" s="3" t="s">
        <v>15</v>
      </c>
    </row>
    <row r="29" spans="2:5" ht="12.75">
      <c r="B29" t="s">
        <v>15</v>
      </c>
      <c r="C29" s="3" t="s">
        <v>15</v>
      </c>
      <c r="D29" s="10"/>
      <c r="E29" s="3" t="s">
        <v>15</v>
      </c>
    </row>
    <row r="30" spans="3:7" ht="12.75">
      <c r="C30" s="15">
        <f>SUM(C25:C29)</f>
        <v>27314</v>
      </c>
      <c r="D30" s="10"/>
      <c r="E30" s="15">
        <f>SUM(E25:E29)</f>
        <v>27936</v>
      </c>
      <c r="G30" t="s">
        <v>15</v>
      </c>
    </row>
    <row r="31" spans="3:5" ht="12.75">
      <c r="C31" s="10"/>
      <c r="D31" s="10"/>
      <c r="E31" s="10"/>
    </row>
    <row r="32" spans="2:5" ht="12.75">
      <c r="B32" s="13" t="s">
        <v>163</v>
      </c>
      <c r="C32" s="10">
        <f>+C23-C30</f>
        <v>15499</v>
      </c>
      <c r="D32" s="10"/>
      <c r="E32" s="10">
        <f>+E23-E30</f>
        <v>18591</v>
      </c>
    </row>
    <row r="33" spans="2:5" ht="12.75">
      <c r="B33" s="13"/>
      <c r="C33" s="10"/>
      <c r="D33" s="10"/>
      <c r="E33" s="10"/>
    </row>
    <row r="34" spans="2:5" ht="12.75">
      <c r="B34" s="13" t="s">
        <v>164</v>
      </c>
      <c r="C34" s="10"/>
      <c r="D34" s="10"/>
      <c r="E34" s="10"/>
    </row>
    <row r="35" spans="2:7" ht="12.75">
      <c r="B35" t="s">
        <v>35</v>
      </c>
      <c r="C35" s="3">
        <v>849</v>
      </c>
      <c r="D35" s="10"/>
      <c r="E35" s="3">
        <v>1441</v>
      </c>
      <c r="G35" s="3" t="s">
        <v>15</v>
      </c>
    </row>
    <row r="36" spans="3:5" ht="13.5" thickBot="1">
      <c r="C36" s="16">
        <f>+C15+C32-C35</f>
        <v>44087</v>
      </c>
      <c r="D36" s="10"/>
      <c r="E36" s="16">
        <f>+E15+E32-E35</f>
        <v>47344</v>
      </c>
    </row>
    <row r="37" spans="3:5" ht="13.5" thickTop="1">
      <c r="C37" s="3">
        <f>+C36-C50</f>
        <v>0</v>
      </c>
      <c r="D37" s="10"/>
      <c r="E37" s="3">
        <f>+E36-E50</f>
        <v>0</v>
      </c>
    </row>
    <row r="38" spans="3:5" ht="12.75">
      <c r="C38" s="3" t="s">
        <v>15</v>
      </c>
      <c r="D38" s="7"/>
      <c r="E38" s="3" t="s">
        <v>15</v>
      </c>
    </row>
    <row r="39" spans="2:4" ht="12.75">
      <c r="B39" s="13" t="s">
        <v>165</v>
      </c>
      <c r="D39" s="7"/>
    </row>
    <row r="40" spans="2:5" ht="12.75">
      <c r="B40" t="s">
        <v>155</v>
      </c>
      <c r="C40" s="3">
        <v>44774</v>
      </c>
      <c r="D40" s="10"/>
      <c r="E40" s="3">
        <v>44072</v>
      </c>
    </row>
    <row r="41" spans="2:4" ht="12.75">
      <c r="B41" s="17"/>
      <c r="D41" s="7"/>
    </row>
    <row r="42" spans="2:4" ht="12.75">
      <c r="B42" s="14" t="s">
        <v>29</v>
      </c>
      <c r="D42" s="7"/>
    </row>
    <row r="43" spans="2:5" ht="12.75">
      <c r="B43" t="s">
        <v>156</v>
      </c>
      <c r="C43" s="3">
        <v>6249</v>
      </c>
      <c r="D43" s="10"/>
      <c r="E43" s="3">
        <v>5957</v>
      </c>
    </row>
    <row r="44" spans="2:5" ht="12.75">
      <c r="B44" t="s">
        <v>157</v>
      </c>
      <c r="C44" s="3">
        <v>-6936</v>
      </c>
      <c r="D44" s="10"/>
      <c r="E44" s="3">
        <v>-2753</v>
      </c>
    </row>
    <row r="45" spans="2:5" ht="12.75">
      <c r="B45" s="3" t="s">
        <v>15</v>
      </c>
      <c r="C45" s="18"/>
      <c r="D45" s="7"/>
      <c r="E45" s="18"/>
    </row>
    <row r="46" spans="3:7" ht="12.75">
      <c r="C46" s="3">
        <f>SUM(C40:C45)</f>
        <v>44087</v>
      </c>
      <c r="D46" s="10"/>
      <c r="E46" s="3">
        <f>SUM(E40:E45)</f>
        <v>47276</v>
      </c>
      <c r="G46" t="s">
        <v>15</v>
      </c>
    </row>
    <row r="47" spans="3:5" ht="12.75">
      <c r="C47" s="3"/>
      <c r="D47" s="10"/>
      <c r="E47" s="3"/>
    </row>
    <row r="48" spans="2:5" ht="12.75">
      <c r="B48" s="13" t="s">
        <v>30</v>
      </c>
      <c r="C48" s="3">
        <v>0</v>
      </c>
      <c r="D48" s="10"/>
      <c r="E48" s="3">
        <v>68</v>
      </c>
    </row>
    <row r="49" spans="3:5" ht="12.75">
      <c r="C49" s="3" t="s">
        <v>15</v>
      </c>
      <c r="D49" s="7"/>
      <c r="E49" s="3" t="s">
        <v>15</v>
      </c>
    </row>
    <row r="50" spans="3:5" ht="13.5" thickBot="1">
      <c r="C50" s="16">
        <f>+C46+C48</f>
        <v>44087</v>
      </c>
      <c r="D50" s="10"/>
      <c r="E50" s="16">
        <f>+E46+E48</f>
        <v>47344</v>
      </c>
    </row>
    <row r="51" ht="13.5" thickTop="1">
      <c r="D51" s="7"/>
    </row>
    <row r="52" spans="2:5" ht="13.5" thickBot="1">
      <c r="B52" t="s">
        <v>166</v>
      </c>
      <c r="C52" s="19">
        <f>+C46/C40</f>
        <v>0.9846562737302899</v>
      </c>
      <c r="D52" s="7"/>
      <c r="E52" s="19">
        <f>+E46/E40</f>
        <v>1.072699219459067</v>
      </c>
    </row>
    <row r="53" ht="12.75">
      <c r="D53" s="7"/>
    </row>
    <row r="54" ht="12.75">
      <c r="D54" s="7"/>
    </row>
    <row r="55" spans="3:4" ht="12.75">
      <c r="C55" t="s">
        <v>15</v>
      </c>
      <c r="D55" s="7"/>
    </row>
    <row r="56" ht="12.75">
      <c r="D56" s="7"/>
    </row>
    <row r="57" ht="12.75">
      <c r="D57" s="7"/>
    </row>
    <row r="58" spans="3:4" ht="12.75">
      <c r="C58" s="26" t="s">
        <v>15</v>
      </c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</sheetData>
  <printOptions/>
  <pageMargins left="0.75" right="0.5" top="0.75" bottom="0.5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="75" zoomScaleNormal="75" workbookViewId="0" topLeftCell="A1">
      <selection activeCell="B17" sqref="B17"/>
    </sheetView>
  </sheetViews>
  <sheetFormatPr defaultColWidth="9.140625" defaultRowHeight="12.75"/>
  <cols>
    <col min="2" max="2" width="27.421875" style="0" customWidth="1"/>
    <col min="3" max="6" width="10.7109375" style="0" customWidth="1"/>
    <col min="7" max="7" width="12.2812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31</v>
      </c>
      <c r="C2" s="20"/>
    </row>
    <row r="3" spans="2:3" ht="12.75">
      <c r="B3" s="20"/>
      <c r="C3" s="20"/>
    </row>
    <row r="4" ht="12.75">
      <c r="B4" t="s">
        <v>119</v>
      </c>
    </row>
    <row r="5" spans="2:3" ht="12.75">
      <c r="B5" s="24" t="s">
        <v>171</v>
      </c>
      <c r="C5" s="24"/>
    </row>
    <row r="7" spans="1:3" ht="12.75">
      <c r="A7">
        <v>1</v>
      </c>
      <c r="B7" s="13" t="s">
        <v>76</v>
      </c>
      <c r="C7" s="13"/>
    </row>
    <row r="8" spans="2:7" ht="12.75">
      <c r="B8" s="25" t="s">
        <v>184</v>
      </c>
      <c r="C8" s="25"/>
      <c r="D8" s="25"/>
      <c r="E8" s="25"/>
      <c r="F8" s="25"/>
      <c r="G8" s="25"/>
    </row>
    <row r="9" spans="2:7" ht="12.75">
      <c r="B9" s="25" t="s">
        <v>178</v>
      </c>
      <c r="C9" s="25"/>
      <c r="D9" s="25"/>
      <c r="E9" s="25"/>
      <c r="F9" s="25"/>
      <c r="G9" s="25"/>
    </row>
    <row r="10" spans="2:7" ht="12.75">
      <c r="B10" s="25" t="s">
        <v>179</v>
      </c>
      <c r="C10" s="25"/>
      <c r="D10" s="25"/>
      <c r="E10" s="25"/>
      <c r="F10" s="25"/>
      <c r="G10" s="25"/>
    </row>
    <row r="11" spans="2:7" ht="12.75">
      <c r="B11" s="25" t="s">
        <v>180</v>
      </c>
      <c r="C11" s="25"/>
      <c r="D11" s="25"/>
      <c r="E11" s="25"/>
      <c r="F11" s="25"/>
      <c r="G11" s="25"/>
    </row>
    <row r="12" spans="2:7" ht="12.75">
      <c r="B12" s="25" t="s">
        <v>181</v>
      </c>
      <c r="C12" s="25"/>
      <c r="D12" s="25"/>
      <c r="E12" s="25"/>
      <c r="F12" s="25"/>
      <c r="G12" s="25"/>
    </row>
    <row r="13" spans="2:7" ht="12.75">
      <c r="B13" s="25" t="s">
        <v>188</v>
      </c>
      <c r="C13" s="25"/>
      <c r="D13" s="25"/>
      <c r="E13" s="25"/>
      <c r="F13" s="25"/>
      <c r="G13" s="25"/>
    </row>
    <row r="14" ht="12.75">
      <c r="B14" s="25" t="s">
        <v>189</v>
      </c>
    </row>
    <row r="15" ht="12.75">
      <c r="B15" s="25" t="s">
        <v>204</v>
      </c>
    </row>
    <row r="16" ht="12.75">
      <c r="B16" s="25" t="s">
        <v>214</v>
      </c>
    </row>
    <row r="17" ht="12.75">
      <c r="B17" s="25" t="s">
        <v>190</v>
      </c>
    </row>
    <row r="19" spans="1:3" ht="12.75">
      <c r="A19">
        <v>2</v>
      </c>
      <c r="B19" s="13" t="s">
        <v>74</v>
      </c>
      <c r="C19" s="13"/>
    </row>
    <row r="20" spans="2:3" ht="12.75">
      <c r="B20" s="13" t="s">
        <v>75</v>
      </c>
      <c r="C20" s="13"/>
    </row>
    <row r="21" spans="2:7" ht="12.75">
      <c r="B21" s="25" t="s">
        <v>191</v>
      </c>
      <c r="C21" s="25"/>
      <c r="D21" s="25"/>
      <c r="E21" s="25"/>
      <c r="F21" s="25"/>
      <c r="G21" s="25" t="s">
        <v>15</v>
      </c>
    </row>
    <row r="22" spans="2:7" ht="12.75">
      <c r="B22" s="25" t="s">
        <v>192</v>
      </c>
      <c r="C22" s="25"/>
      <c r="D22" s="25"/>
      <c r="E22" s="25"/>
      <c r="F22" s="25"/>
      <c r="G22" s="25"/>
    </row>
    <row r="23" ht="12.75">
      <c r="B23" s="25" t="s">
        <v>193</v>
      </c>
    </row>
    <row r="25" spans="1:3" ht="12.75">
      <c r="A25">
        <v>3</v>
      </c>
      <c r="B25" s="13" t="s">
        <v>120</v>
      </c>
      <c r="C25" s="13"/>
    </row>
    <row r="26" spans="2:7" ht="12.75">
      <c r="B26" s="25" t="s">
        <v>202</v>
      </c>
      <c r="C26" s="25"/>
      <c r="D26" s="25"/>
      <c r="E26" s="25"/>
      <c r="F26" s="25"/>
      <c r="G26" s="25"/>
    </row>
    <row r="27" spans="2:7" ht="12.75">
      <c r="B27" s="25" t="s">
        <v>201</v>
      </c>
      <c r="C27" s="25"/>
      <c r="D27" s="25"/>
      <c r="E27" s="25"/>
      <c r="F27" s="25"/>
      <c r="G27" s="25"/>
    </row>
    <row r="28" spans="2:7" ht="12.75">
      <c r="B28" s="25" t="s">
        <v>182</v>
      </c>
      <c r="C28" s="25"/>
      <c r="D28" s="25"/>
      <c r="E28" s="25"/>
      <c r="F28" s="25"/>
      <c r="G28" s="25"/>
    </row>
    <row r="29" spans="2:7" ht="12.75">
      <c r="B29" s="25" t="s">
        <v>183</v>
      </c>
      <c r="C29" s="25"/>
      <c r="D29" s="25"/>
      <c r="E29" s="25"/>
      <c r="F29" s="25"/>
      <c r="G29" s="25"/>
    </row>
    <row r="30" ht="12.75">
      <c r="B30" s="25" t="s">
        <v>205</v>
      </c>
    </row>
    <row r="31" ht="12.75">
      <c r="B31" s="25" t="s">
        <v>15</v>
      </c>
    </row>
    <row r="32" ht="12.75">
      <c r="B32" s="25"/>
    </row>
    <row r="33" spans="1:3" ht="12.75">
      <c r="A33">
        <v>4</v>
      </c>
      <c r="B33" s="13" t="s">
        <v>121</v>
      </c>
      <c r="C33" s="13"/>
    </row>
    <row r="34" spans="2:3" ht="12.75">
      <c r="B34" s="25" t="s">
        <v>79</v>
      </c>
      <c r="C34" s="25"/>
    </row>
    <row r="36" spans="1:3" ht="12.75">
      <c r="A36">
        <v>5</v>
      </c>
      <c r="B36" s="13" t="s">
        <v>19</v>
      </c>
      <c r="C36" s="13"/>
    </row>
    <row r="37" ht="12.75">
      <c r="B37" t="s">
        <v>61</v>
      </c>
    </row>
    <row r="38" ht="12.75">
      <c r="B38" t="s">
        <v>194</v>
      </c>
    </row>
    <row r="39" ht="12.75">
      <c r="B39" t="s">
        <v>211</v>
      </c>
    </row>
    <row r="41" spans="1:3" ht="12.75">
      <c r="A41">
        <v>6</v>
      </c>
      <c r="B41" s="13" t="s">
        <v>122</v>
      </c>
      <c r="C41" s="13"/>
    </row>
    <row r="42" ht="12.75">
      <c r="B42" t="s">
        <v>105</v>
      </c>
    </row>
    <row r="44" spans="1:2" ht="12.75">
      <c r="A44">
        <v>7</v>
      </c>
      <c r="B44" s="13" t="s">
        <v>63</v>
      </c>
    </row>
    <row r="45" ht="12.75">
      <c r="B45" t="s">
        <v>64</v>
      </c>
    </row>
    <row r="47" spans="1:3" ht="12.75">
      <c r="A47">
        <v>8</v>
      </c>
      <c r="B47" s="13" t="s">
        <v>67</v>
      </c>
      <c r="C47" s="13"/>
    </row>
    <row r="48" spans="2:5" ht="12.75">
      <c r="B48" s="17" t="s">
        <v>106</v>
      </c>
      <c r="C48" s="17"/>
      <c r="D48" s="17"/>
      <c r="E48" s="17"/>
    </row>
    <row r="49" spans="2:5" ht="12.75">
      <c r="B49" s="17" t="s">
        <v>128</v>
      </c>
      <c r="C49" s="17"/>
      <c r="D49" s="17"/>
      <c r="E49" s="17"/>
    </row>
    <row r="50" spans="2:5" ht="12.75">
      <c r="B50" s="17" t="s">
        <v>145</v>
      </c>
      <c r="C50" s="17"/>
      <c r="D50" s="17"/>
      <c r="E50" s="17"/>
    </row>
    <row r="51" spans="2:5" ht="12.75">
      <c r="B51" s="17" t="s">
        <v>107</v>
      </c>
      <c r="C51" s="17"/>
      <c r="D51" s="17"/>
      <c r="E51" s="17"/>
    </row>
    <row r="52" spans="2:5" ht="12.75">
      <c r="B52" s="17" t="s">
        <v>108</v>
      </c>
      <c r="C52" s="17"/>
      <c r="D52" s="17"/>
      <c r="E52" s="17"/>
    </row>
    <row r="53" spans="2:5" ht="12.75">
      <c r="B53" s="17" t="s">
        <v>117</v>
      </c>
      <c r="C53" s="17"/>
      <c r="D53" s="17"/>
      <c r="E53" s="17"/>
    </row>
    <row r="54" spans="2:5" ht="12.75">
      <c r="B54" s="17"/>
      <c r="C54" s="17"/>
      <c r="D54" s="17"/>
      <c r="E54" s="17"/>
    </row>
    <row r="55" spans="2:5" ht="12.75">
      <c r="B55" s="17" t="s">
        <v>109</v>
      </c>
      <c r="C55" s="17"/>
      <c r="D55" s="17"/>
      <c r="E55" s="17"/>
    </row>
    <row r="56" spans="2:5" ht="12.75">
      <c r="B56" s="17" t="s">
        <v>135</v>
      </c>
      <c r="C56" s="17"/>
      <c r="D56" s="17"/>
      <c r="E56" s="17"/>
    </row>
    <row r="57" spans="2:5" ht="12.75">
      <c r="B57" s="17" t="s">
        <v>110</v>
      </c>
      <c r="C57" s="17"/>
      <c r="D57" s="17"/>
      <c r="E57" s="17"/>
    </row>
    <row r="58" spans="2:5" ht="12.75">
      <c r="B58" s="17" t="s">
        <v>111</v>
      </c>
      <c r="C58" s="17"/>
      <c r="D58" s="17"/>
      <c r="E58" s="17"/>
    </row>
    <row r="59" spans="2:5" ht="12.75">
      <c r="B59" s="17"/>
      <c r="C59" s="17"/>
      <c r="D59" s="17"/>
      <c r="E59" s="17"/>
    </row>
    <row r="60" spans="2:5" ht="12.75">
      <c r="B60" s="17" t="s">
        <v>136</v>
      </c>
      <c r="C60" s="17"/>
      <c r="D60" s="17"/>
      <c r="E60" s="17"/>
    </row>
    <row r="61" spans="2:5" ht="12.75">
      <c r="B61" s="17" t="s">
        <v>112</v>
      </c>
      <c r="C61" s="17"/>
      <c r="D61" s="17"/>
      <c r="E61" s="17"/>
    </row>
    <row r="62" spans="2:5" ht="12.75">
      <c r="B62" s="17"/>
      <c r="C62" s="17"/>
      <c r="D62" s="17"/>
      <c r="E62" s="17"/>
    </row>
    <row r="63" spans="2:5" ht="12.75">
      <c r="B63" s="17" t="s">
        <v>113</v>
      </c>
      <c r="C63" s="17"/>
      <c r="D63" s="17"/>
      <c r="E63" s="17"/>
    </row>
    <row r="64" spans="2:5" ht="12.75">
      <c r="B64" s="17" t="s">
        <v>114</v>
      </c>
      <c r="C64" s="17"/>
      <c r="D64" s="17"/>
      <c r="E64" s="17"/>
    </row>
    <row r="65" spans="2:5" ht="12.75">
      <c r="B65" s="17" t="s">
        <v>206</v>
      </c>
      <c r="C65" s="17"/>
      <c r="D65" s="17"/>
      <c r="E65" s="17"/>
    </row>
    <row r="66" spans="2:5" ht="12.75">
      <c r="B66" s="17"/>
      <c r="C66" s="17"/>
      <c r="D66" s="17"/>
      <c r="E66" s="17"/>
    </row>
    <row r="67" spans="2:5" ht="12.75">
      <c r="B67" s="17"/>
      <c r="C67" s="17"/>
      <c r="D67" s="17"/>
      <c r="E67" s="17"/>
    </row>
    <row r="68" ht="12.75">
      <c r="B68" s="17" t="s">
        <v>115</v>
      </c>
    </row>
    <row r="69" ht="12.75">
      <c r="B69" s="17" t="s">
        <v>116</v>
      </c>
    </row>
    <row r="71" spans="2:5" ht="12.75">
      <c r="B71" s="17" t="s">
        <v>144</v>
      </c>
      <c r="C71" s="17"/>
      <c r="D71" s="17"/>
      <c r="E71" s="17"/>
    </row>
    <row r="72" spans="2:5" ht="12.75">
      <c r="B72" s="17" t="s">
        <v>175</v>
      </c>
      <c r="C72" s="17"/>
      <c r="D72" s="17"/>
      <c r="E72" s="17"/>
    </row>
    <row r="73" spans="2:5" ht="12.75">
      <c r="B73" s="17"/>
      <c r="C73" s="17"/>
      <c r="D73" s="17"/>
      <c r="E73" s="17"/>
    </row>
    <row r="74" spans="1:5" ht="12.75">
      <c r="A74">
        <v>9</v>
      </c>
      <c r="B74" s="17" t="s">
        <v>196</v>
      </c>
      <c r="C74" s="17"/>
      <c r="D74" s="17"/>
      <c r="E74" s="17"/>
    </row>
    <row r="75" spans="2:5" ht="12.75">
      <c r="B75" s="17" t="s">
        <v>167</v>
      </c>
      <c r="C75" s="17"/>
      <c r="D75" s="17"/>
      <c r="E75" s="17"/>
    </row>
    <row r="76" spans="2:5" ht="12.75">
      <c r="B76" s="17"/>
      <c r="C76" s="17"/>
      <c r="D76" s="17"/>
      <c r="E76" s="17"/>
    </row>
    <row r="77" spans="2:3" ht="12.75">
      <c r="B77" s="13" t="s">
        <v>69</v>
      </c>
      <c r="C77" s="13"/>
    </row>
    <row r="78" spans="2:3" ht="12.75">
      <c r="B78" s="17" t="s">
        <v>176</v>
      </c>
      <c r="C78" s="17"/>
    </row>
    <row r="79" ht="12.75">
      <c r="H79" t="s">
        <v>15</v>
      </c>
    </row>
    <row r="80" spans="4:8" ht="12.75">
      <c r="D80" s="1" t="s">
        <v>125</v>
      </c>
      <c r="E80" s="1" t="s">
        <v>126</v>
      </c>
      <c r="F80" s="1" t="s">
        <v>56</v>
      </c>
      <c r="H80" t="s">
        <v>15</v>
      </c>
    </row>
    <row r="81" spans="4:8" ht="12.75">
      <c r="D81" s="27" t="s">
        <v>8</v>
      </c>
      <c r="E81" s="27" t="s">
        <v>8</v>
      </c>
      <c r="F81" s="27" t="s">
        <v>8</v>
      </c>
      <c r="H81" t="s">
        <v>15</v>
      </c>
    </row>
    <row r="82" spans="3:8" ht="12.75">
      <c r="C82" s="13" t="s">
        <v>15</v>
      </c>
      <c r="D82" s="13"/>
      <c r="H82" t="s">
        <v>15</v>
      </c>
    </row>
    <row r="83" spans="2:6" ht="12.75">
      <c r="B83" t="s">
        <v>124</v>
      </c>
      <c r="C83" t="s">
        <v>70</v>
      </c>
      <c r="D83" s="31">
        <v>0</v>
      </c>
      <c r="E83" s="32"/>
      <c r="F83" s="32"/>
    </row>
    <row r="84" spans="3:7" ht="12.75">
      <c r="C84" t="s">
        <v>71</v>
      </c>
      <c r="D84" s="28">
        <f>21712+675+150</f>
        <v>22537</v>
      </c>
      <c r="E84" s="33">
        <v>424</v>
      </c>
      <c r="F84" s="28">
        <f>+D84+E84</f>
        <v>22961</v>
      </c>
      <c r="G84" t="s">
        <v>15</v>
      </c>
    </row>
    <row r="85" spans="4:8" ht="12.75">
      <c r="D85" s="28" t="s">
        <v>15</v>
      </c>
      <c r="E85" s="33"/>
      <c r="F85" s="33"/>
      <c r="H85" t="s">
        <v>15</v>
      </c>
    </row>
    <row r="86" spans="3:6" ht="12.75">
      <c r="C86" s="13" t="s">
        <v>15</v>
      </c>
      <c r="D86" s="29"/>
      <c r="E86" s="33"/>
      <c r="F86" s="33"/>
    </row>
    <row r="87" spans="2:7" ht="12.75">
      <c r="B87" t="s">
        <v>127</v>
      </c>
      <c r="C87" t="s">
        <v>15</v>
      </c>
      <c r="D87" s="28">
        <v>434</v>
      </c>
      <c r="E87" s="33">
        <v>425</v>
      </c>
      <c r="F87" s="28">
        <f>SUM(D87:E87)</f>
        <v>859</v>
      </c>
      <c r="G87" t="s">
        <v>15</v>
      </c>
    </row>
    <row r="88" spans="3:6" ht="12.75">
      <c r="C88" t="s">
        <v>15</v>
      </c>
      <c r="D88" s="28" t="s">
        <v>15</v>
      </c>
      <c r="E88" s="33"/>
      <c r="F88" s="33"/>
    </row>
    <row r="89" spans="1:7" ht="12.75">
      <c r="A89">
        <v>10</v>
      </c>
      <c r="D89" s="30">
        <f>SUM(D83:D88)</f>
        <v>22971</v>
      </c>
      <c r="E89" s="30">
        <f>SUM(E83:E88)</f>
        <v>849</v>
      </c>
      <c r="F89" s="30">
        <f>SUM(F83:F88)</f>
        <v>23820</v>
      </c>
      <c r="G89" t="s">
        <v>15</v>
      </c>
    </row>
    <row r="91" ht="12.75">
      <c r="D91" t="s">
        <v>15</v>
      </c>
    </row>
    <row r="92" spans="2:3" ht="12.75">
      <c r="B92" s="13" t="s">
        <v>72</v>
      </c>
      <c r="C92" s="13"/>
    </row>
    <row r="93" spans="1:2" ht="12.75">
      <c r="A93">
        <v>11</v>
      </c>
      <c r="B93" t="s">
        <v>207</v>
      </c>
    </row>
    <row r="94" ht="12.75">
      <c r="B94" t="s">
        <v>118</v>
      </c>
    </row>
    <row r="95" ht="12.75">
      <c r="B95" t="s">
        <v>15</v>
      </c>
    </row>
    <row r="96" spans="1:3" ht="12.75">
      <c r="A96">
        <v>12</v>
      </c>
      <c r="B96" s="13" t="s">
        <v>123</v>
      </c>
      <c r="C96" s="13"/>
    </row>
    <row r="97" ht="12.75">
      <c r="B97" t="s">
        <v>203</v>
      </c>
    </row>
    <row r="99" ht="12.75">
      <c r="B99" s="13" t="s">
        <v>95</v>
      </c>
    </row>
    <row r="100" spans="3:6" ht="12.75">
      <c r="C100" s="49" t="s">
        <v>160</v>
      </c>
      <c r="D100" s="39" t="s">
        <v>37</v>
      </c>
      <c r="E100" s="50" t="s">
        <v>177</v>
      </c>
      <c r="F100" s="7" t="s">
        <v>37</v>
      </c>
    </row>
    <row r="101" spans="3:6" ht="12.75">
      <c r="C101" s="51" t="s">
        <v>172</v>
      </c>
      <c r="D101" s="40" t="s">
        <v>173</v>
      </c>
      <c r="E101" s="44" t="str">
        <f>+C101</f>
        <v>31.12.2003</v>
      </c>
      <c r="F101" s="7" t="str">
        <f>+D101</f>
        <v>31.12.2002</v>
      </c>
    </row>
    <row r="102" spans="3:6" ht="12.75">
      <c r="C102" s="8" t="s">
        <v>8</v>
      </c>
      <c r="D102" s="41" t="s">
        <v>8</v>
      </c>
      <c r="E102" s="45" t="s">
        <v>8</v>
      </c>
      <c r="F102" s="8" t="s">
        <v>8</v>
      </c>
    </row>
    <row r="103" spans="3:6" ht="12.75">
      <c r="C103" s="8"/>
      <c r="D103" s="41"/>
      <c r="E103" s="45"/>
      <c r="F103" s="8"/>
    </row>
    <row r="104" spans="2:6" ht="12.75">
      <c r="B104" t="s">
        <v>96</v>
      </c>
      <c r="C104" s="7"/>
      <c r="D104" s="40"/>
      <c r="E104" s="46"/>
      <c r="F104" s="7"/>
    </row>
    <row r="105" spans="3:6" ht="12.75">
      <c r="C105" s="7"/>
      <c r="D105" s="40"/>
      <c r="E105" s="46"/>
      <c r="F105" s="7"/>
    </row>
    <row r="106" spans="2:6" ht="12.75">
      <c r="B106" t="s">
        <v>22</v>
      </c>
      <c r="C106" s="10">
        <v>-1065</v>
      </c>
      <c r="D106" s="42">
        <v>813</v>
      </c>
      <c r="E106" s="47">
        <v>-4183</v>
      </c>
      <c r="F106" s="10">
        <v>4699</v>
      </c>
    </row>
    <row r="107" spans="3:6" ht="12.75">
      <c r="C107" s="10"/>
      <c r="D107" s="42"/>
      <c r="E107" s="47"/>
      <c r="F107" s="10"/>
    </row>
    <row r="108" spans="2:6" ht="12.75">
      <c r="B108" t="s">
        <v>97</v>
      </c>
      <c r="C108" s="10"/>
      <c r="D108" s="42"/>
      <c r="E108" s="47"/>
      <c r="F108" s="10"/>
    </row>
    <row r="109" spans="2:6" ht="12.75">
      <c r="B109" t="s">
        <v>98</v>
      </c>
      <c r="C109" s="10">
        <v>44384</v>
      </c>
      <c r="D109" s="42">
        <v>42966</v>
      </c>
      <c r="E109" s="47">
        <f>+C109</f>
        <v>44384</v>
      </c>
      <c r="F109" s="10">
        <f>+D109</f>
        <v>42966</v>
      </c>
    </row>
    <row r="110" spans="3:6" ht="12.75">
      <c r="C110" s="10"/>
      <c r="D110" s="42"/>
      <c r="E110" s="47"/>
      <c r="F110" s="10"/>
    </row>
    <row r="111" spans="2:6" ht="12.75">
      <c r="B111" t="s">
        <v>99</v>
      </c>
      <c r="C111" s="36">
        <f>+C106/C109*100</f>
        <v>-2.39951333813987</v>
      </c>
      <c r="D111" s="43">
        <f>+D106/D109*100</f>
        <v>1.8921938276776986</v>
      </c>
      <c r="E111" s="48">
        <f>+E106/E109*100</f>
        <v>-9.424567411679885</v>
      </c>
      <c r="F111" s="36">
        <f>+F106/F109*100</f>
        <v>10.936554484941581</v>
      </c>
    </row>
    <row r="112" spans="3:6" ht="12.75">
      <c r="C112" s="10"/>
      <c r="D112" s="42"/>
      <c r="E112" s="47"/>
      <c r="F112" s="10"/>
    </row>
    <row r="113" spans="2:6" ht="12.75">
      <c r="B113" t="s">
        <v>100</v>
      </c>
      <c r="C113" s="10"/>
      <c r="D113" s="42"/>
      <c r="E113" s="47"/>
      <c r="F113" s="10"/>
    </row>
    <row r="114" spans="3:6" ht="12.75">
      <c r="C114" s="10"/>
      <c r="D114" s="42"/>
      <c r="E114" s="47"/>
      <c r="F114" s="10"/>
    </row>
    <row r="115" spans="2:6" ht="12.75">
      <c r="B115" t="s">
        <v>22</v>
      </c>
      <c r="C115" s="10">
        <f>+C106</f>
        <v>-1065</v>
      </c>
      <c r="D115" s="42">
        <f>+D106</f>
        <v>813</v>
      </c>
      <c r="E115" s="47">
        <f>+E106</f>
        <v>-4183</v>
      </c>
      <c r="F115" s="10">
        <f>+F106</f>
        <v>4699</v>
      </c>
    </row>
    <row r="116" spans="3:6" ht="12.75">
      <c r="C116" s="10"/>
      <c r="D116" s="42"/>
      <c r="E116" s="47"/>
      <c r="F116" s="10"/>
    </row>
    <row r="117" spans="2:6" ht="12.75">
      <c r="B117" t="s">
        <v>97</v>
      </c>
      <c r="C117" s="10"/>
      <c r="D117" s="42"/>
      <c r="E117" s="47"/>
      <c r="F117" s="10"/>
    </row>
    <row r="118" spans="2:6" ht="12.75">
      <c r="B118" t="s">
        <v>98</v>
      </c>
      <c r="C118" s="10">
        <f>+C109</f>
        <v>44384</v>
      </c>
      <c r="D118" s="42">
        <f>+D109</f>
        <v>42966</v>
      </c>
      <c r="E118" s="47">
        <f>+E109</f>
        <v>44384</v>
      </c>
      <c r="F118" s="10">
        <f>+F109</f>
        <v>42966</v>
      </c>
    </row>
    <row r="119" spans="2:6" ht="12.75">
      <c r="B119" t="s">
        <v>101</v>
      </c>
      <c r="C119" s="10">
        <f>1959-910</f>
        <v>1049</v>
      </c>
      <c r="D119" s="42">
        <v>414</v>
      </c>
      <c r="E119" s="47">
        <f>1959-985</f>
        <v>974</v>
      </c>
      <c r="F119" s="10">
        <v>430</v>
      </c>
    </row>
    <row r="120" spans="3:6" ht="12.75">
      <c r="C120" s="10"/>
      <c r="D120" s="42"/>
      <c r="E120" s="47"/>
      <c r="F120" s="10"/>
    </row>
    <row r="121" spans="2:6" ht="12.75">
      <c r="B121" t="s">
        <v>97</v>
      </c>
      <c r="C121" s="10" t="s">
        <v>15</v>
      </c>
      <c r="D121" s="42"/>
      <c r="E121" s="47"/>
      <c r="F121" s="10"/>
    </row>
    <row r="122" spans="2:6" ht="12.75">
      <c r="B122" t="s">
        <v>102</v>
      </c>
      <c r="C122" s="10"/>
      <c r="D122" s="42"/>
      <c r="E122" s="47"/>
      <c r="F122" s="10"/>
    </row>
    <row r="123" spans="2:6" ht="12.75">
      <c r="B123" t="s">
        <v>103</v>
      </c>
      <c r="C123" s="10">
        <f>SUM(C118:C122)</f>
        <v>45433</v>
      </c>
      <c r="D123" s="42">
        <f>SUM(D118:D122)</f>
        <v>43380</v>
      </c>
      <c r="E123" s="47">
        <f>SUM(E118:E122)</f>
        <v>45358</v>
      </c>
      <c r="F123" s="10">
        <f>SUM(F118:F122)</f>
        <v>43396</v>
      </c>
    </row>
    <row r="124" spans="3:6" ht="12.75">
      <c r="C124" s="10"/>
      <c r="D124" s="42"/>
      <c r="E124" s="47"/>
      <c r="F124" s="10"/>
    </row>
    <row r="125" spans="2:6" ht="12.75">
      <c r="B125" t="s">
        <v>104</v>
      </c>
      <c r="C125" s="36">
        <f>+C106/C123*100</f>
        <v>-2.3441111086655075</v>
      </c>
      <c r="D125" s="43">
        <f>+D106/D123*100</f>
        <v>1.8741355463347165</v>
      </c>
      <c r="E125" s="48">
        <f>+E106/E123*100</f>
        <v>-9.222187927157282</v>
      </c>
      <c r="F125" s="36">
        <f>+F106/F123*100</f>
        <v>10.828186929670936</v>
      </c>
    </row>
    <row r="134" ht="12.75">
      <c r="J134" t="s">
        <v>15</v>
      </c>
    </row>
    <row r="152" ht="12.75">
      <c r="G152" s="1"/>
    </row>
    <row r="153" ht="12.75">
      <c r="G153" s="1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26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26"/>
    </row>
    <row r="176" spans="3:7" ht="12.75">
      <c r="C176" s="3"/>
      <c r="D176" s="3"/>
      <c r="E176" s="3"/>
      <c r="F176" s="3"/>
      <c r="G176" s="3"/>
    </row>
    <row r="177" spans="3:7" ht="12.75">
      <c r="C177" s="3"/>
      <c r="D177" s="3"/>
      <c r="E177" s="3"/>
      <c r="F177" s="3"/>
      <c r="G177" s="3"/>
    </row>
    <row r="178" spans="3:7" ht="12.75">
      <c r="C178" s="3"/>
      <c r="D178" s="3"/>
      <c r="E178" s="3"/>
      <c r="F178" s="3"/>
      <c r="G178" s="3"/>
    </row>
    <row r="179" spans="3:7" ht="12.75">
      <c r="C179" s="3"/>
      <c r="D179" s="3"/>
      <c r="E179" s="3"/>
      <c r="F179" s="3"/>
      <c r="G179" s="3"/>
    </row>
    <row r="180" spans="3:7" ht="12.75">
      <c r="C180" s="3"/>
      <c r="D180" s="3"/>
      <c r="E180" s="3"/>
      <c r="F180" s="3"/>
      <c r="G180" s="3"/>
    </row>
    <row r="181" spans="3:7" ht="12.75">
      <c r="C181" s="3"/>
      <c r="D181" s="3"/>
      <c r="E181" s="3"/>
      <c r="F181" s="3"/>
      <c r="G181" s="3"/>
    </row>
    <row r="182" spans="3:7" ht="12.75">
      <c r="C182" s="3"/>
      <c r="D182" s="3"/>
      <c r="E182" s="3"/>
      <c r="F182" s="3"/>
      <c r="G182" s="3"/>
    </row>
    <row r="183" spans="3:7" ht="12.75">
      <c r="C183" s="3"/>
      <c r="D183" s="3"/>
      <c r="E183" s="3"/>
      <c r="F183" s="3"/>
      <c r="G183" s="3"/>
    </row>
    <row r="184" spans="3:7" ht="12.75">
      <c r="C184" s="3"/>
      <c r="D184" s="3"/>
      <c r="E184" s="3"/>
      <c r="F184" s="3"/>
      <c r="G184" s="3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</sheetData>
  <printOptions/>
  <pageMargins left="0.25" right="0" top="0.75" bottom="0.5" header="0.5" footer="0.5"/>
  <pageSetup horizontalDpi="300" verticalDpi="300" orientation="portrait" scale="85" r:id="rId1"/>
  <rowBreaks count="2" manualBreakCount="2">
    <brk id="66" max="6" man="1"/>
    <brk id="13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workbookViewId="0" topLeftCell="A20">
      <selection activeCell="B63" sqref="B63"/>
    </sheetView>
  </sheetViews>
  <sheetFormatPr defaultColWidth="9.140625" defaultRowHeight="12.75"/>
  <cols>
    <col min="2" max="2" width="27.421875" style="0" customWidth="1"/>
    <col min="3" max="6" width="10.7109375" style="0" customWidth="1"/>
    <col min="7" max="7" width="40.7109375" style="0" customWidth="1"/>
    <col min="8" max="8" width="30.7109375" style="0" customWidth="1"/>
  </cols>
  <sheetData>
    <row r="1" ht="12.75">
      <c r="B1" t="s">
        <v>0</v>
      </c>
    </row>
    <row r="2" spans="2:3" ht="12.75">
      <c r="B2" s="20" t="s">
        <v>31</v>
      </c>
      <c r="C2" s="20"/>
    </row>
    <row r="3" spans="2:3" ht="12.75">
      <c r="B3" s="20"/>
      <c r="C3" s="20"/>
    </row>
    <row r="4" ht="12.75">
      <c r="B4" t="s">
        <v>60</v>
      </c>
    </row>
    <row r="5" spans="2:3" ht="12.75">
      <c r="B5" s="24" t="s">
        <v>171</v>
      </c>
      <c r="C5" s="24"/>
    </row>
    <row r="7" spans="1:3" ht="12.75">
      <c r="A7">
        <v>1</v>
      </c>
      <c r="B7" s="13" t="s">
        <v>82</v>
      </c>
      <c r="C7" s="13"/>
    </row>
    <row r="8" ht="12.75">
      <c r="B8" t="s">
        <v>83</v>
      </c>
    </row>
    <row r="9" ht="12.75">
      <c r="B9" t="s">
        <v>84</v>
      </c>
    </row>
    <row r="10" ht="12.75">
      <c r="B10" t="s">
        <v>168</v>
      </c>
    </row>
    <row r="12" spans="1:3" ht="12.75">
      <c r="A12">
        <v>2</v>
      </c>
      <c r="B12" s="13" t="s">
        <v>85</v>
      </c>
      <c r="C12" s="13"/>
    </row>
    <row r="13" ht="12.75">
      <c r="B13" t="s">
        <v>137</v>
      </c>
    </row>
    <row r="14" ht="12.75">
      <c r="B14" t="s">
        <v>138</v>
      </c>
    </row>
    <row r="15" ht="12.75">
      <c r="B15" t="s">
        <v>15</v>
      </c>
    </row>
    <row r="16" spans="1:3" ht="12.75">
      <c r="A16">
        <v>3</v>
      </c>
      <c r="B16" s="13" t="s">
        <v>78</v>
      </c>
      <c r="C16" s="13"/>
    </row>
    <row r="17" ht="12.75">
      <c r="B17" t="s">
        <v>197</v>
      </c>
    </row>
    <row r="19" spans="1:3" ht="12.75">
      <c r="A19">
        <v>4</v>
      </c>
      <c r="B19" s="13" t="s">
        <v>86</v>
      </c>
      <c r="C19" s="13"/>
    </row>
    <row r="20" ht="12.75">
      <c r="B20" t="s">
        <v>198</v>
      </c>
    </row>
    <row r="21" ht="12.75">
      <c r="B21" t="s">
        <v>15</v>
      </c>
    </row>
    <row r="22" spans="1:3" ht="12.75">
      <c r="A22">
        <v>5</v>
      </c>
      <c r="B22" s="13" t="s">
        <v>87</v>
      </c>
      <c r="C22" s="13"/>
    </row>
    <row r="23" ht="12.75">
      <c r="B23" t="s">
        <v>208</v>
      </c>
    </row>
    <row r="24" ht="12.75">
      <c r="B24" t="s">
        <v>88</v>
      </c>
    </row>
    <row r="26" spans="1:3" ht="12.75">
      <c r="A26">
        <v>6</v>
      </c>
      <c r="B26" s="13" t="s">
        <v>68</v>
      </c>
      <c r="C26" s="13"/>
    </row>
    <row r="27" ht="12.75">
      <c r="B27" t="s">
        <v>89</v>
      </c>
    </row>
    <row r="28" ht="12.75">
      <c r="B28" t="s">
        <v>146</v>
      </c>
    </row>
    <row r="29" ht="12.75">
      <c r="B29" t="s">
        <v>213</v>
      </c>
    </row>
    <row r="30" ht="12.75">
      <c r="B30" t="s">
        <v>212</v>
      </c>
    </row>
    <row r="31" ht="12.75">
      <c r="B31" t="s">
        <v>15</v>
      </c>
    </row>
    <row r="32" spans="1:3" ht="12.75">
      <c r="A32">
        <v>7</v>
      </c>
      <c r="B32" s="13" t="s">
        <v>80</v>
      </c>
      <c r="C32" s="13"/>
    </row>
    <row r="33" ht="12.75">
      <c r="B33" t="s">
        <v>81</v>
      </c>
    </row>
    <row r="35" spans="1:3" ht="12.75">
      <c r="A35">
        <v>8</v>
      </c>
      <c r="B35" s="13" t="s">
        <v>73</v>
      </c>
      <c r="C35" s="13"/>
    </row>
    <row r="36" ht="12.75">
      <c r="B36" t="s">
        <v>199</v>
      </c>
    </row>
    <row r="38" spans="1:3" ht="12.75">
      <c r="A38">
        <v>9</v>
      </c>
      <c r="B38" s="13" t="s">
        <v>90</v>
      </c>
      <c r="C38" s="13"/>
    </row>
    <row r="39" ht="12.75">
      <c r="B39" t="s">
        <v>91</v>
      </c>
    </row>
    <row r="40" ht="12.75">
      <c r="B40" t="s">
        <v>92</v>
      </c>
    </row>
    <row r="41" ht="12.75">
      <c r="B41" t="s">
        <v>93</v>
      </c>
    </row>
    <row r="42" ht="12.75">
      <c r="A42" t="s">
        <v>15</v>
      </c>
    </row>
    <row r="43" spans="1:3" ht="12.75">
      <c r="A43">
        <v>10</v>
      </c>
      <c r="B43" s="13" t="s">
        <v>77</v>
      </c>
      <c r="C43" s="13"/>
    </row>
    <row r="44" ht="12.75">
      <c r="B44" t="s">
        <v>209</v>
      </c>
    </row>
    <row r="45" ht="12.75">
      <c r="B45" t="s">
        <v>159</v>
      </c>
    </row>
    <row r="46" ht="12.75">
      <c r="B46" t="s">
        <v>158</v>
      </c>
    </row>
    <row r="48" spans="1:3" ht="12.75">
      <c r="A48">
        <v>11</v>
      </c>
      <c r="B48" s="13" t="s">
        <v>65</v>
      </c>
      <c r="C48" s="13"/>
    </row>
    <row r="49" ht="12.75">
      <c r="B49" t="s">
        <v>66</v>
      </c>
    </row>
    <row r="51" spans="1:3" ht="12.75">
      <c r="A51">
        <v>12</v>
      </c>
      <c r="B51" s="13" t="s">
        <v>94</v>
      </c>
      <c r="C51" s="13"/>
    </row>
    <row r="52" ht="12.75">
      <c r="B52" t="s">
        <v>200</v>
      </c>
    </row>
    <row r="53" ht="12.75">
      <c r="B53" t="s">
        <v>15</v>
      </c>
    </row>
    <row r="55" ht="12.75">
      <c r="B55" t="s">
        <v>15</v>
      </c>
    </row>
    <row r="56" spans="1:3" ht="12.75">
      <c r="A56">
        <v>13</v>
      </c>
      <c r="B56" s="13" t="s">
        <v>62</v>
      </c>
      <c r="C56" s="13"/>
    </row>
    <row r="57" ht="12.75">
      <c r="B57" t="s">
        <v>134</v>
      </c>
    </row>
    <row r="58" ht="12.75">
      <c r="B58" t="s">
        <v>15</v>
      </c>
    </row>
    <row r="59" ht="12.75">
      <c r="B59" t="s">
        <v>15</v>
      </c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  <row r="71" spans="3:7" ht="12.75">
      <c r="C71" s="3"/>
      <c r="D71" s="3"/>
      <c r="E71" s="3"/>
      <c r="F71" s="3"/>
      <c r="G71" s="3"/>
    </row>
    <row r="72" spans="3:7" ht="12.75">
      <c r="C72" s="3"/>
      <c r="D72" s="3"/>
      <c r="E72" s="3"/>
      <c r="F72" s="3"/>
      <c r="G72" s="3"/>
    </row>
    <row r="73" spans="3:7" ht="12.75">
      <c r="C73" s="3"/>
      <c r="D73" s="3"/>
      <c r="E73" s="3"/>
      <c r="F73" s="3"/>
      <c r="G73" s="3"/>
    </row>
    <row r="74" spans="3:7" ht="12.75">
      <c r="C74" s="3"/>
      <c r="D74" s="3"/>
      <c r="E74" s="3"/>
      <c r="F74" s="3"/>
      <c r="G74" s="3"/>
    </row>
  </sheetData>
  <printOptions/>
  <pageMargins left="0.25" right="0" top="0.5" bottom="0" header="0.5" footer="0.5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1"/>
  <sheetViews>
    <sheetView zoomScale="80" zoomScaleNormal="80" workbookViewId="0" topLeftCell="A2">
      <selection activeCell="B26" sqref="B26"/>
    </sheetView>
  </sheetViews>
  <sheetFormatPr defaultColWidth="9.140625" defaultRowHeight="12.75"/>
  <cols>
    <col min="2" max="2" width="29.8515625" style="0" bestFit="1" customWidth="1"/>
    <col min="4" max="4" width="1.7109375" style="0" customWidth="1"/>
    <col min="5" max="5" width="11.00390625" style="0" bestFit="1" customWidth="1"/>
    <col min="6" max="6" width="1.7109375" style="0" customWidth="1"/>
    <col min="7" max="7" width="11.28125" style="0" bestFit="1" customWidth="1"/>
    <col min="8" max="8" width="1.7109375" style="0" customWidth="1"/>
    <col min="9" max="9" width="10.7109375" style="0" customWidth="1"/>
  </cols>
  <sheetData>
    <row r="1" ht="12.75">
      <c r="B1" s="21" t="s">
        <v>0</v>
      </c>
    </row>
    <row r="2" ht="12.75">
      <c r="B2" s="20" t="s">
        <v>31</v>
      </c>
    </row>
    <row r="3" ht="12.75">
      <c r="B3" s="20"/>
    </row>
    <row r="4" ht="12.75">
      <c r="B4" s="21" t="s">
        <v>47</v>
      </c>
    </row>
    <row r="5" ht="12.75">
      <c r="B5" t="s">
        <v>185</v>
      </c>
    </row>
    <row r="8" ht="12.75">
      <c r="E8" t="s">
        <v>50</v>
      </c>
    </row>
    <row r="9" spans="5:7" ht="12.75">
      <c r="E9" s="18" t="s">
        <v>51</v>
      </c>
      <c r="G9" s="18" t="s">
        <v>52</v>
      </c>
    </row>
    <row r="11" spans="3:7" ht="12.75">
      <c r="C11" t="s">
        <v>48</v>
      </c>
      <c r="E11" t="s">
        <v>48</v>
      </c>
      <c r="G11" t="s">
        <v>54</v>
      </c>
    </row>
    <row r="12" spans="3:9" ht="12.75">
      <c r="C12" t="s">
        <v>49</v>
      </c>
      <c r="E12" t="s">
        <v>53</v>
      </c>
      <c r="G12" t="s">
        <v>55</v>
      </c>
      <c r="I12" t="s">
        <v>56</v>
      </c>
    </row>
    <row r="13" spans="3:9" ht="12.75">
      <c r="C13" t="s">
        <v>8</v>
      </c>
      <c r="E13" t="s">
        <v>8</v>
      </c>
      <c r="G13" t="s">
        <v>8</v>
      </c>
      <c r="I13" t="s">
        <v>8</v>
      </c>
    </row>
    <row r="15" spans="2:9" ht="12.75">
      <c r="B15" t="s">
        <v>139</v>
      </c>
      <c r="C15" s="3">
        <v>44072</v>
      </c>
      <c r="D15" s="3"/>
      <c r="E15" s="3">
        <v>5957</v>
      </c>
      <c r="F15" s="3"/>
      <c r="G15" s="3">
        <v>-2753</v>
      </c>
      <c r="H15" s="3"/>
      <c r="I15" s="3">
        <f>SUM(C15:G15)</f>
        <v>47276</v>
      </c>
    </row>
    <row r="16" spans="3:9" ht="12.75">
      <c r="C16" s="3"/>
      <c r="D16" s="3"/>
      <c r="E16" s="3"/>
      <c r="F16" s="3"/>
      <c r="G16" s="3"/>
      <c r="H16" s="3"/>
      <c r="I16" s="3"/>
    </row>
    <row r="17" spans="2:9" ht="12.75">
      <c r="B17" t="s">
        <v>57</v>
      </c>
      <c r="C17" s="3"/>
      <c r="D17" s="3"/>
      <c r="E17" s="3"/>
      <c r="F17" s="3"/>
      <c r="G17" s="3"/>
      <c r="H17" s="3"/>
      <c r="I17" s="3"/>
    </row>
    <row r="18" spans="2:9" ht="12.75">
      <c r="B18" t="s">
        <v>15</v>
      </c>
      <c r="C18" s="3">
        <v>0</v>
      </c>
      <c r="D18" s="3"/>
      <c r="E18" s="3">
        <f>+C18*0.05</f>
        <v>0</v>
      </c>
      <c r="F18" s="3"/>
      <c r="G18" s="3">
        <v>0</v>
      </c>
      <c r="H18" s="3"/>
      <c r="I18" s="3">
        <f>SUM(C18:G18)</f>
        <v>0</v>
      </c>
    </row>
    <row r="19" spans="2:9" ht="12.75">
      <c r="B19" t="s">
        <v>58</v>
      </c>
      <c r="C19" s="3">
        <f>167+189+346</f>
        <v>702</v>
      </c>
      <c r="D19" s="3"/>
      <c r="E19" s="3">
        <f>54+238</f>
        <v>292</v>
      </c>
      <c r="F19" s="3"/>
      <c r="G19" s="3">
        <v>0</v>
      </c>
      <c r="H19" s="3"/>
      <c r="I19" s="3">
        <f>SUM(C19:G19)</f>
        <v>994</v>
      </c>
    </row>
    <row r="20" spans="3:9" ht="12.75">
      <c r="C20" s="3"/>
      <c r="D20" s="3"/>
      <c r="E20" s="3"/>
      <c r="F20" s="3"/>
      <c r="G20" s="3"/>
      <c r="H20" s="3"/>
      <c r="I20" s="3"/>
    </row>
    <row r="21" spans="2:9" ht="12.75">
      <c r="B21" t="s">
        <v>59</v>
      </c>
      <c r="C21" s="3">
        <v>0</v>
      </c>
      <c r="D21" s="3"/>
      <c r="E21" s="3">
        <v>0</v>
      </c>
      <c r="F21" s="3"/>
      <c r="G21" s="3">
        <v>0</v>
      </c>
      <c r="H21" s="3"/>
      <c r="I21" s="3">
        <f>SUM(C21:G21)</f>
        <v>0</v>
      </c>
    </row>
    <row r="22" spans="3:9" ht="12.75">
      <c r="C22" s="3"/>
      <c r="D22" s="3"/>
      <c r="E22" s="3"/>
      <c r="F22" s="3"/>
      <c r="G22" s="3"/>
      <c r="H22" s="3"/>
      <c r="I22" s="3"/>
    </row>
    <row r="23" spans="2:9" ht="12.75">
      <c r="B23" t="s">
        <v>22</v>
      </c>
      <c r="C23" s="3">
        <v>0</v>
      </c>
      <c r="D23" s="3"/>
      <c r="E23" s="3">
        <v>0</v>
      </c>
      <c r="F23" s="3"/>
      <c r="G23" s="3">
        <v>-4183</v>
      </c>
      <c r="H23" s="3"/>
      <c r="I23" s="3">
        <f>SUM(C23:G23)</f>
        <v>-4183</v>
      </c>
    </row>
    <row r="24" spans="3:9" ht="12.75">
      <c r="C24" s="3"/>
      <c r="D24" s="3"/>
      <c r="E24" s="3"/>
      <c r="F24" s="3"/>
      <c r="G24" s="3"/>
      <c r="H24" s="3"/>
      <c r="I24" s="3"/>
    </row>
    <row r="25" spans="2:11" ht="13.5" thickBot="1">
      <c r="B25" t="s">
        <v>186</v>
      </c>
      <c r="C25" s="16">
        <f>SUM(C15:C24)</f>
        <v>44774</v>
      </c>
      <c r="D25" s="10"/>
      <c r="E25" s="16">
        <f>SUM(E15:E24)</f>
        <v>6249</v>
      </c>
      <c r="F25" s="10"/>
      <c r="G25" s="16">
        <f>SUM(G15:G24)</f>
        <v>-6936</v>
      </c>
      <c r="H25" s="10"/>
      <c r="I25" s="16">
        <f>SUM(I15:I24)</f>
        <v>44087</v>
      </c>
      <c r="K25" s="3" t="s">
        <v>15</v>
      </c>
    </row>
    <row r="26" spans="3:9" ht="13.5" thickTop="1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/>
    </row>
    <row r="30" spans="3:9" ht="12.75">
      <c r="C30" s="3"/>
      <c r="D30" s="3"/>
      <c r="E30" s="3"/>
      <c r="F30" s="3"/>
      <c r="G30" s="3"/>
      <c r="H30" s="3"/>
      <c r="I30" s="3"/>
    </row>
    <row r="31" spans="3:9" ht="12.75">
      <c r="C31" s="3"/>
      <c r="D31" s="3"/>
      <c r="E31" s="3"/>
      <c r="F31" s="3"/>
      <c r="G31" s="3"/>
      <c r="H31" s="3"/>
      <c r="I31" s="3"/>
    </row>
    <row r="32" spans="3:9" ht="12.75">
      <c r="C32" s="3"/>
      <c r="D32" s="3"/>
      <c r="E32" s="3"/>
      <c r="F32" s="3"/>
      <c r="G32" s="3"/>
      <c r="H32" s="3"/>
      <c r="I32" s="3"/>
    </row>
    <row r="33" spans="3:9" ht="12.75">
      <c r="C33" s="3"/>
      <c r="D33" s="3"/>
      <c r="E33" s="3"/>
      <c r="F33" s="3"/>
      <c r="G33" s="3"/>
      <c r="H33" s="3"/>
      <c r="I33" s="3"/>
    </row>
    <row r="34" spans="3:9" ht="12.75">
      <c r="C34" s="3"/>
      <c r="D34" s="3"/>
      <c r="E34" s="3"/>
      <c r="F34" s="3"/>
      <c r="G34" s="3"/>
      <c r="H34" s="3"/>
      <c r="I34" s="3"/>
    </row>
    <row r="35" spans="3:9" ht="12.75">
      <c r="C35" s="3"/>
      <c r="D35" s="3"/>
      <c r="E35" s="3"/>
      <c r="F35" s="3"/>
      <c r="G35" s="3"/>
      <c r="H35" s="3"/>
      <c r="I35" s="3"/>
    </row>
    <row r="36" spans="3:9" ht="12.75">
      <c r="C36" s="3"/>
      <c r="D36" s="3"/>
      <c r="E36" s="3"/>
      <c r="F36" s="3"/>
      <c r="G36" s="3"/>
      <c r="H36" s="3"/>
      <c r="I36" s="3"/>
    </row>
    <row r="37" spans="3:9" ht="12.75">
      <c r="C37" s="3"/>
      <c r="D37" s="3"/>
      <c r="E37" s="3"/>
      <c r="F37" s="3"/>
      <c r="G37" s="3"/>
      <c r="H37" s="3"/>
      <c r="I37" s="3"/>
    </row>
    <row r="38" spans="3:9" ht="12.75">
      <c r="C38" s="3"/>
      <c r="D38" s="3"/>
      <c r="E38" s="3"/>
      <c r="F38" s="3"/>
      <c r="G38" s="3"/>
      <c r="H38" s="3"/>
      <c r="I38" s="3"/>
    </row>
    <row r="39" spans="3:9" ht="12.75">
      <c r="C39" s="3"/>
      <c r="D39" s="3"/>
      <c r="E39" s="3"/>
      <c r="F39" s="3"/>
      <c r="G39" s="3"/>
      <c r="H39" s="3"/>
      <c r="I39" s="3"/>
    </row>
    <row r="40" spans="3:9" ht="12.75">
      <c r="C40" s="3"/>
      <c r="D40" s="3"/>
      <c r="E40" s="3"/>
      <c r="F40" s="3"/>
      <c r="G40" s="3"/>
      <c r="H40" s="3"/>
      <c r="I40" s="3"/>
    </row>
    <row r="41" spans="3:9" ht="12.75">
      <c r="C41" s="3"/>
      <c r="D41" s="3"/>
      <c r="E41" s="3"/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3:9" ht="12.75">
      <c r="C43" s="3"/>
      <c r="D43" s="3"/>
      <c r="E43" s="3"/>
      <c r="F43" s="3"/>
      <c r="G43" s="3"/>
      <c r="H43" s="3"/>
      <c r="I43" s="3"/>
    </row>
    <row r="44" spans="3:9" ht="12.75">
      <c r="C44" s="3"/>
      <c r="D44" s="3"/>
      <c r="E44" s="3"/>
      <c r="F44" s="3"/>
      <c r="G44" s="3"/>
      <c r="H44" s="3"/>
      <c r="I44" s="3"/>
    </row>
    <row r="45" spans="3:9" ht="12.75">
      <c r="C45" s="3"/>
      <c r="D45" s="3"/>
      <c r="E45" s="3"/>
      <c r="F45" s="3"/>
      <c r="G45" s="3"/>
      <c r="H45" s="3"/>
      <c r="I45" s="3"/>
    </row>
    <row r="46" spans="3:9" ht="12.75">
      <c r="C46" s="3"/>
      <c r="D46" s="3"/>
      <c r="E46" s="3"/>
      <c r="F46" s="3"/>
      <c r="G46" s="3"/>
      <c r="H46" s="3"/>
      <c r="I46" s="3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3:9" ht="12.75"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3:9" ht="12.75">
      <c r="C51" s="3"/>
      <c r="D51" s="3"/>
      <c r="E51" s="3"/>
      <c r="F51" s="3"/>
      <c r="G51" s="3"/>
      <c r="H51" s="3"/>
      <c r="I51" s="3"/>
    </row>
  </sheetData>
  <printOptions/>
  <pageMargins left="0.5" right="0.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5"/>
  <sheetViews>
    <sheetView zoomScale="80" zoomScaleNormal="80" workbookViewId="0" topLeftCell="A1">
      <selection activeCell="F18" sqref="F18"/>
    </sheetView>
  </sheetViews>
  <sheetFormatPr defaultColWidth="9.140625" defaultRowHeight="12.75"/>
  <cols>
    <col min="2" max="2" width="41.7109375" style="0" customWidth="1"/>
    <col min="3" max="3" width="12.8515625" style="0" bestFit="1" customWidth="1"/>
    <col min="4" max="4" width="0.85546875" style="0" customWidth="1"/>
    <col min="5" max="5" width="13.8515625" style="0" bestFit="1" customWidth="1"/>
  </cols>
  <sheetData>
    <row r="1" ht="12.75">
      <c r="B1" s="21" t="s">
        <v>0</v>
      </c>
    </row>
    <row r="2" ht="12.75">
      <c r="B2" s="20" t="s">
        <v>31</v>
      </c>
    </row>
    <row r="3" ht="12.75">
      <c r="B3" s="20"/>
    </row>
    <row r="4" ht="12.75">
      <c r="B4" s="21" t="s">
        <v>36</v>
      </c>
    </row>
    <row r="6" spans="3:5" ht="12.75">
      <c r="C6" s="1">
        <v>2004</v>
      </c>
      <c r="E6" t="s">
        <v>148</v>
      </c>
    </row>
    <row r="7" spans="3:5" ht="12.75">
      <c r="C7" s="1" t="s">
        <v>174</v>
      </c>
      <c r="E7" t="s">
        <v>147</v>
      </c>
    </row>
    <row r="8" spans="3:5" ht="12.75">
      <c r="C8" s="1" t="s">
        <v>37</v>
      </c>
      <c r="E8" s="1" t="s">
        <v>149</v>
      </c>
    </row>
    <row r="9" spans="3:5" ht="12.75">
      <c r="C9" s="11">
        <v>37986</v>
      </c>
      <c r="E9" s="24">
        <v>37621</v>
      </c>
    </row>
    <row r="10" spans="3:5" ht="12.75">
      <c r="C10" s="11" t="s">
        <v>8</v>
      </c>
      <c r="E10" s="1" t="s">
        <v>8</v>
      </c>
    </row>
    <row r="12" spans="2:5" ht="12.75">
      <c r="B12" t="s">
        <v>38</v>
      </c>
      <c r="C12" s="3">
        <v>6179</v>
      </c>
      <c r="E12" s="34">
        <v>-1313</v>
      </c>
    </row>
    <row r="13" spans="3:5" ht="12.75">
      <c r="C13" s="3"/>
      <c r="E13" s="34"/>
    </row>
    <row r="14" spans="2:5" ht="12.75">
      <c r="B14" t="s">
        <v>169</v>
      </c>
      <c r="C14" s="3">
        <v>-862</v>
      </c>
      <c r="E14" s="34">
        <v>-2037</v>
      </c>
    </row>
    <row r="15" spans="3:5" ht="12.75">
      <c r="C15" s="3"/>
      <c r="E15" s="34"/>
    </row>
    <row r="16" spans="2:5" ht="12.75">
      <c r="B16" t="s">
        <v>39</v>
      </c>
      <c r="C16" s="22">
        <v>-1155</v>
      </c>
      <c r="E16" s="38">
        <v>-7940</v>
      </c>
    </row>
    <row r="17" spans="3:5" ht="12.75">
      <c r="C17" s="3"/>
      <c r="E17" s="34"/>
    </row>
    <row r="18" spans="2:5" ht="12.75">
      <c r="B18" t="s">
        <v>40</v>
      </c>
      <c r="C18" s="10">
        <f>SUM(C12:C17)</f>
        <v>4162</v>
      </c>
      <c r="E18" s="10">
        <f>SUM(E12:E17)</f>
        <v>-11290</v>
      </c>
    </row>
    <row r="19" spans="3:5" ht="12.75">
      <c r="C19" s="3"/>
      <c r="E19" s="34"/>
    </row>
    <row r="20" spans="2:5" ht="12.75">
      <c r="B20" t="s">
        <v>133</v>
      </c>
      <c r="C20" s="3">
        <v>3524</v>
      </c>
      <c r="D20" t="s">
        <v>15</v>
      </c>
      <c r="E20" s="34">
        <v>13025</v>
      </c>
    </row>
    <row r="21" spans="3:5" ht="12.75">
      <c r="C21" s="3"/>
      <c r="E21" s="34"/>
    </row>
    <row r="22" spans="2:5" ht="13.5" thickBot="1">
      <c r="B22" t="s">
        <v>41</v>
      </c>
      <c r="C22" s="16">
        <f>+C18+C20</f>
        <v>7686</v>
      </c>
      <c r="E22" s="16">
        <f>+E18+E20</f>
        <v>1735</v>
      </c>
    </row>
    <row r="23" ht="13.5" thickTop="1">
      <c r="C23" s="3"/>
    </row>
    <row r="24" ht="12.75">
      <c r="C24" s="3"/>
    </row>
    <row r="25" spans="2:3" ht="12.75">
      <c r="B25" t="s">
        <v>46</v>
      </c>
      <c r="C25" s="3"/>
    </row>
    <row r="26" spans="2:5" ht="12.75">
      <c r="B26" t="s">
        <v>42</v>
      </c>
      <c r="C26" s="3">
        <v>616</v>
      </c>
      <c r="E26" s="3">
        <v>804</v>
      </c>
    </row>
    <row r="27" spans="2:5" ht="12.75">
      <c r="B27" t="s">
        <v>43</v>
      </c>
      <c r="C27" s="3">
        <v>7836</v>
      </c>
      <c r="E27" s="3">
        <v>1636</v>
      </c>
    </row>
    <row r="28" spans="2:5" ht="12.75">
      <c r="B28" t="s">
        <v>44</v>
      </c>
      <c r="C28" s="3">
        <v>-150</v>
      </c>
      <c r="E28" s="3">
        <v>-150</v>
      </c>
    </row>
    <row r="29" spans="2:5" ht="12.75">
      <c r="B29" t="s">
        <v>45</v>
      </c>
      <c r="C29" s="3">
        <v>-616</v>
      </c>
      <c r="E29" s="3">
        <v>-555</v>
      </c>
    </row>
    <row r="30" spans="3:5" ht="13.5" thickBot="1">
      <c r="C30" s="16">
        <f>SUM(C26:C29)</f>
        <v>7686</v>
      </c>
      <c r="E30" s="16">
        <f>SUM(E26:E29)</f>
        <v>1735</v>
      </c>
    </row>
    <row r="31" spans="3:5" ht="13.5" thickTop="1">
      <c r="C31" s="3" t="s">
        <v>15</v>
      </c>
      <c r="E31" s="3"/>
    </row>
    <row r="32" spans="2:3" ht="12.75">
      <c r="B32" t="s">
        <v>170</v>
      </c>
      <c r="C32" s="3"/>
    </row>
    <row r="33" spans="2:3" ht="12.75">
      <c r="B33" t="s">
        <v>161</v>
      </c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spans="3:4" ht="12.75">
      <c r="C40" s="3"/>
      <c r="D40" s="3"/>
    </row>
    <row r="41" ht="12.75">
      <c r="C41" s="23"/>
    </row>
    <row r="42" ht="12.75">
      <c r="C42" s="23"/>
    </row>
    <row r="43" ht="12.75">
      <c r="C43" s="3"/>
    </row>
    <row r="44" ht="12.75">
      <c r="C44" s="3"/>
    </row>
    <row r="45" ht="12.75">
      <c r="C45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KBC</cp:lastModifiedBy>
  <cp:lastPrinted>2004-02-27T02:06:31Z</cp:lastPrinted>
  <dcterms:created xsi:type="dcterms:W3CDTF">2002-11-20T03:39:47Z</dcterms:created>
  <dcterms:modified xsi:type="dcterms:W3CDTF">2004-02-27T02:33:41Z</dcterms:modified>
  <cp:category/>
  <cp:version/>
  <cp:contentType/>
  <cp:contentStatus/>
</cp:coreProperties>
</file>