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1">'Balance Sheets'!$A$1:$D$57</definedName>
    <definedName name="_xlnm.Print_Area" localSheetId="4">'Notes to the accounts'!$A$1:$J$281</definedName>
  </definedNames>
  <calcPr fullCalcOnLoad="1"/>
</workbook>
</file>

<file path=xl/sharedStrings.xml><?xml version="1.0" encoding="utf-8"?>
<sst xmlns="http://schemas.openxmlformats.org/spreadsheetml/2006/main" count="300" uniqueCount="243">
  <si>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</si>
  <si>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</si>
  <si>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</si>
  <si>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</si>
  <si>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</si>
  <si>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</si>
  <si>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</si>
  <si>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</si>
  <si>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</si>
  <si>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</si>
  <si>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</si>
  <si>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</si>
  <si>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</si>
  <si>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</si>
  <si>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</si>
  <si>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</si>
  <si>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</si>
  <si>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</si>
  <si>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</si>
  <si>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</si>
  <si>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</si>
  <si>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</si>
  <si>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</si>
  <si>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</si>
  <si>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</si>
  <si>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</si>
  <si>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</si>
  <si>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</si>
  <si>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</si>
  <si>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</si>
  <si>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</si>
  <si>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</si>
  <si>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</si>
  <si>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</si>
  <si>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</si>
  <si>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</si>
  <si>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</si>
  <si>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</si>
  <si>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</si>
  <si>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</si>
  <si>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</si>
  <si>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</si>
  <si>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</si>
  <si>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Diluted</t>
  </si>
  <si>
    <t>By order of the Board</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</si>
  <si>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</si>
  <si>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</si>
  <si>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</si>
  <si>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</si>
  <si>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</si>
  <si>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</si>
  <si>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</si>
  <si>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</si>
  <si>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</si>
  <si>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</si>
  <si>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</si>
  <si>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</si>
  <si>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</si>
  <si>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</si>
  <si>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</si>
  <si>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</si>
  <si>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</si>
  <si>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</si>
  <si>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</si>
  <si>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</si>
  <si>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</si>
  <si>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</si>
  <si>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Accounting profit</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</si>
  <si>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</si>
  <si>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</si>
  <si>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</si>
  <si>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</si>
  <si>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</si>
  <si>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</si>
  <si>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</si>
  <si>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</si>
  <si>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</si>
  <si>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</si>
  <si>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</si>
  <si>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</si>
  <si>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</si>
  <si>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</si>
  <si>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</si>
  <si>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</si>
  <si>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</si>
  <si>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</si>
  <si>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</si>
  <si>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</si>
  <si>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</si>
  <si>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</si>
  <si>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</si>
  <si>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</si>
  <si>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</si>
  <si>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</si>
  <si>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</si>
  <si>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</si>
  <si>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</si>
  <si>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</si>
  <si>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</si>
  <si>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</si>
  <si>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</si>
  <si>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</si>
  <si>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</si>
  <si>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</si>
  <si>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</si>
  <si>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</si>
  <si>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</si>
  <si>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</si>
  <si>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Effect of tax rate of 20% on first RM500,000 of chargeable income for qualified small &amp; medium enterprise</t>
  </si>
  <si>
    <t>Overdraft</t>
  </si>
  <si>
    <t>Earning per share is calculated by dividing the Company's profit/(loss) after taxation  over  ordinary shares in issue during the year.</t>
  </si>
  <si>
    <t>Deferred Tax</t>
  </si>
  <si>
    <t>Overprovision of deferred tax in prior years</t>
  </si>
  <si>
    <t>Deferred tax assets not recognised</t>
  </si>
  <si>
    <t>Term loans</t>
  </si>
  <si>
    <t>Earnings per Share</t>
  </si>
  <si>
    <t>Cost of sales</t>
  </si>
  <si>
    <t>Gross profit</t>
  </si>
  <si>
    <t>Administrative expenses</t>
  </si>
  <si>
    <t>Income tax expense</t>
  </si>
  <si>
    <t>Other income</t>
  </si>
  <si>
    <t>Profit for the period</t>
  </si>
  <si>
    <t>Attributable to:</t>
  </si>
  <si>
    <t>Equity holders of the parent</t>
  </si>
  <si>
    <t>Minority interest</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</si>
  <si>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</si>
  <si>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</si>
  <si>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</si>
  <si>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</si>
  <si>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</si>
  <si>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</si>
  <si>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</si>
  <si>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</si>
  <si>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</si>
  <si>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</si>
  <si>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</si>
  <si>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</si>
  <si>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Investment properties</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</si>
  <si>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</si>
  <si>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</si>
  <si>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</si>
  <si>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</si>
  <si>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</si>
  <si>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</si>
  <si>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</si>
  <si>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</si>
  <si>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</si>
  <si>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</si>
  <si>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</si>
  <si>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</si>
  <si>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</si>
  <si>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</si>
  <si>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Current tax payable</t>
  </si>
  <si>
    <t>Total liabilities</t>
  </si>
  <si>
    <t>TOTAL EQUITY AND LIABILITIES</t>
  </si>
  <si>
    <t>Attributable to Equity Holders of the Parent</t>
  </si>
  <si>
    <t>Minority
 Interest</t>
  </si>
  <si>
    <t>Retained
 Profits</t>
  </si>
  <si>
    <t>Total 
Equity</t>
  </si>
  <si>
    <t>Other Reserves</t>
  </si>
  <si>
    <t>Non-distributable</t>
  </si>
  <si>
    <t>Distributable</t>
  </si>
  <si>
    <t>Net assets per share attributable to equity holders of 
the parent (RM)</t>
  </si>
  <si>
    <t>Trade receivables &amp; other receivables</t>
  </si>
  <si>
    <t>Other reserves</t>
  </si>
  <si>
    <t>Net cash used in operating activities</t>
  </si>
  <si>
    <t>Net cash used in investing activities</t>
  </si>
  <si>
    <t>Net cash generated from financing activities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</si>
  <si>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</si>
  <si>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</si>
  <si>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</si>
  <si>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</si>
  <si>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</si>
  <si>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</si>
  <si>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</si>
  <si>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</si>
  <si>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</si>
  <si>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NA</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</si>
  <si>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</si>
  <si>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</si>
  <si>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Non-current asset classified as held for sale</t>
  </si>
  <si>
    <t xml:space="preserve"> reversal of temporary differences</t>
  </si>
  <si>
    <t>Relating to changes in tax rates</t>
  </si>
  <si>
    <t>Deferred tax recognised at different 
tax rates</t>
  </si>
  <si>
    <t>Over provision of tax expense in prior years</t>
  </si>
  <si>
    <t>Loss for the period</t>
  </si>
  <si>
    <t>To date</t>
  </si>
  <si>
    <t xml:space="preserve">Relating to origination and </t>
  </si>
  <si>
    <t>There is no dividend paid for the financial quarter under review.</t>
  </si>
  <si>
    <t xml:space="preserve">
</t>
  </si>
  <si>
    <t>Deferred tax assets recognised in respect of unabsorbed tax losses and unabsorbed capital allowances</t>
  </si>
  <si>
    <t>Deferred tax assets</t>
  </si>
  <si>
    <t>CONDENSED CONSOLIDATED INCOME STATEMENTS FOR THE QUARTER ENDED 31 DECEMBER 2007</t>
  </si>
  <si>
    <t>3 months period ended 31 December 2007</t>
  </si>
  <si>
    <t>At 1 October 2007</t>
  </si>
  <si>
    <t>3 months ended</t>
  </si>
  <si>
    <t>At 31 December 2007</t>
  </si>
  <si>
    <t>There are no extraordinary or exceptional items for the current financial quarter to date.</t>
  </si>
  <si>
    <t>There are no changes in the composition of the Group for the current period  to date.</t>
  </si>
  <si>
    <t>There were no sale of investment and / or properties during the financial quarter to-date under review.</t>
  </si>
  <si>
    <t>There were no purchases or disposals of quoted securities by the Group for the financial quarter  to-date under review.</t>
  </si>
  <si>
    <t>There were no term loan and bank borrowings denominated in foreign currencies for the financial period under review.</t>
  </si>
  <si>
    <t>(The Condensed Consolidated Income Statements should be read in conjunction with the audited financial statements for the year ended 30 September 2008 and the accompanying explanatory notes attached to the interim financial statements)</t>
  </si>
  <si>
    <t>(The Condensed Consolidated Cash Flow Statements should be read in conjunction with the audited financial statements  for the year ended 30 September 2008 and the accompanying explanatory notes attached to the interim financial statements)</t>
  </si>
  <si>
    <t>(The Condensed Consolidated Statement of Changes in Equity should be read in conjunction with the audited financial statements  for the year ended 30 September 2008 and the accompanying explanatory notes attached to the interim financial statements)</t>
  </si>
  <si>
    <t>There are no outstanding corporate proposals announced but not completed as at 31 December 2008 by the Group during the financial quarter under review.</t>
  </si>
  <si>
    <t>Details of the Group's borrowings as at 31 December 2008 are as follows:</t>
  </si>
  <si>
    <t>The Group does not have any financial instrument with off balance sheet risk as at 31 December 2008.</t>
  </si>
  <si>
    <t>There were no material litigation pending as at 31 December 2008 for the financial period under review.</t>
  </si>
  <si>
    <t>The Directors do not recommend any dividend for the financial quarter ended 31 December 2008.</t>
  </si>
  <si>
    <t>QUARTERLY REPORT ON CONSOLIDATION RESULTS FOR THE FIRST FINANCIAL QUARTER ENDED 31 DECEMBER 2008</t>
  </si>
  <si>
    <t>CONDENSED CONSOLIDATED BALANCE SHEETS AS AT 31 DECEMBER 2008</t>
  </si>
  <si>
    <t>CONDENSED CONSOLIDATED CASH FLOW STATEMENTS FOR THE FINANCIAL YEAR ENDED 31 DECEMBER 2008</t>
  </si>
  <si>
    <t>CONDENSED CONSOLIDATED STATEMENTS OF CHANGES IN EQUITY FOR THE QUARTER ENDED 31 DECEMBER 2008</t>
  </si>
  <si>
    <t>3 months period ended 31 December 2008</t>
  </si>
  <si>
    <t>At 1 October 2008</t>
  </si>
  <si>
    <t>At 31 December 2008</t>
  </si>
  <si>
    <t>(Loss)/Profit before tax</t>
  </si>
  <si>
    <t>(Loss)/Profit for the year</t>
  </si>
  <si>
    <t>(Loss)/Earnings per share attributable
  to equity holders of the parent:</t>
  </si>
  <si>
    <t>Diluted, for (loss)/profit from 
   continuing operations</t>
  </si>
  <si>
    <t>Basic, for (loss)/profit from
  continuing operations</t>
  </si>
  <si>
    <t>(Loss)/Net Profit attributable to ordinary shareholders (RM'000)</t>
  </si>
  <si>
    <t>Basic (loss)/earnings per share (sen)</t>
  </si>
  <si>
    <t>Chua Siew Chuan</t>
  </si>
  <si>
    <t>Effective for</t>
  </si>
  <si>
    <t xml:space="preserve">financial </t>
  </si>
  <si>
    <t>periods</t>
  </si>
  <si>
    <t xml:space="preserve">beginning on </t>
  </si>
  <si>
    <t xml:space="preserve">FRS and interpretations </t>
  </si>
  <si>
    <t>or after</t>
  </si>
  <si>
    <t>FRS 4 : Insurance Contracts</t>
  </si>
  <si>
    <t>1 January 2010</t>
  </si>
  <si>
    <t>FRS 7 : Financial Instruments: Disclosure</t>
  </si>
  <si>
    <t>FRS 8 : Operating Segments</t>
  </si>
  <si>
    <t>1 July 2009</t>
  </si>
  <si>
    <t>FRS 139 : Financial Instruments: Recognition and Measurement</t>
  </si>
  <si>
    <t>IC Interpretation 9 : Reassessment of Embedded Derivatives</t>
  </si>
  <si>
    <t>IC Interpretation 10 : Interim Financial Reporting and Impairment</t>
  </si>
  <si>
    <t>Changes in accounting policies</t>
  </si>
  <si>
    <t>A13.</t>
  </si>
  <si>
    <t>Net (decreased)/increased in cash and cash equivalents</t>
  </si>
  <si>
    <t xml:space="preserve">The Group recorded  loss before tax of RM1.6 million for the first quarter of the financial year ending 30 September 2009 as compared to the fourth quarter loss before tax of RM955,000 of the financial year ended 30 September 2008. The higher losses incurred is mainly due to lesser units of properties were sold and all the previous years launched properties has been completed in the previous year fourth quarter. </t>
  </si>
</sst>
</file>

<file path=xl/styles.xml><?xml version="1.0" encoding="utf-8"?>
<styleSheet xmlns="http://schemas.openxmlformats.org/spreadsheetml/2006/main">
  <numFmts count="3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 numFmtId="191" formatCode="General_)"/>
  </numFmts>
  <fonts count="15">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name val="Helv"/>
      <family val="2"/>
    </font>
    <font>
      <sz val="12"/>
      <name val="Times New Roman"/>
      <family val="1"/>
    </font>
    <font>
      <vertAlign val="subscript"/>
      <sz val="12"/>
      <name val="Times New Roman"/>
      <family val="1"/>
    </font>
    <font>
      <sz val="10"/>
      <color indexed="8"/>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3">
    <xf numFmtId="191"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 fillId="0" borderId="0">
      <alignment/>
      <protection/>
    </xf>
    <xf numFmtId="9" fontId="1" fillId="0" borderId="0" applyFont="0" applyFill="0" applyBorder="0" applyAlignment="0" applyProtection="0"/>
  </cellStyleXfs>
  <cellXfs count="136">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2" fillId="0" borderId="0" xfId="15" applyNumberFormat="1" applyFont="1" applyAlignment="1">
      <alignment horizontal="center"/>
    </xf>
    <xf numFmtId="185" fontId="0" fillId="0" borderId="2" xfId="15" applyNumberFormat="1" applyBorder="1" applyAlignment="1">
      <alignment/>
    </xf>
    <xf numFmtId="185" fontId="0" fillId="0" borderId="0" xfId="15" applyNumberFormat="1" applyFont="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85" fontId="0" fillId="0" borderId="0" xfId="15" applyNumberFormat="1" applyAlignment="1">
      <alignment/>
    </xf>
    <xf numFmtId="185" fontId="0" fillId="0" borderId="3" xfId="15" applyNumberFormat="1" applyBorder="1" applyAlignment="1">
      <alignment/>
    </xf>
    <xf numFmtId="185" fontId="0" fillId="0" borderId="2" xfId="15" applyNumberFormat="1" applyBorder="1" applyAlignment="1">
      <alignment/>
    </xf>
    <xf numFmtId="185"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171"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85" fontId="0" fillId="0" borderId="0" xfId="15" applyNumberFormat="1" applyAlignment="1">
      <alignment horizontal="left" vertical="top" wrapText="1"/>
    </xf>
    <xf numFmtId="185" fontId="0" fillId="0" borderId="4" xfId="15" applyNumberFormat="1" applyBorder="1" applyAlignment="1">
      <alignment/>
    </xf>
    <xf numFmtId="0" fontId="6" fillId="0" borderId="0" xfId="0" applyFont="1" applyAlignment="1">
      <alignment/>
    </xf>
    <xf numFmtId="171"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169" fontId="0" fillId="0" borderId="10" xfId="16" applyNumberFormat="1" applyBorder="1" applyAlignment="1">
      <alignment/>
    </xf>
    <xf numFmtId="169"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169" fontId="0" fillId="0" borderId="14" xfId="16" applyNumberFormat="1" applyBorder="1" applyAlignment="1">
      <alignment/>
    </xf>
    <xf numFmtId="169"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169" fontId="0" fillId="0" borderId="0" xfId="16" applyAlignment="1">
      <alignment horizontal="center"/>
    </xf>
    <xf numFmtId="169" fontId="0" fillId="0" borderId="0" xfId="0" applyNumberFormat="1" applyAlignment="1">
      <alignment horizontal="center"/>
    </xf>
    <xf numFmtId="169" fontId="0" fillId="0" borderId="3" xfId="0" applyNumberFormat="1" applyBorder="1" applyAlignment="1">
      <alignment horizontal="center"/>
    </xf>
    <xf numFmtId="169"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85" fontId="0" fillId="0" borderId="0" xfId="0" applyNumberFormat="1" applyAlignment="1">
      <alignment/>
    </xf>
    <xf numFmtId="185" fontId="0" fillId="0" borderId="0" xfId="15" applyNumberFormat="1" applyFill="1" applyAlignment="1">
      <alignment/>
    </xf>
    <xf numFmtId="9" fontId="0" fillId="0" borderId="0" xfId="22"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85" fontId="0" fillId="0" borderId="17" xfId="15" applyNumberFormat="1" applyBorder="1" applyAlignment="1">
      <alignment/>
    </xf>
    <xf numFmtId="171" fontId="0" fillId="0" borderId="0" xfId="15" applyNumberFormat="1" applyBorder="1" applyAlignment="1">
      <alignment/>
    </xf>
    <xf numFmtId="171"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0" fillId="0" borderId="17" xfId="0" applyBorder="1" applyAlignment="1">
      <alignment/>
    </xf>
    <xf numFmtId="0" fontId="2" fillId="0" borderId="0" xfId="0" applyFont="1" applyAlignment="1">
      <alignment horizontal="left" indent="6"/>
    </xf>
    <xf numFmtId="0" fontId="2" fillId="0" borderId="0" xfId="0" applyFont="1" applyAlignment="1">
      <alignment horizontal="left" indent="10"/>
    </xf>
    <xf numFmtId="185" fontId="0" fillId="0" borderId="0" xfId="15" applyNumberFormat="1" applyFill="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185" fontId="0" fillId="0" borderId="18" xfId="15" applyNumberFormat="1" applyFont="1" applyBorder="1" applyAlignment="1">
      <alignment horizontal="right"/>
    </xf>
    <xf numFmtId="185" fontId="0" fillId="0" borderId="0" xfId="15" applyNumberFormat="1" applyBorder="1" applyAlignment="1">
      <alignment horizontal="right"/>
    </xf>
    <xf numFmtId="185" fontId="0" fillId="0" borderId="5" xfId="15" applyNumberFormat="1" applyBorder="1" applyAlignment="1">
      <alignment/>
    </xf>
    <xf numFmtId="171" fontId="0" fillId="0" borderId="0" xfId="0" applyNumberFormat="1" applyAlignment="1">
      <alignment/>
    </xf>
    <xf numFmtId="0" fontId="2" fillId="0" borderId="0" xfId="0" applyFont="1" applyAlignment="1">
      <alignment horizontal="left"/>
    </xf>
    <xf numFmtId="169" fontId="0" fillId="0" borderId="0" xfId="0" applyNumberFormat="1" applyAlignment="1">
      <alignment/>
    </xf>
    <xf numFmtId="0" fontId="2" fillId="0" borderId="0" xfId="0" applyFont="1" applyFill="1" applyAlignment="1">
      <alignment/>
    </xf>
    <xf numFmtId="0" fontId="0" fillId="0" borderId="0" xfId="0" applyBorder="1" applyAlignment="1">
      <alignment/>
    </xf>
    <xf numFmtId="0" fontId="0" fillId="0" borderId="0" xfId="0" applyAlignment="1">
      <alignment horizontal="left" readingOrder="1"/>
    </xf>
    <xf numFmtId="0" fontId="0" fillId="0" borderId="0" xfId="0" applyAlignment="1">
      <alignment readingOrder="1"/>
    </xf>
    <xf numFmtId="0" fontId="0" fillId="0" borderId="0" xfId="0" applyFill="1" applyAlignment="1">
      <alignment/>
    </xf>
    <xf numFmtId="0" fontId="0" fillId="0" borderId="0" xfId="0" applyAlignment="1">
      <alignment horizontal="justify" vertical="top" readingOrder="1"/>
    </xf>
    <xf numFmtId="191" fontId="2" fillId="0" borderId="0" xfId="0" applyFont="1" applyAlignment="1">
      <alignment/>
    </xf>
    <xf numFmtId="185" fontId="0" fillId="0" borderId="0" xfId="15" applyNumberFormat="1" applyFont="1" applyAlignment="1">
      <alignment/>
    </xf>
    <xf numFmtId="185" fontId="0" fillId="0" borderId="0" xfId="0" applyNumberFormat="1" applyFont="1" applyAlignment="1">
      <alignment/>
    </xf>
    <xf numFmtId="171" fontId="0" fillId="0" borderId="0" xfId="0" applyNumberFormat="1" applyFont="1" applyAlignment="1">
      <alignment/>
    </xf>
    <xf numFmtId="0" fontId="0" fillId="0" borderId="0" xfId="0" applyAlignment="1">
      <alignment horizontal="justify" vertical="top" wrapText="1" readingOrder="1"/>
    </xf>
    <xf numFmtId="191" fontId="0" fillId="0" borderId="0" xfId="0" applyFont="1" applyAlignment="1">
      <alignment/>
    </xf>
    <xf numFmtId="191" fontId="14" fillId="0" borderId="0" xfId="0" applyFont="1" applyFill="1" applyAlignment="1">
      <alignment/>
    </xf>
    <xf numFmtId="171" fontId="2" fillId="0" borderId="0" xfId="15" applyFont="1" applyAlignment="1">
      <alignment horizontal="right"/>
    </xf>
    <xf numFmtId="191" fontId="2" fillId="0" borderId="0" xfId="0" applyFont="1" applyAlignment="1">
      <alignment horizontal="right"/>
    </xf>
    <xf numFmtId="0" fontId="0" fillId="0" borderId="0" xfId="21" applyFont="1" applyAlignment="1">
      <alignment horizontal="right"/>
      <protection/>
    </xf>
    <xf numFmtId="191" fontId="0" fillId="0" borderId="0" xfId="0" applyFont="1" applyAlignment="1">
      <alignment/>
    </xf>
    <xf numFmtId="171" fontId="0" fillId="0" borderId="0" xfId="15" applyFont="1" applyAlignment="1" quotePrefix="1">
      <alignment horizontal="right"/>
    </xf>
    <xf numFmtId="49" fontId="0" fillId="0" borderId="0" xfId="0" applyNumberFormat="1" applyFill="1" applyAlignment="1">
      <alignment/>
    </xf>
    <xf numFmtId="0" fontId="10" fillId="0" borderId="0" xfId="0" applyFont="1"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justify" vertical="top" wrapText="1" readingOrder="1"/>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NumberFormat="1" applyFont="1" applyBorder="1" applyAlignment="1">
      <alignment wrapText="1"/>
    </xf>
    <xf numFmtId="0" fontId="2" fillId="0" borderId="0" xfId="0" applyFont="1" applyFill="1" applyAlignment="1">
      <alignment horizontal="justify" vertical="top" wrapText="1" readingOrder="1"/>
    </xf>
    <xf numFmtId="191" fontId="0" fillId="0" borderId="0" xfId="0" applyFont="1" applyAlignment="1">
      <alignmen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ExampleBrhdno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142875</xdr:rowOff>
    </xdr:from>
    <xdr:to>
      <xdr:col>3</xdr:col>
      <xdr:colOff>1257300</xdr:colOff>
      <xdr:row>57</xdr:row>
      <xdr:rowOff>38100</xdr:rowOff>
    </xdr:to>
    <xdr:sp>
      <xdr:nvSpPr>
        <xdr:cNvPr id="1" name="TextBox 5"/>
        <xdr:cNvSpPr txBox="1">
          <a:spLocks noChangeArrowheads="1"/>
        </xdr:cNvSpPr>
      </xdr:nvSpPr>
      <xdr:spPr>
        <a:xfrm>
          <a:off x="28575" y="7724775"/>
          <a:ext cx="5324475" cy="54292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Condensed Consolidated Balance Sheets should be read in conjunction with the audited financial statements  for the year ended 30 September 2008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6388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4765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39433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4765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265</xdr:row>
      <xdr:rowOff>0</xdr:rowOff>
    </xdr:from>
    <xdr:ext cx="76200" cy="200025"/>
    <xdr:sp>
      <xdr:nvSpPr>
        <xdr:cNvPr id="1" name="TextBox 2"/>
        <xdr:cNvSpPr txBox="1">
          <a:spLocks noChangeArrowheads="1"/>
        </xdr:cNvSpPr>
      </xdr:nvSpPr>
      <xdr:spPr>
        <a:xfrm>
          <a:off x="5391150" y="379190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268</xdr:row>
      <xdr:rowOff>19050</xdr:rowOff>
    </xdr:from>
    <xdr:to>
      <xdr:col>5</xdr:col>
      <xdr:colOff>762000</xdr:colOff>
      <xdr:row>268</xdr:row>
      <xdr:rowOff>19050</xdr:rowOff>
    </xdr:to>
    <xdr:sp>
      <xdr:nvSpPr>
        <xdr:cNvPr id="2" name="Line 8"/>
        <xdr:cNvSpPr>
          <a:spLocks/>
        </xdr:cNvSpPr>
      </xdr:nvSpPr>
      <xdr:spPr>
        <a:xfrm>
          <a:off x="2457450" y="384238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268</xdr:row>
      <xdr:rowOff>9525</xdr:rowOff>
    </xdr:from>
    <xdr:to>
      <xdr:col>7</xdr:col>
      <xdr:colOff>0</xdr:colOff>
      <xdr:row>268</xdr:row>
      <xdr:rowOff>9525</xdr:rowOff>
    </xdr:to>
    <xdr:sp>
      <xdr:nvSpPr>
        <xdr:cNvPr id="3" name="Line 10"/>
        <xdr:cNvSpPr>
          <a:spLocks/>
        </xdr:cNvSpPr>
      </xdr:nvSpPr>
      <xdr:spPr>
        <a:xfrm>
          <a:off x="3267075" y="38414325"/>
          <a:ext cx="7143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268</xdr:row>
      <xdr:rowOff>9525</xdr:rowOff>
    </xdr:from>
    <xdr:to>
      <xdr:col>7</xdr:col>
      <xdr:colOff>752475</xdr:colOff>
      <xdr:row>268</xdr:row>
      <xdr:rowOff>9525</xdr:rowOff>
    </xdr:to>
    <xdr:sp>
      <xdr:nvSpPr>
        <xdr:cNvPr id="4" name="Line 11"/>
        <xdr:cNvSpPr>
          <a:spLocks/>
        </xdr:cNvSpPr>
      </xdr:nvSpPr>
      <xdr:spPr>
        <a:xfrm>
          <a:off x="4133850" y="384143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268</xdr:row>
      <xdr:rowOff>9525</xdr:rowOff>
    </xdr:from>
    <xdr:to>
      <xdr:col>10</xdr:col>
      <xdr:colOff>0</xdr:colOff>
      <xdr:row>268</xdr:row>
      <xdr:rowOff>9525</xdr:rowOff>
    </xdr:to>
    <xdr:sp>
      <xdr:nvSpPr>
        <xdr:cNvPr id="5" name="Line 12"/>
        <xdr:cNvSpPr>
          <a:spLocks/>
        </xdr:cNvSpPr>
      </xdr:nvSpPr>
      <xdr:spPr>
        <a:xfrm>
          <a:off x="5153025" y="384143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266</xdr:row>
      <xdr:rowOff>19050</xdr:rowOff>
    </xdr:from>
    <xdr:to>
      <xdr:col>5</xdr:col>
      <xdr:colOff>762000</xdr:colOff>
      <xdr:row>266</xdr:row>
      <xdr:rowOff>19050</xdr:rowOff>
    </xdr:to>
    <xdr:sp>
      <xdr:nvSpPr>
        <xdr:cNvPr id="6" name="Line 22"/>
        <xdr:cNvSpPr>
          <a:spLocks/>
        </xdr:cNvSpPr>
      </xdr:nvSpPr>
      <xdr:spPr>
        <a:xfrm>
          <a:off x="2457450" y="381000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266</xdr:row>
      <xdr:rowOff>9525</xdr:rowOff>
    </xdr:from>
    <xdr:to>
      <xdr:col>7</xdr:col>
      <xdr:colOff>0</xdr:colOff>
      <xdr:row>266</xdr:row>
      <xdr:rowOff>9525</xdr:rowOff>
    </xdr:to>
    <xdr:sp>
      <xdr:nvSpPr>
        <xdr:cNvPr id="7" name="Line 23"/>
        <xdr:cNvSpPr>
          <a:spLocks/>
        </xdr:cNvSpPr>
      </xdr:nvSpPr>
      <xdr:spPr>
        <a:xfrm>
          <a:off x="3267075" y="38090475"/>
          <a:ext cx="7143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266</xdr:row>
      <xdr:rowOff>9525</xdr:rowOff>
    </xdr:from>
    <xdr:to>
      <xdr:col>7</xdr:col>
      <xdr:colOff>752475</xdr:colOff>
      <xdr:row>266</xdr:row>
      <xdr:rowOff>9525</xdr:rowOff>
    </xdr:to>
    <xdr:sp>
      <xdr:nvSpPr>
        <xdr:cNvPr id="8" name="Line 24"/>
        <xdr:cNvSpPr>
          <a:spLocks/>
        </xdr:cNvSpPr>
      </xdr:nvSpPr>
      <xdr:spPr>
        <a:xfrm>
          <a:off x="4133850" y="380904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266</xdr:row>
      <xdr:rowOff>9525</xdr:rowOff>
    </xdr:from>
    <xdr:to>
      <xdr:col>10</xdr:col>
      <xdr:colOff>0</xdr:colOff>
      <xdr:row>266</xdr:row>
      <xdr:rowOff>9525</xdr:rowOff>
    </xdr:to>
    <xdr:sp>
      <xdr:nvSpPr>
        <xdr:cNvPr id="9" name="Line 25"/>
        <xdr:cNvSpPr>
          <a:spLocks/>
        </xdr:cNvSpPr>
      </xdr:nvSpPr>
      <xdr:spPr>
        <a:xfrm>
          <a:off x="5153025" y="380904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271</xdr:row>
      <xdr:rowOff>9525</xdr:rowOff>
    </xdr:from>
    <xdr:to>
      <xdr:col>5</xdr:col>
      <xdr:colOff>742950</xdr:colOff>
      <xdr:row>271</xdr:row>
      <xdr:rowOff>9525</xdr:rowOff>
    </xdr:to>
    <xdr:sp>
      <xdr:nvSpPr>
        <xdr:cNvPr id="10" name="Line 26"/>
        <xdr:cNvSpPr>
          <a:spLocks/>
        </xdr:cNvSpPr>
      </xdr:nvSpPr>
      <xdr:spPr>
        <a:xfrm>
          <a:off x="2409825" y="3890010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271</xdr:row>
      <xdr:rowOff>9525</xdr:rowOff>
    </xdr:from>
    <xdr:to>
      <xdr:col>7</xdr:col>
      <xdr:colOff>9525</xdr:colOff>
      <xdr:row>271</xdr:row>
      <xdr:rowOff>9525</xdr:rowOff>
    </xdr:to>
    <xdr:sp>
      <xdr:nvSpPr>
        <xdr:cNvPr id="11" name="Line 27"/>
        <xdr:cNvSpPr>
          <a:spLocks/>
        </xdr:cNvSpPr>
      </xdr:nvSpPr>
      <xdr:spPr>
        <a:xfrm>
          <a:off x="3314700" y="38900100"/>
          <a:ext cx="6762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271</xdr:row>
      <xdr:rowOff>0</xdr:rowOff>
    </xdr:from>
    <xdr:to>
      <xdr:col>7</xdr:col>
      <xdr:colOff>752475</xdr:colOff>
      <xdr:row>271</xdr:row>
      <xdr:rowOff>0</xdr:rowOff>
    </xdr:to>
    <xdr:sp>
      <xdr:nvSpPr>
        <xdr:cNvPr id="12" name="Line 28"/>
        <xdr:cNvSpPr>
          <a:spLocks/>
        </xdr:cNvSpPr>
      </xdr:nvSpPr>
      <xdr:spPr>
        <a:xfrm flipV="1">
          <a:off x="4133850" y="388905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271</xdr:row>
      <xdr:rowOff>0</xdr:rowOff>
    </xdr:from>
    <xdr:to>
      <xdr:col>9</xdr:col>
      <xdr:colOff>809625</xdr:colOff>
      <xdr:row>271</xdr:row>
      <xdr:rowOff>0</xdr:rowOff>
    </xdr:to>
    <xdr:sp>
      <xdr:nvSpPr>
        <xdr:cNvPr id="13" name="Line 29"/>
        <xdr:cNvSpPr>
          <a:spLocks/>
        </xdr:cNvSpPr>
      </xdr:nvSpPr>
      <xdr:spPr>
        <a:xfrm>
          <a:off x="5114925" y="3889057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131</xdr:row>
      <xdr:rowOff>95250</xdr:rowOff>
    </xdr:from>
    <xdr:to>
      <xdr:col>9</xdr:col>
      <xdr:colOff>781050</xdr:colOff>
      <xdr:row>142</xdr:row>
      <xdr:rowOff>57150</xdr:rowOff>
    </xdr:to>
    <xdr:sp>
      <xdr:nvSpPr>
        <xdr:cNvPr id="14" name="TextBox 38"/>
        <xdr:cNvSpPr txBox="1">
          <a:spLocks noChangeArrowheads="1"/>
        </xdr:cNvSpPr>
      </xdr:nvSpPr>
      <xdr:spPr>
        <a:xfrm>
          <a:off x="323850" y="21221700"/>
          <a:ext cx="5353050" cy="1685925"/>
        </a:xfrm>
        <a:prstGeom prst="rect">
          <a:avLst/>
        </a:prstGeom>
        <a:noFill/>
        <a:ln w="9525" cmpd="sng">
          <a:noFill/>
        </a:ln>
      </xdr:spPr>
      <xdr:txBody>
        <a:bodyPr vertOverflow="clip" wrap="square" lIns="0" tIns="0" rIns="0" bIns="0"/>
        <a:p>
          <a:pPr algn="just">
            <a:defRPr/>
          </a:pPr>
          <a:r>
            <a:rPr lang="en-US" cap="none" sz="1000" b="0" i="0" u="sng" baseline="0">
              <a:latin typeface="Times New Roman"/>
              <a:ea typeface="Times New Roman"/>
              <a:cs typeface="Times New Roman"/>
            </a:rPr>
            <a:t>Kota Masai Project (Mukim Plentong, Johor)</a:t>
          </a:r>
          <a:r>
            <a:rPr lang="en-US" cap="none" sz="1000" b="0" i="0" u="none" baseline="0">
              <a:latin typeface="Times New Roman"/>
              <a:ea typeface="Times New Roman"/>
              <a:cs typeface="Times New Roman"/>
            </a:rPr>
            <a:t>
The property market has been greatly affected by the global economic crisis. The property below RM100,000 is still moving but at a slower pace whereas the demand for other types of properties is expected to soft.
</a:t>
          </a:r>
          <a:r>
            <a:rPr lang="en-US" cap="none" sz="1000" b="0" i="0" u="sng" baseline="0">
              <a:latin typeface="Times New Roman"/>
              <a:ea typeface="Times New Roman"/>
              <a:cs typeface="Times New Roman"/>
            </a:rPr>
            <a:t>Saujana O-Lot Project (Mukim Damansara, Selangor)</a:t>
          </a:r>
          <a:r>
            <a:rPr lang="en-US" cap="none" sz="1000" b="0" i="0" u="none" baseline="0">
              <a:latin typeface="Times New Roman"/>
              <a:ea typeface="Times New Roman"/>
              <a:cs typeface="Times New Roman"/>
            </a:rPr>
            <a:t>
The purchasers sentiments have been seriously affected by the continous release of bad news around the world. The global economic crisis has made many potential purchasers to adopt wait-and-see attitude towards any purchase of big ticket items including exclusive residential property. As a result, the demand for our products is expected to be soft. </a:t>
          </a:r>
        </a:p>
      </xdr:txBody>
    </xdr:sp>
    <xdr:clientData/>
  </xdr:twoCellAnchor>
  <xdr:oneCellAnchor>
    <xdr:from>
      <xdr:col>1</xdr:col>
      <xdr:colOff>9525</xdr:colOff>
      <xdr:row>112</xdr:row>
      <xdr:rowOff>0</xdr:rowOff>
    </xdr:from>
    <xdr:ext cx="5391150" cy="1485900"/>
    <xdr:sp>
      <xdr:nvSpPr>
        <xdr:cNvPr id="15" name="TextBox 39"/>
        <xdr:cNvSpPr txBox="1">
          <a:spLocks noChangeArrowheads="1"/>
        </xdr:cNvSpPr>
      </xdr:nvSpPr>
      <xdr:spPr>
        <a:xfrm>
          <a:off x="304800" y="18097500"/>
          <a:ext cx="5391150" cy="1485900"/>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RM4.0 million and loss before taxation of RM1.6 million at the end of the first quarter of the financial year ending 30 September 2009. The Group's losses has increased by more than 100% in the current year quarter as compared to previous year corresponding quarter. This is mainly due to the following:
(a) lesser income recognised for the current year quarter as lesser units of properties sold ; and 
(b) lesser higher end profit margin properties were sold.
</a:t>
          </a:r>
        </a:p>
      </xdr:txBody>
    </xdr:sp>
    <xdr:clientData/>
  </xdr:oneCellAnchor>
  <xdr:twoCellAnchor>
    <xdr:from>
      <xdr:col>1</xdr:col>
      <xdr:colOff>9525</xdr:colOff>
      <xdr:row>199</xdr:row>
      <xdr:rowOff>161925</xdr:rowOff>
    </xdr:from>
    <xdr:to>
      <xdr:col>9</xdr:col>
      <xdr:colOff>847725</xdr:colOff>
      <xdr:row>202</xdr:row>
      <xdr:rowOff>0</xdr:rowOff>
    </xdr:to>
    <xdr:sp>
      <xdr:nvSpPr>
        <xdr:cNvPr id="16" name="TextBox 41"/>
        <xdr:cNvSpPr txBox="1">
          <a:spLocks noChangeArrowheads="1"/>
        </xdr:cNvSpPr>
      </xdr:nvSpPr>
      <xdr:spPr>
        <a:xfrm>
          <a:off x="304800" y="27822525"/>
          <a:ext cx="5438775" cy="3333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No provision for taxation is necessary for the curent period as the Company is in a tax loss position.</a:t>
          </a:r>
        </a:p>
      </xdr:txBody>
    </xdr:sp>
    <xdr:clientData/>
  </xdr:twoCellAnchor>
  <xdr:twoCellAnchor>
    <xdr:from>
      <xdr:col>1</xdr:col>
      <xdr:colOff>28575</xdr:colOff>
      <xdr:row>9</xdr:row>
      <xdr:rowOff>152400</xdr:rowOff>
    </xdr:from>
    <xdr:to>
      <xdr:col>9</xdr:col>
      <xdr:colOff>790575</xdr:colOff>
      <xdr:row>19</xdr:row>
      <xdr:rowOff>9525</xdr:rowOff>
    </xdr:to>
    <xdr:sp>
      <xdr:nvSpPr>
        <xdr:cNvPr id="17" name="TextBox 46"/>
        <xdr:cNvSpPr txBox="1">
          <a:spLocks noChangeArrowheads="1"/>
        </xdr:cNvSpPr>
      </xdr:nvSpPr>
      <xdr:spPr>
        <a:xfrm>
          <a:off x="323850" y="1647825"/>
          <a:ext cx="5362575" cy="14763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30 September 2008. These explanatory notes attached to the interim financial statements provide an explanation of events and transactions that are significant to an understanding of the changes in the financial position and performance of the Group since the year ended 30 September 2008.</a:t>
          </a:r>
        </a:p>
      </xdr:txBody>
    </xdr:sp>
    <xdr:clientData/>
  </xdr:twoCellAnchor>
  <xdr:twoCellAnchor>
    <xdr:from>
      <xdr:col>1</xdr:col>
      <xdr:colOff>9525</xdr:colOff>
      <xdr:row>58</xdr:row>
      <xdr:rowOff>152400</xdr:rowOff>
    </xdr:from>
    <xdr:to>
      <xdr:col>9</xdr:col>
      <xdr:colOff>781050</xdr:colOff>
      <xdr:row>61</xdr:row>
      <xdr:rowOff>104775</xdr:rowOff>
    </xdr:to>
    <xdr:sp>
      <xdr:nvSpPr>
        <xdr:cNvPr id="18" name="TextBox 47"/>
        <xdr:cNvSpPr txBox="1">
          <a:spLocks noChangeArrowheads="1"/>
        </xdr:cNvSpPr>
      </xdr:nvSpPr>
      <xdr:spPr>
        <a:xfrm>
          <a:off x="304800" y="9582150"/>
          <a:ext cx="5372100"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62</xdr:row>
      <xdr:rowOff>9525</xdr:rowOff>
    </xdr:from>
    <xdr:to>
      <xdr:col>9</xdr:col>
      <xdr:colOff>800100</xdr:colOff>
      <xdr:row>64</xdr:row>
      <xdr:rowOff>85725</xdr:rowOff>
    </xdr:to>
    <xdr:sp>
      <xdr:nvSpPr>
        <xdr:cNvPr id="19" name="TextBox 48"/>
        <xdr:cNvSpPr txBox="1">
          <a:spLocks noChangeArrowheads="1"/>
        </xdr:cNvSpPr>
      </xdr:nvSpPr>
      <xdr:spPr>
        <a:xfrm>
          <a:off x="323850" y="10086975"/>
          <a:ext cx="5372100"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changes in the estimates of amount which give rise to a material effect in the current interim period.</a:t>
          </a:r>
        </a:p>
      </xdr:txBody>
    </xdr:sp>
    <xdr:clientData/>
  </xdr:twoCellAnchor>
  <xdr:twoCellAnchor>
    <xdr:from>
      <xdr:col>1</xdr:col>
      <xdr:colOff>19050</xdr:colOff>
      <xdr:row>66</xdr:row>
      <xdr:rowOff>142875</xdr:rowOff>
    </xdr:from>
    <xdr:to>
      <xdr:col>9</xdr:col>
      <xdr:colOff>790575</xdr:colOff>
      <xdr:row>69</xdr:row>
      <xdr:rowOff>19050</xdr:rowOff>
    </xdr:to>
    <xdr:sp>
      <xdr:nvSpPr>
        <xdr:cNvPr id="20" name="TextBox 49"/>
        <xdr:cNvSpPr txBox="1">
          <a:spLocks noChangeArrowheads="1"/>
        </xdr:cNvSpPr>
      </xdr:nvSpPr>
      <xdr:spPr>
        <a:xfrm>
          <a:off x="314325" y="10868025"/>
          <a:ext cx="5372100"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resale and repayment of debt and equity securities for the current financial period to date.</a:t>
          </a:r>
        </a:p>
      </xdr:txBody>
    </xdr:sp>
    <xdr:clientData/>
  </xdr:twoCellAnchor>
  <xdr:twoCellAnchor>
    <xdr:from>
      <xdr:col>0</xdr:col>
      <xdr:colOff>285750</xdr:colOff>
      <xdr:row>89</xdr:row>
      <xdr:rowOff>9525</xdr:rowOff>
    </xdr:from>
    <xdr:to>
      <xdr:col>9</xdr:col>
      <xdr:colOff>809625</xdr:colOff>
      <xdr:row>91</xdr:row>
      <xdr:rowOff>47625</xdr:rowOff>
    </xdr:to>
    <xdr:sp>
      <xdr:nvSpPr>
        <xdr:cNvPr id="21" name="TextBox 50"/>
        <xdr:cNvSpPr txBox="1">
          <a:spLocks noChangeArrowheads="1"/>
        </xdr:cNvSpPr>
      </xdr:nvSpPr>
      <xdr:spPr>
        <a:xfrm>
          <a:off x="285750" y="14478000"/>
          <a:ext cx="541972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valuation being carried out on its property, plant and equipment for the financial quarter ended 31 December 2008.</a:t>
          </a:r>
        </a:p>
      </xdr:txBody>
    </xdr:sp>
    <xdr:clientData/>
  </xdr:twoCellAnchor>
  <xdr:twoCellAnchor>
    <xdr:from>
      <xdr:col>1</xdr:col>
      <xdr:colOff>9525</xdr:colOff>
      <xdr:row>95</xdr:row>
      <xdr:rowOff>0</xdr:rowOff>
    </xdr:from>
    <xdr:to>
      <xdr:col>9</xdr:col>
      <xdr:colOff>809625</xdr:colOff>
      <xdr:row>97</xdr:row>
      <xdr:rowOff>0</xdr:rowOff>
    </xdr:to>
    <xdr:sp>
      <xdr:nvSpPr>
        <xdr:cNvPr id="22" name="TextBox 51"/>
        <xdr:cNvSpPr txBox="1">
          <a:spLocks noChangeArrowheads="1"/>
        </xdr:cNvSpPr>
      </xdr:nvSpPr>
      <xdr:spPr>
        <a:xfrm>
          <a:off x="304800" y="15440025"/>
          <a:ext cx="5400675" cy="3238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material events subsequent to the end of the interim period reported or that have not been reflected in the financial statement for the said period.</a:t>
          </a:r>
        </a:p>
      </xdr:txBody>
    </xdr:sp>
    <xdr:clientData/>
  </xdr:twoCellAnchor>
  <xdr:twoCellAnchor>
    <xdr:from>
      <xdr:col>2</xdr:col>
      <xdr:colOff>28575</xdr:colOff>
      <xdr:row>107</xdr:row>
      <xdr:rowOff>0</xdr:rowOff>
    </xdr:from>
    <xdr:to>
      <xdr:col>9</xdr:col>
      <xdr:colOff>790575</xdr:colOff>
      <xdr:row>107</xdr:row>
      <xdr:rowOff>0</xdr:rowOff>
    </xdr:to>
    <xdr:sp>
      <xdr:nvSpPr>
        <xdr:cNvPr id="23" name="TextBox 52"/>
        <xdr:cNvSpPr txBox="1">
          <a:spLocks noChangeArrowheads="1"/>
        </xdr:cNvSpPr>
      </xdr:nvSpPr>
      <xdr:spPr>
        <a:xfrm>
          <a:off x="676275" y="17383125"/>
          <a:ext cx="5010150" cy="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 corporate guarantee is given by the Company on  18 March 2005 in favour of AmInvestment Bank  Berhad (formerly  known as AmMerchant Bank Berhad)("AMIB") in consideration of the latter giving  RM20.0 million term loan  and  revolving credit facilities to its subsidiary company, Focal Aims Sdn Bhd. To-date, a revolving credit of RM5.0 million and term loan of RM13.6 million from the total term  loan and revolving credit facilities has been drawndown.
On 28 February 2007, a corporate guarantee is given by the Company in favour of AMIB in consideration of  the latter giving RM20.0 million term loan to its subsidiary company, Focal Aims Sdn Bhd. To-date, RM20.0 million of the term loan has been drawndown.
On 10 August 2007, a corporate guarantee is given by the Company in favour of AMIB in consideration of the latter giving RM10.0 million term loan to its subsidiary company, Focal Aims Land Sdn Bhd. To-date, RM10.0 million of the term loan has been drawndown.</a:t>
          </a:r>
        </a:p>
      </xdr:txBody>
    </xdr:sp>
    <xdr:clientData/>
  </xdr:twoCellAnchor>
  <xdr:twoCellAnchor>
    <xdr:from>
      <xdr:col>1</xdr:col>
      <xdr:colOff>19050</xdr:colOff>
      <xdr:row>21</xdr:row>
      <xdr:rowOff>142875</xdr:rowOff>
    </xdr:from>
    <xdr:to>
      <xdr:col>9</xdr:col>
      <xdr:colOff>828675</xdr:colOff>
      <xdr:row>24</xdr:row>
      <xdr:rowOff>114300</xdr:rowOff>
    </xdr:to>
    <xdr:sp>
      <xdr:nvSpPr>
        <xdr:cNvPr id="24" name="TextBox 55"/>
        <xdr:cNvSpPr txBox="1">
          <a:spLocks noChangeArrowheads="1"/>
        </xdr:cNvSpPr>
      </xdr:nvSpPr>
      <xdr:spPr>
        <a:xfrm>
          <a:off x="314325" y="3581400"/>
          <a:ext cx="5410200" cy="4572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At the date of authorisation of these financial statements, the following FRS, amendments to FRS and Interpretations were in issue but not yet effective and have not been applied by the Group.</a:t>
          </a:r>
        </a:p>
      </xdr:txBody>
    </xdr:sp>
    <xdr:clientData/>
  </xdr:twoCellAnchor>
  <xdr:twoCellAnchor>
    <xdr:from>
      <xdr:col>1</xdr:col>
      <xdr:colOff>0</xdr:colOff>
      <xdr:row>31</xdr:row>
      <xdr:rowOff>0</xdr:rowOff>
    </xdr:from>
    <xdr:to>
      <xdr:col>9</xdr:col>
      <xdr:colOff>9525</xdr:colOff>
      <xdr:row>31</xdr:row>
      <xdr:rowOff>0</xdr:rowOff>
    </xdr:to>
    <xdr:sp>
      <xdr:nvSpPr>
        <xdr:cNvPr id="25" name="Text 22"/>
        <xdr:cNvSpPr txBox="1">
          <a:spLocks noChangeArrowheads="1"/>
        </xdr:cNvSpPr>
      </xdr:nvSpPr>
      <xdr:spPr>
        <a:xfrm>
          <a:off x="295275" y="5057775"/>
          <a:ext cx="4610100" cy="0"/>
        </a:xfrm>
        <a:prstGeom prst="rect">
          <a:avLst/>
        </a:prstGeom>
        <a:noFill/>
        <a:ln w="1" cmpd="sng">
          <a:noFill/>
        </a:ln>
      </xdr:spPr>
      <xdr:txBody>
        <a:bodyPr vertOverflow="clip" wrap="square"/>
        <a:p>
          <a:pPr algn="l">
            <a:defRPr/>
          </a:pPr>
          <a:r>
            <a:rPr lang="en-US" cap="none" sz="1200" b="0" i="0" u="none" baseline="0">
              <a:latin typeface="Times New Roman"/>
              <a:ea typeface="Times New Roman"/>
              <a:cs typeface="Times New Roman"/>
            </a:rPr>
            <a:t>Amendment to FRS 129</a:t>
          </a:r>
          <a:r>
            <a:rPr lang="en-US" cap="none" sz="1200" b="0" i="0" u="none" baseline="-25000">
              <a:latin typeface="Times New Roman"/>
              <a:ea typeface="Times New Roman"/>
              <a:cs typeface="Times New Roman"/>
            </a:rPr>
            <a:t>2004:</a:t>
          </a:r>
          <a:r>
            <a:rPr lang="en-US" cap="none" sz="1200" b="0" i="0" u="none" baseline="0">
              <a:latin typeface="Times New Roman"/>
              <a:ea typeface="Times New Roman"/>
              <a:cs typeface="Times New Roman"/>
            </a:rPr>
            <a:t> Employee Benefits - Actuarial Gains and
 Losses, Group Plans and Disclosures
</a:t>
          </a:r>
        </a:p>
      </xdr:txBody>
    </xdr:sp>
    <xdr:clientData/>
  </xdr:twoCellAnchor>
  <xdr:twoCellAnchor>
    <xdr:from>
      <xdr:col>1</xdr:col>
      <xdr:colOff>28575</xdr:colOff>
      <xdr:row>38</xdr:row>
      <xdr:rowOff>9525</xdr:rowOff>
    </xdr:from>
    <xdr:to>
      <xdr:col>9</xdr:col>
      <xdr:colOff>819150</xdr:colOff>
      <xdr:row>44</xdr:row>
      <xdr:rowOff>9525</xdr:rowOff>
    </xdr:to>
    <xdr:sp>
      <xdr:nvSpPr>
        <xdr:cNvPr id="26" name="TextBox 58"/>
        <xdr:cNvSpPr txBox="1">
          <a:spLocks noChangeArrowheads="1"/>
        </xdr:cNvSpPr>
      </xdr:nvSpPr>
      <xdr:spPr>
        <a:xfrm>
          <a:off x="323850" y="6200775"/>
          <a:ext cx="5391150" cy="9715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above FRS and Interpretations are expected to have no significant impact on the financial statements of the Group upon their initial application.
The Group is exempted from disclosing the possible impact, if any, to the financial statements upon the initial application of FRS 139.</a:t>
          </a:r>
        </a:p>
      </xdr:txBody>
    </xdr:sp>
    <xdr:clientData/>
  </xdr:twoCellAnchor>
  <xdr:twoCellAnchor>
    <xdr:from>
      <xdr:col>0</xdr:col>
      <xdr:colOff>276225</xdr:colOff>
      <xdr:row>105</xdr:row>
      <xdr:rowOff>0</xdr:rowOff>
    </xdr:from>
    <xdr:to>
      <xdr:col>9</xdr:col>
      <xdr:colOff>838200</xdr:colOff>
      <xdr:row>106</xdr:row>
      <xdr:rowOff>152400</xdr:rowOff>
    </xdr:to>
    <xdr:sp>
      <xdr:nvSpPr>
        <xdr:cNvPr id="27" name="TextBox 59"/>
        <xdr:cNvSpPr txBox="1">
          <a:spLocks noChangeArrowheads="1"/>
        </xdr:cNvSpPr>
      </xdr:nvSpPr>
      <xdr:spPr>
        <a:xfrm>
          <a:off x="276225" y="17059275"/>
          <a:ext cx="5457825" cy="31432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changes in the contingent liabilities of the Company since the last annual balance sheet as at 30 September 2008.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HB-WSHT31-12-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12-2006\QTR12-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Indirect%20CF%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AHB-WSHT31-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12-2007\QTR12-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9-2008\FAHB-WSHT30-09-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12-2007\FAHB-WSHT31-12-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Mthly%20Cash%20Flow%20&amp;%20Qtrly%20Consol\2009\Indirect%20CF%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92">
          <cell r="L92">
            <v>0</v>
          </cell>
        </row>
        <row r="100">
          <cell r="L100">
            <v>0</v>
          </cell>
        </row>
        <row r="101">
          <cell r="L101">
            <v>0</v>
          </cell>
        </row>
      </sheetData>
      <sheetData sheetId="3">
        <row r="11">
          <cell r="D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5">
        <row r="11">
          <cell r="G11">
            <v>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rect 12-2008"/>
      <sheetName val="Indirect 3-2008"/>
      <sheetName val="Indirect 6-2008"/>
      <sheetName val="Indirect 9-2008"/>
      <sheetName val="MSQ-GL (fixed assets)"/>
      <sheetName val="MSQ-GL (acc depn)"/>
      <sheetName val="MSQ-GL(fixed assets) - 03-08"/>
      <sheetName val="MSQ-GL (acc depn) -03-08"/>
      <sheetName val="MSQ-GL(fixed assets) -06-08"/>
      <sheetName val="MSQ-GL (acc depn) -06-08"/>
      <sheetName val="MSQ-GL (fixed asset) -09-07"/>
      <sheetName val="MSQ-GL (acc depn) -0907"/>
    </sheetNames>
    <sheetDataSet>
      <sheetData sheetId="0">
        <row r="17">
          <cell r="E17">
            <v>-146571.88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1900289.67</v>
          </cell>
        </row>
        <row r="9">
          <cell r="K9">
            <v>319900708.38</v>
          </cell>
        </row>
        <row r="15">
          <cell r="K15">
            <v>743000</v>
          </cell>
        </row>
        <row r="20">
          <cell r="K20">
            <v>102548610.8863436</v>
          </cell>
        </row>
        <row r="21">
          <cell r="K21">
            <v>34993271.34</v>
          </cell>
        </row>
        <row r="22">
          <cell r="K22">
            <v>11328056.83</v>
          </cell>
        </row>
        <row r="23">
          <cell r="K23">
            <v>904924.03</v>
          </cell>
        </row>
        <row r="24">
          <cell r="K24">
            <v>0</v>
          </cell>
        </row>
        <row r="27">
          <cell r="K27">
            <v>1171497.13</v>
          </cell>
        </row>
        <row r="28">
          <cell r="K28">
            <v>755514.26</v>
          </cell>
        </row>
        <row r="29">
          <cell r="K29">
            <v>3122989.92</v>
          </cell>
        </row>
        <row r="32">
          <cell r="K32">
            <v>0</v>
          </cell>
        </row>
        <row r="38">
          <cell r="K38">
            <v>253317000</v>
          </cell>
        </row>
        <row r="42">
          <cell r="K42">
            <v>2500000</v>
          </cell>
        </row>
        <row r="46">
          <cell r="K46">
            <v>61320293.95999999</v>
          </cell>
        </row>
        <row r="47">
          <cell r="K47">
            <v>0</v>
          </cell>
        </row>
        <row r="48">
          <cell r="K48">
            <v>0</v>
          </cell>
        </row>
        <row r="49">
          <cell r="K49">
            <v>0</v>
          </cell>
        </row>
        <row r="50">
          <cell r="K50">
            <v>0</v>
          </cell>
        </row>
        <row r="51">
          <cell r="K51">
            <v>60998384.851534694</v>
          </cell>
        </row>
        <row r="55">
          <cell r="K55">
            <v>29942697.93</v>
          </cell>
        </row>
        <row r="56">
          <cell r="K56">
            <v>9354801.860000001</v>
          </cell>
        </row>
        <row r="57">
          <cell r="K57">
            <v>645080.1899999997</v>
          </cell>
        </row>
        <row r="58">
          <cell r="K58">
            <v>5206315.84</v>
          </cell>
        </row>
        <row r="63">
          <cell r="K63">
            <v>0</v>
          </cell>
        </row>
        <row r="64">
          <cell r="K64">
            <v>0</v>
          </cell>
        </row>
        <row r="108">
          <cell r="E108">
            <v>9893168.68</v>
          </cell>
          <cell r="K108">
            <v>9893168.68</v>
          </cell>
        </row>
        <row r="115">
          <cell r="K115">
            <v>20000000</v>
          </cell>
        </row>
        <row r="117">
          <cell r="K117">
            <v>0</v>
          </cell>
        </row>
        <row r="118">
          <cell r="K118">
            <v>49529.25</v>
          </cell>
        </row>
        <row r="289">
          <cell r="K289">
            <v>0</v>
          </cell>
        </row>
        <row r="300">
          <cell r="K300">
            <v>61320293.95999999</v>
          </cell>
        </row>
        <row r="318">
          <cell r="K318">
            <v>22342.92</v>
          </cell>
        </row>
        <row r="326">
          <cell r="K326">
            <v>54084287.81480891</v>
          </cell>
        </row>
      </sheetData>
      <sheetData sheetId="1">
        <row r="6">
          <cell r="L6">
            <v>3977578.95</v>
          </cell>
        </row>
        <row r="8">
          <cell r="L8">
            <v>-2601128.4</v>
          </cell>
        </row>
        <row r="12">
          <cell r="L12">
            <v>137530.69</v>
          </cell>
        </row>
        <row r="14">
          <cell r="L14">
            <v>-2554756.8600000003</v>
          </cell>
        </row>
        <row r="18">
          <cell r="L18">
            <v>-577044.39</v>
          </cell>
        </row>
        <row r="22">
          <cell r="L22">
            <v>-9784</v>
          </cell>
        </row>
        <row r="91">
          <cell r="L91">
            <v>0</v>
          </cell>
        </row>
        <row r="96">
          <cell r="L96">
            <v>9784</v>
          </cell>
        </row>
      </sheetData>
      <sheetData sheetId="3">
        <row r="11">
          <cell r="G11">
            <v>-98392.36</v>
          </cell>
        </row>
        <row r="15">
          <cell r="D15">
            <v>3977578.95</v>
          </cell>
          <cell r="G15">
            <v>-232723.17999999993</v>
          </cell>
        </row>
        <row r="18">
          <cell r="G18">
            <v>-1286704.47</v>
          </cell>
        </row>
        <row r="19">
          <cell r="D1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2">
        <row r="12">
          <cell r="B12">
            <v>7650</v>
          </cell>
        </row>
        <row r="13">
          <cell r="B13">
            <v>-45</v>
          </cell>
        </row>
        <row r="14">
          <cell r="B14">
            <v>-5912</v>
          </cell>
        </row>
        <row r="18">
          <cell r="B18">
            <v>-2171</v>
          </cell>
        </row>
        <row r="25">
          <cell r="B25">
            <v>357.1623</v>
          </cell>
        </row>
        <row r="26">
          <cell r="B26">
            <v>8529.964390000001</v>
          </cell>
        </row>
        <row r="27">
          <cell r="B27">
            <v>-9364.68618</v>
          </cell>
        </row>
      </sheetData>
      <sheetData sheetId="3">
        <row r="17">
          <cell r="B17">
            <v>253317</v>
          </cell>
          <cell r="D17">
            <v>22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1965569.35</v>
          </cell>
        </row>
        <row r="9">
          <cell r="K9">
            <v>317995037.21999997</v>
          </cell>
        </row>
        <row r="15">
          <cell r="K15">
            <v>743000</v>
          </cell>
        </row>
        <row r="20">
          <cell r="K20">
            <v>99396984.76634361</v>
          </cell>
        </row>
        <row r="21">
          <cell r="K21">
            <v>38247982.84</v>
          </cell>
        </row>
        <row r="22">
          <cell r="K22">
            <v>25188777.3</v>
          </cell>
        </row>
        <row r="23">
          <cell r="K23">
            <v>857992.5</v>
          </cell>
        </row>
        <row r="24">
          <cell r="K24">
            <v>0</v>
          </cell>
        </row>
        <row r="27">
          <cell r="K27">
            <v>1022751.13</v>
          </cell>
        </row>
        <row r="28">
          <cell r="K28">
            <v>1065844</v>
          </cell>
        </row>
        <row r="29">
          <cell r="K29">
            <v>5223485.39</v>
          </cell>
        </row>
        <row r="32">
          <cell r="K32">
            <v>0</v>
          </cell>
        </row>
        <row r="38">
          <cell r="K38">
            <v>253317000</v>
          </cell>
        </row>
        <row r="42">
          <cell r="K42">
            <v>2500000</v>
          </cell>
        </row>
        <row r="46">
          <cell r="K46">
            <v>51188847.12</v>
          </cell>
        </row>
        <row r="47">
          <cell r="K47">
            <v>0</v>
          </cell>
        </row>
        <row r="48">
          <cell r="K48">
            <v>0</v>
          </cell>
        </row>
        <row r="49">
          <cell r="K49">
            <v>0</v>
          </cell>
        </row>
        <row r="50">
          <cell r="K50">
            <v>0</v>
          </cell>
        </row>
        <row r="51">
          <cell r="K51">
            <v>60988600.851534694</v>
          </cell>
        </row>
        <row r="55">
          <cell r="K55">
            <v>48200962.25</v>
          </cell>
        </row>
        <row r="56">
          <cell r="K56">
            <v>10789959.35</v>
          </cell>
        </row>
        <row r="57">
          <cell r="K57">
            <v>444208.4999999994</v>
          </cell>
        </row>
        <row r="58">
          <cell r="K58">
            <v>8565954.600000001</v>
          </cell>
        </row>
        <row r="63">
          <cell r="K63">
            <v>0</v>
          </cell>
        </row>
        <row r="64">
          <cell r="K64">
            <v>0</v>
          </cell>
        </row>
        <row r="318">
          <cell r="K318">
            <v>22342.92</v>
          </cell>
        </row>
        <row r="326">
          <cell r="K326">
            <v>55711891.82480894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6">
          <cell r="L6">
            <v>13131748.79</v>
          </cell>
        </row>
        <row r="8">
          <cell r="L8">
            <v>-10031924.65</v>
          </cell>
        </row>
        <row r="12">
          <cell r="L12">
            <v>275337.08999999997</v>
          </cell>
        </row>
        <row r="14">
          <cell r="L14">
            <v>-2718331.5</v>
          </cell>
        </row>
        <row r="18">
          <cell r="L18">
            <v>-28318.160000000003</v>
          </cell>
        </row>
        <row r="22">
          <cell r="L22">
            <v>-226278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irect 12-2008"/>
      <sheetName val="Indirect 3-2008"/>
      <sheetName val="Indirect 6-2008"/>
      <sheetName val="Indirect 9-2008"/>
      <sheetName val="MSQ-GL (fixed assets)"/>
      <sheetName val="MSQ-GL (acc depn)"/>
      <sheetName val="MSQ-GL(fixed assets) - 03-08"/>
      <sheetName val="MSQ-GL (acc depn) -03-08"/>
      <sheetName val="MSQ-GL(fixed assets) -06-08"/>
      <sheetName val="MSQ-GL (acc depn) -06-08"/>
      <sheetName val="MSQ-GL (fixed asset) -09-07"/>
      <sheetName val="MSQ-GL (acc depn) -0907"/>
    </sheetNames>
    <sheetDataSet>
      <sheetData sheetId="0">
        <row r="44">
          <cell r="F44">
            <v>5793896.619999939</v>
          </cell>
        </row>
        <row r="54">
          <cell r="F54">
            <v>-77904.34999999983</v>
          </cell>
        </row>
        <row r="67">
          <cell r="F67">
            <v>-8037422.250000022</v>
          </cell>
        </row>
        <row r="71">
          <cell r="F71">
            <v>-3693235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H444"/>
  <sheetViews>
    <sheetView workbookViewId="0" topLeftCell="A4">
      <selection activeCell="F16" sqref="F16"/>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12" t="s">
        <v>210</v>
      </c>
      <c r="B2" s="112"/>
      <c r="C2" s="112"/>
      <c r="D2" s="112"/>
      <c r="E2" s="112"/>
      <c r="F2" s="112"/>
      <c r="G2" s="112"/>
      <c r="H2" s="112"/>
    </row>
    <row r="3" spans="1:8" ht="12.75">
      <c r="A3" s="112"/>
      <c r="B3" s="112"/>
      <c r="C3" s="112"/>
      <c r="D3" s="112"/>
      <c r="E3" s="112"/>
      <c r="F3" s="112"/>
      <c r="G3" s="112"/>
      <c r="H3" s="112"/>
    </row>
    <row r="4" spans="1:8" ht="12.75">
      <c r="A4" s="113" t="s">
        <v>55</v>
      </c>
      <c r="B4" s="114"/>
      <c r="C4" s="114"/>
      <c r="D4" s="114"/>
      <c r="E4" s="114"/>
      <c r="F4" s="114"/>
      <c r="G4" s="114"/>
      <c r="H4" s="114"/>
    </row>
    <row r="5" spans="1:8" ht="12.75" customHeight="1">
      <c r="A5" s="115" t="s">
        <v>192</v>
      </c>
      <c r="B5" s="115"/>
      <c r="C5" s="115"/>
      <c r="D5" s="115"/>
      <c r="E5" s="115"/>
      <c r="F5" s="115"/>
      <c r="G5" s="115"/>
      <c r="H5" s="115"/>
    </row>
    <row r="6" spans="1:8" ht="12.75">
      <c r="A6" s="115"/>
      <c r="B6" s="115"/>
      <c r="C6" s="115"/>
      <c r="D6" s="115"/>
      <c r="E6" s="115"/>
      <c r="F6" s="115"/>
      <c r="G6" s="115"/>
      <c r="H6" s="115"/>
    </row>
    <row r="7" spans="1:8" ht="12.75">
      <c r="A7" s="72"/>
      <c r="B7" s="72"/>
      <c r="C7" s="72"/>
      <c r="D7" s="72"/>
      <c r="E7" s="72"/>
      <c r="F7" s="72"/>
      <c r="G7" s="72"/>
      <c r="H7" s="72"/>
    </row>
    <row r="8" spans="2:8" ht="12.75">
      <c r="B8" s="112" t="s">
        <v>127</v>
      </c>
      <c r="C8" s="112"/>
      <c r="D8" s="112"/>
      <c r="F8" s="112" t="s">
        <v>126</v>
      </c>
      <c r="G8" s="112"/>
      <c r="H8" s="112"/>
    </row>
    <row r="9" spans="2:8" ht="12.75">
      <c r="B9" s="2" t="s">
        <v>128</v>
      </c>
      <c r="D9" s="2" t="s">
        <v>125</v>
      </c>
      <c r="F9" s="2" t="s">
        <v>128</v>
      </c>
      <c r="H9" s="2" t="s">
        <v>125</v>
      </c>
    </row>
    <row r="10" spans="2:8" ht="12.75">
      <c r="B10" s="2" t="s">
        <v>129</v>
      </c>
      <c r="C10" s="2"/>
      <c r="D10" s="2" t="s">
        <v>2</v>
      </c>
      <c r="E10" s="2"/>
      <c r="F10" s="2" t="s">
        <v>130</v>
      </c>
      <c r="G10" s="2"/>
      <c r="H10" s="2" t="s">
        <v>6</v>
      </c>
    </row>
    <row r="11" spans="2:8" ht="12.75">
      <c r="B11" s="2" t="s">
        <v>4</v>
      </c>
      <c r="C11" s="2"/>
      <c r="D11" s="2" t="s">
        <v>3</v>
      </c>
      <c r="E11" s="2"/>
      <c r="F11" s="2" t="s">
        <v>131</v>
      </c>
      <c r="G11" s="2"/>
      <c r="H11" s="2" t="s">
        <v>132</v>
      </c>
    </row>
    <row r="12" spans="2:8" ht="12.75">
      <c r="B12" s="3">
        <v>39813</v>
      </c>
      <c r="C12" s="3"/>
      <c r="D12" s="3">
        <v>39447</v>
      </c>
      <c r="E12" s="3"/>
      <c r="F12" s="3">
        <v>39813</v>
      </c>
      <c r="G12" s="3"/>
      <c r="H12" s="3">
        <v>39447</v>
      </c>
    </row>
    <row r="13" spans="2:8" ht="12.75">
      <c r="B13" s="2" t="s">
        <v>1</v>
      </c>
      <c r="C13" s="2"/>
      <c r="D13" s="2" t="s">
        <v>1</v>
      </c>
      <c r="E13" s="2"/>
      <c r="F13" s="2" t="s">
        <v>1</v>
      </c>
      <c r="G13" s="2"/>
      <c r="H13" s="2" t="s">
        <v>1</v>
      </c>
    </row>
    <row r="14" spans="4:8" ht="12.75">
      <c r="D14" s="2"/>
      <c r="H14" s="2"/>
    </row>
    <row r="15" spans="4:8" ht="12.75">
      <c r="D15" s="2"/>
      <c r="H15" s="2"/>
    </row>
    <row r="16" spans="1:8" ht="12.75">
      <c r="A16" t="s">
        <v>8</v>
      </c>
      <c r="B16" s="10">
        <f>F16</f>
        <v>3978</v>
      </c>
      <c r="C16" s="10"/>
      <c r="D16" s="15">
        <f>H16</f>
        <v>13132</v>
      </c>
      <c r="E16" s="10"/>
      <c r="F16" s="11">
        <f>ROUND('[4]IS'!$L$6/1000,0)</f>
        <v>3978</v>
      </c>
      <c r="G16" s="10"/>
      <c r="H16" s="11">
        <f>ROUND('[7]IS'!$L$6/1000,0)</f>
        <v>13132</v>
      </c>
    </row>
    <row r="17" spans="1:8" ht="12.75">
      <c r="A17" t="s">
        <v>116</v>
      </c>
      <c r="B17" s="12">
        <f>F17</f>
        <v>-2601</v>
      </c>
      <c r="C17" s="10"/>
      <c r="D17" s="12">
        <f>H17</f>
        <v>-10032</v>
      </c>
      <c r="E17" s="10"/>
      <c r="F17" s="12">
        <f>ROUND('[4]IS'!$L$8/1000,0)</f>
        <v>-2601</v>
      </c>
      <c r="G17" s="10"/>
      <c r="H17" s="12">
        <f>ROUND('[7]IS'!$L$8/1000,0)</f>
        <v>-10032</v>
      </c>
    </row>
    <row r="18" spans="1:8" ht="12.75">
      <c r="A18" s="5" t="s">
        <v>117</v>
      </c>
      <c r="B18" s="10">
        <f>SUM(B16:B17)</f>
        <v>1377</v>
      </c>
      <c r="C18" s="10"/>
      <c r="D18" s="10">
        <f>SUM(D16:D17)</f>
        <v>3100</v>
      </c>
      <c r="E18" s="10"/>
      <c r="F18" s="10">
        <f>SUM(F16:F17)</f>
        <v>1377</v>
      </c>
      <c r="G18" s="10"/>
      <c r="H18" s="10">
        <f>SUM(H16:H17)</f>
        <v>3100</v>
      </c>
    </row>
    <row r="19" spans="2:8" ht="12.75">
      <c r="B19" s="10"/>
      <c r="C19" s="10"/>
      <c r="D19" s="10"/>
      <c r="E19" s="10"/>
      <c r="F19" s="10"/>
      <c r="G19" s="10"/>
      <c r="H19" s="10"/>
    </row>
    <row r="20" spans="1:8" ht="12.75">
      <c r="A20" t="s">
        <v>120</v>
      </c>
      <c r="B20" s="11">
        <f>F20</f>
        <v>138</v>
      </c>
      <c r="C20" s="11"/>
      <c r="D20" s="11">
        <f>H20</f>
        <v>275</v>
      </c>
      <c r="E20" s="11"/>
      <c r="F20" s="11">
        <f>ROUND('[4]IS'!$L$12/1000,0)</f>
        <v>138</v>
      </c>
      <c r="G20" s="11"/>
      <c r="H20" s="11">
        <f>ROUND('[7]IS'!$L$12/1000,0)</f>
        <v>275</v>
      </c>
    </row>
    <row r="21" spans="1:8" ht="12.75">
      <c r="A21" t="s">
        <v>118</v>
      </c>
      <c r="B21" s="11">
        <f>F21</f>
        <v>-2555</v>
      </c>
      <c r="C21" s="11"/>
      <c r="D21" s="11">
        <f>H21</f>
        <v>-2718</v>
      </c>
      <c r="E21" s="11"/>
      <c r="F21" s="11">
        <f>ROUND('[4]IS'!$L$14/1000,0)</f>
        <v>-2555</v>
      </c>
      <c r="G21" s="11"/>
      <c r="H21" s="11">
        <f>ROUND('[7]IS'!$L$14/1000,0)</f>
        <v>-2718</v>
      </c>
    </row>
    <row r="22" spans="1:8" ht="12.75">
      <c r="A22" t="s">
        <v>9</v>
      </c>
      <c r="B22" s="10">
        <f>F22</f>
        <v>-577</v>
      </c>
      <c r="C22" s="10"/>
      <c r="D22" s="10">
        <f>H22</f>
        <v>-28</v>
      </c>
      <c r="E22" s="10"/>
      <c r="F22" s="10">
        <f>ROUND('[4]IS'!$L$18/1000,0)</f>
        <v>-577</v>
      </c>
      <c r="G22" s="10"/>
      <c r="H22" s="11">
        <f>ROUND('[7]IS'!$L$18/1000,0)</f>
        <v>-28</v>
      </c>
    </row>
    <row r="23" spans="2:8" ht="12.75">
      <c r="B23" s="12"/>
      <c r="C23" s="10"/>
      <c r="D23" s="12"/>
      <c r="E23" s="10"/>
      <c r="F23" s="12"/>
      <c r="G23" s="10"/>
      <c r="H23" s="12"/>
    </row>
    <row r="24" spans="1:8" ht="12.75">
      <c r="A24" s="5" t="s">
        <v>217</v>
      </c>
      <c r="B24" s="11">
        <f>SUM(B18:B23)</f>
        <v>-1617</v>
      </c>
      <c r="C24" s="11"/>
      <c r="D24" s="11">
        <f>SUM(D18:D23)</f>
        <v>629</v>
      </c>
      <c r="E24" s="11"/>
      <c r="F24" s="10">
        <f>SUM(F18:F23)</f>
        <v>-1617</v>
      </c>
      <c r="G24" s="11"/>
      <c r="H24" s="10">
        <f>SUM(H18:H23)</f>
        <v>629</v>
      </c>
    </row>
    <row r="25" spans="1:8" ht="12.75">
      <c r="A25" t="s">
        <v>119</v>
      </c>
      <c r="B25" s="11">
        <f>F25</f>
        <v>-10</v>
      </c>
      <c r="C25" s="11"/>
      <c r="D25" s="11">
        <f>H25</f>
        <v>-226</v>
      </c>
      <c r="E25" s="11"/>
      <c r="F25" s="11">
        <f>ROUND('[4]IS'!$L$22/1000,0)</f>
        <v>-10</v>
      </c>
      <c r="G25" s="11"/>
      <c r="H25" s="11">
        <f>ROUND('[7]IS'!$L$22/1000,0)</f>
        <v>-226</v>
      </c>
    </row>
    <row r="26" spans="2:8" ht="12.75">
      <c r="B26" s="12"/>
      <c r="C26" s="11"/>
      <c r="D26" s="12"/>
      <c r="E26" s="11"/>
      <c r="F26" s="12"/>
      <c r="G26" s="11"/>
      <c r="H26" s="12"/>
    </row>
    <row r="27" spans="1:8" ht="13.5" thickBot="1">
      <c r="A27" s="5" t="s">
        <v>218</v>
      </c>
      <c r="B27" s="74">
        <f>SUM(B24:B26)</f>
        <v>-1627</v>
      </c>
      <c r="C27" s="11"/>
      <c r="D27" s="74">
        <f>SUM(D24:D26)</f>
        <v>403</v>
      </c>
      <c r="E27" s="11"/>
      <c r="F27" s="74">
        <f>SUM(F24:F26)</f>
        <v>-1627</v>
      </c>
      <c r="G27" s="11"/>
      <c r="H27" s="74">
        <f>SUM(H24:H26)</f>
        <v>403</v>
      </c>
    </row>
    <row r="28" spans="2:8" ht="12.75">
      <c r="B28" s="11"/>
      <c r="C28" s="11"/>
      <c r="D28" s="11"/>
      <c r="E28" s="11"/>
      <c r="F28" s="11"/>
      <c r="G28" s="11"/>
      <c r="H28" s="11"/>
    </row>
    <row r="29" spans="1:8" ht="12.75">
      <c r="A29" t="s">
        <v>122</v>
      </c>
      <c r="B29" s="11"/>
      <c r="C29" s="11"/>
      <c r="D29" s="11"/>
      <c r="E29" s="11"/>
      <c r="F29" s="11"/>
      <c r="G29" s="11"/>
      <c r="H29" s="11"/>
    </row>
    <row r="30" spans="1:8" ht="12.75">
      <c r="A30" t="s">
        <v>123</v>
      </c>
      <c r="B30" s="11">
        <f>B27</f>
        <v>-1627</v>
      </c>
      <c r="C30" s="11"/>
      <c r="D30" s="11">
        <f>D27</f>
        <v>403</v>
      </c>
      <c r="E30" s="11"/>
      <c r="F30" s="11">
        <f>F27</f>
        <v>-1627</v>
      </c>
      <c r="G30" s="11"/>
      <c r="H30" s="11">
        <f>H27</f>
        <v>403</v>
      </c>
    </row>
    <row r="31" spans="1:8" ht="12.75">
      <c r="A31" t="s">
        <v>124</v>
      </c>
      <c r="B31" s="11">
        <v>0</v>
      </c>
      <c r="C31" s="11"/>
      <c r="D31" s="11">
        <v>0</v>
      </c>
      <c r="E31" s="11"/>
      <c r="F31" s="11">
        <v>0</v>
      </c>
      <c r="G31" s="11"/>
      <c r="H31" s="11">
        <v>0</v>
      </c>
    </row>
    <row r="32" spans="2:8" ht="13.5" thickBot="1">
      <c r="B32" s="74">
        <f>SUM(B30:B31)</f>
        <v>-1627</v>
      </c>
      <c r="C32" s="11"/>
      <c r="D32" s="74">
        <f>SUM(D30:D31)</f>
        <v>403</v>
      </c>
      <c r="E32" s="11"/>
      <c r="F32" s="74">
        <f>SUM(F30:F31)</f>
        <v>-1627</v>
      </c>
      <c r="G32" s="11"/>
      <c r="H32" s="74">
        <f>SUM(H30:H31)</f>
        <v>403</v>
      </c>
    </row>
    <row r="33" spans="2:8" ht="18" customHeight="1">
      <c r="B33" s="11"/>
      <c r="C33" s="11"/>
      <c r="D33" s="11"/>
      <c r="E33" s="11"/>
      <c r="F33" s="11"/>
      <c r="G33" s="11"/>
      <c r="H33" s="11"/>
    </row>
    <row r="34" spans="1:8" ht="25.5" customHeight="1">
      <c r="A34" s="73" t="s">
        <v>219</v>
      </c>
      <c r="B34" s="10"/>
      <c r="C34" s="10"/>
      <c r="D34" s="10"/>
      <c r="E34" s="10"/>
      <c r="F34" s="10"/>
      <c r="G34" s="10"/>
      <c r="H34" s="10"/>
    </row>
    <row r="35" spans="1:8" ht="26.25" thickBot="1">
      <c r="A35" s="18" t="s">
        <v>221</v>
      </c>
      <c r="B35" s="76">
        <f>B27/253317*100</f>
        <v>-0.6422782521504676</v>
      </c>
      <c r="C35" s="11"/>
      <c r="D35" s="76">
        <f>D27/253317*100</f>
        <v>0.15908920443554914</v>
      </c>
      <c r="E35" s="11"/>
      <c r="F35" s="76">
        <f>F27/253317*100</f>
        <v>-0.6422782521504676</v>
      </c>
      <c r="G35" s="11"/>
      <c r="H35" s="76">
        <f>H27/253317*100</f>
        <v>0.15908920443554914</v>
      </c>
    </row>
    <row r="36" spans="1:8" ht="26.25" thickBot="1">
      <c r="A36" s="18" t="s">
        <v>220</v>
      </c>
      <c r="B36" s="86" t="s">
        <v>177</v>
      </c>
      <c r="C36" s="87"/>
      <c r="D36" s="86" t="s">
        <v>177</v>
      </c>
      <c r="E36" s="87"/>
      <c r="F36" s="86" t="s">
        <v>177</v>
      </c>
      <c r="G36" s="87"/>
      <c r="H36" s="86" t="s">
        <v>177</v>
      </c>
    </row>
    <row r="37" spans="2:8" ht="12.75">
      <c r="B37" s="11"/>
      <c r="C37" s="11"/>
      <c r="D37" s="11"/>
      <c r="E37" s="11"/>
      <c r="F37" s="11"/>
      <c r="G37" s="11"/>
      <c r="H37" s="11"/>
    </row>
    <row r="38" spans="2:8" ht="12.75">
      <c r="B38" s="10"/>
      <c r="C38" s="10"/>
      <c r="D38" s="70"/>
      <c r="E38" s="10"/>
      <c r="F38" s="10"/>
      <c r="G38" s="10"/>
      <c r="H38" s="10"/>
    </row>
    <row r="39" spans="2:8" ht="12.75">
      <c r="B39" s="10"/>
      <c r="C39" s="10"/>
      <c r="D39" s="10"/>
      <c r="E39" s="10"/>
      <c r="F39" s="10"/>
      <c r="G39" s="10"/>
      <c r="H39" s="10"/>
    </row>
    <row r="40" spans="1:8" ht="12.75" customHeight="1">
      <c r="A40" s="116" t="s">
        <v>202</v>
      </c>
      <c r="B40" s="116"/>
      <c r="C40" s="116"/>
      <c r="D40" s="116"/>
      <c r="E40" s="116"/>
      <c r="F40" s="116"/>
      <c r="G40" s="116"/>
      <c r="H40" s="116"/>
    </row>
    <row r="41" spans="1:8" ht="12.75">
      <c r="A41" s="116"/>
      <c r="B41" s="116"/>
      <c r="C41" s="116"/>
      <c r="D41" s="116"/>
      <c r="E41" s="116"/>
      <c r="F41" s="116"/>
      <c r="G41" s="116"/>
      <c r="H41" s="116"/>
    </row>
    <row r="42" spans="1:8" ht="12.75">
      <c r="A42" s="116"/>
      <c r="B42" s="116"/>
      <c r="C42" s="116"/>
      <c r="D42" s="116"/>
      <c r="E42" s="116"/>
      <c r="F42" s="116"/>
      <c r="G42" s="116"/>
      <c r="H42" s="116"/>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086614173228347" right="0.3937007874015748" top="0.984251968503937" bottom="0.7874015748031497" header="0.5118110236220472" footer="0.5118110236220472"/>
  <pageSetup firstPageNumber="1" useFirstPageNumber="1" horizontalDpi="300" verticalDpi="300" orientation="portrait" paperSize="9" r:id="rId2"/>
  <headerFooter alignWithMargins="0">
    <oddHeader>&amp;C&amp;"Times New Roman,Bold"&amp;14FOCAL AIMS HOLDINGS BERHAD&amp;"Times New Roman,Regular"&amp;10
(Company No: 17777-V)
</oddHeader>
    <oddFooter>&amp;C- &amp;P -</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dimension ref="A2:E520"/>
  <sheetViews>
    <sheetView view="pageBreakPreview" zoomScaleSheetLayoutView="100" workbookViewId="0" topLeftCell="A30">
      <selection activeCell="D44" sqref="D44"/>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1" ht="9" customHeight="1"/>
    <row r="2" spans="1:5" ht="12.75">
      <c r="A2" s="112" t="s">
        <v>211</v>
      </c>
      <c r="B2" s="112"/>
      <c r="C2" s="112"/>
      <c r="D2" s="112"/>
      <c r="E2" s="8"/>
    </row>
    <row r="4" ht="12.75">
      <c r="D4" s="2"/>
    </row>
    <row r="5" spans="2:4" ht="12.75">
      <c r="B5" s="2" t="s">
        <v>11</v>
      </c>
      <c r="C5" s="2"/>
      <c r="D5" s="2" t="s">
        <v>11</v>
      </c>
    </row>
    <row r="6" spans="2:4" ht="12.75">
      <c r="B6" s="3">
        <f>'Income Statement'!B12</f>
        <v>39813</v>
      </c>
      <c r="C6" s="2"/>
      <c r="D6" s="3">
        <v>39721</v>
      </c>
    </row>
    <row r="7" spans="2:4" ht="12.75">
      <c r="B7" s="2" t="s">
        <v>1</v>
      </c>
      <c r="C7" s="2"/>
      <c r="D7" s="2" t="s">
        <v>1</v>
      </c>
    </row>
    <row r="8" spans="2:4" ht="12.75">
      <c r="B8" s="2"/>
      <c r="C8" s="2"/>
      <c r="D8" s="2"/>
    </row>
    <row r="9" spans="1:4" ht="12.75">
      <c r="A9" s="5" t="s">
        <v>133</v>
      </c>
      <c r="B9" s="2"/>
      <c r="C9" s="2"/>
      <c r="D9" s="2"/>
    </row>
    <row r="10" ht="12.75">
      <c r="A10" s="5" t="s">
        <v>134</v>
      </c>
    </row>
    <row r="11" spans="1:4" ht="12.75">
      <c r="A11" t="s">
        <v>135</v>
      </c>
      <c r="B11" s="10">
        <f>ROUND('[4]BS'!$K$7/1000,3)</f>
        <v>1900.29</v>
      </c>
      <c r="C11" s="10"/>
      <c r="D11" s="99">
        <f>ROUND('[6]BS'!$K$7/1000,3)</f>
        <v>1965.569</v>
      </c>
    </row>
    <row r="12" spans="1:4" ht="12.75">
      <c r="A12" t="s">
        <v>136</v>
      </c>
      <c r="B12" s="10">
        <f>ROUND('[4]BS'!$K$9/1000,3)</f>
        <v>319900.708</v>
      </c>
      <c r="C12" s="10"/>
      <c r="D12" s="99">
        <f>ROUND('[6]BS'!$K$9/1000,3)</f>
        <v>317995.037</v>
      </c>
    </row>
    <row r="13" spans="1:4" ht="12.75" hidden="1">
      <c r="A13" t="s">
        <v>137</v>
      </c>
      <c r="B13" s="89">
        <v>0</v>
      </c>
      <c r="D13" s="101">
        <v>0</v>
      </c>
    </row>
    <row r="14" spans="1:4" ht="12.75">
      <c r="A14" t="s">
        <v>191</v>
      </c>
      <c r="B14" s="68">
        <f>ROUND('[4]BS'!$K$15/1000,3)</f>
        <v>743</v>
      </c>
      <c r="D14" s="100">
        <f>ROUND('[6]BS'!$K$15/1000,3)</f>
        <v>743</v>
      </c>
    </row>
    <row r="15" spans="2:4" ht="12.75">
      <c r="B15" s="89"/>
      <c r="D15" s="101"/>
    </row>
    <row r="16" spans="2:4" ht="12.75">
      <c r="B16" s="14">
        <f>SUM(B11:B15)</f>
        <v>322543.99799999996</v>
      </c>
      <c r="C16" s="10"/>
      <c r="D16" s="14">
        <f>SUM(D11:D15)</f>
        <v>320703.606</v>
      </c>
    </row>
    <row r="17" spans="2:4" ht="9.75" customHeight="1">
      <c r="B17" s="10"/>
      <c r="C17" s="10"/>
      <c r="D17" s="10"/>
    </row>
    <row r="18" spans="1:4" ht="12.75">
      <c r="A18" s="5" t="s">
        <v>12</v>
      </c>
      <c r="B18" s="10"/>
      <c r="C18" s="10"/>
      <c r="D18" s="10"/>
    </row>
    <row r="19" spans="1:4" ht="12.75">
      <c r="A19" t="s">
        <v>140</v>
      </c>
      <c r="B19" s="10">
        <f>ROUND('[4]BS'!$K$20/1000,3)</f>
        <v>102548.611</v>
      </c>
      <c r="C19" s="10"/>
      <c r="D19" s="10">
        <f>ROUND('[6]BS'!$K$20/1000,3)</f>
        <v>99396.985</v>
      </c>
    </row>
    <row r="20" spans="1:4" ht="12.75">
      <c r="A20" t="s">
        <v>138</v>
      </c>
      <c r="B20" s="10">
        <f>ROUND('[4]BS'!$K$21/1000,3)</f>
        <v>34993.271</v>
      </c>
      <c r="C20" s="10"/>
      <c r="D20" s="10">
        <f>ROUND('[6]BS'!$K$21/1000,3)</f>
        <v>38247.983</v>
      </c>
    </row>
    <row r="21" spans="1:4" ht="12.75">
      <c r="A21" t="s">
        <v>163</v>
      </c>
      <c r="B21" s="10">
        <f>ROUND(SUM('[4]BS'!$K$22:$K$27)/1000,3)</f>
        <v>13404.478</v>
      </c>
      <c r="C21" s="10"/>
      <c r="D21" s="10">
        <f>ROUND(SUM('[6]BS'!$K$22:$K$27)/1000,3)</f>
        <v>27069.521</v>
      </c>
    </row>
    <row r="22" spans="1:4" ht="12.75">
      <c r="A22" t="s">
        <v>139</v>
      </c>
      <c r="B22" s="10">
        <f>ROUND(SUM('[4]BS'!$K$28:$K$29)/1000,3)</f>
        <v>3878.504</v>
      </c>
      <c r="C22" s="11"/>
      <c r="D22" s="10">
        <f>ROUND(SUM('[6]BS'!$K$28:$K$29)/1000,3)</f>
        <v>6289.329</v>
      </c>
    </row>
    <row r="23" spans="2:4" ht="12.75">
      <c r="B23" s="88">
        <f>SUM(B19:B22)</f>
        <v>154824.864</v>
      </c>
      <c r="C23" s="11"/>
      <c r="D23" s="88">
        <f>SUM(D19:D22)</f>
        <v>171003.818</v>
      </c>
    </row>
    <row r="24" spans="2:4" ht="9" customHeight="1" hidden="1">
      <c r="B24" s="11"/>
      <c r="C24" s="11"/>
      <c r="D24" s="11"/>
    </row>
    <row r="25" spans="1:4" ht="12.75" hidden="1">
      <c r="A25" t="s">
        <v>180</v>
      </c>
      <c r="B25" s="10">
        <f>ROUND('[4]BS'!$K$32/1000,3)</f>
        <v>0</v>
      </c>
      <c r="C25" s="10"/>
      <c r="D25" s="10">
        <f>ROUND('[6]BS'!$K$32/1000,3)</f>
        <v>0</v>
      </c>
    </row>
    <row r="26" spans="2:4" ht="12.75" hidden="1">
      <c r="B26" s="14">
        <f>SUM(B23:B25)</f>
        <v>154824.864</v>
      </c>
      <c r="C26" s="11"/>
      <c r="D26" s="14">
        <f>SUM(D23:D25)</f>
        <v>171003.818</v>
      </c>
    </row>
    <row r="27" spans="1:4" ht="13.5" thickBot="1">
      <c r="A27" s="5" t="s">
        <v>141</v>
      </c>
      <c r="B27" s="74">
        <f>B16+B26</f>
        <v>477368.86199999996</v>
      </c>
      <c r="C27" s="11"/>
      <c r="D27" s="74">
        <f>D16+D26</f>
        <v>491707.424</v>
      </c>
    </row>
    <row r="28" spans="1:4" ht="12.75">
      <c r="A28" s="5"/>
      <c r="B28" s="11"/>
      <c r="C28" s="11"/>
      <c r="D28" s="11"/>
    </row>
    <row r="29" spans="1:4" ht="12.75">
      <c r="A29" s="5" t="s">
        <v>142</v>
      </c>
      <c r="B29" s="11"/>
      <c r="C29" s="11"/>
      <c r="D29" s="11"/>
    </row>
    <row r="30" spans="1:4" ht="12.75">
      <c r="A30" s="5" t="s">
        <v>143</v>
      </c>
      <c r="B30" s="11"/>
      <c r="C30" s="11"/>
      <c r="D30" s="11"/>
    </row>
    <row r="31" spans="1:4" ht="9" customHeight="1">
      <c r="A31" s="5"/>
      <c r="B31" s="11"/>
      <c r="C31" s="11"/>
      <c r="D31" s="11"/>
    </row>
    <row r="32" spans="1:4" ht="12.75">
      <c r="A32" s="77" t="s">
        <v>144</v>
      </c>
      <c r="B32" s="10">
        <f>ROUND('[4]BS'!$K$38/1000,3)</f>
        <v>253317</v>
      </c>
      <c r="C32" s="11"/>
      <c r="D32" s="10">
        <f>ROUND('[6]BS'!$K$38/1000,3)</f>
        <v>253317</v>
      </c>
    </row>
    <row r="33" spans="1:4" ht="12.75">
      <c r="A33" s="77" t="s">
        <v>164</v>
      </c>
      <c r="B33" s="10">
        <f>ROUND('[4]BS'!$K$318/1000,3)</f>
        <v>22.343</v>
      </c>
      <c r="C33" s="11"/>
      <c r="D33" s="10">
        <f>ROUND('[6]BS'!$K$318/1000,3)</f>
        <v>22.343</v>
      </c>
    </row>
    <row r="34" spans="1:4" ht="12.75">
      <c r="A34" s="77" t="s">
        <v>145</v>
      </c>
      <c r="B34" s="12">
        <f>ROUND('[4]BS'!$K$326/1000,3)-B33</f>
        <v>54061.945</v>
      </c>
      <c r="C34" s="11"/>
      <c r="D34" s="12">
        <f>ROUND('[6]BS'!$K$326/1000,3)-D33</f>
        <v>55689.549</v>
      </c>
    </row>
    <row r="35" spans="1:4" ht="12.75">
      <c r="A35" s="77"/>
      <c r="B35" s="11">
        <f>SUM(B32:B34)</f>
        <v>307401.288</v>
      </c>
      <c r="C35" s="11"/>
      <c r="D35" s="11">
        <f>SUM(D32:D34)</f>
        <v>309028.892</v>
      </c>
    </row>
    <row r="36" spans="1:4" ht="12.75">
      <c r="A36" s="77" t="s">
        <v>124</v>
      </c>
      <c r="B36" s="10">
        <f>ROUND('[4]BS'!$K$42/1000,3)</f>
        <v>2500</v>
      </c>
      <c r="C36" s="11"/>
      <c r="D36" s="10">
        <f>ROUND('[6]BS'!$K$42/1000,3)</f>
        <v>2500</v>
      </c>
    </row>
    <row r="37" spans="1:4" ht="12.75">
      <c r="A37" s="77" t="s">
        <v>146</v>
      </c>
      <c r="B37" s="14">
        <f>SUM(B35:B36)</f>
        <v>309901.288</v>
      </c>
      <c r="C37" s="82"/>
      <c r="D37" s="14">
        <f>SUM(D35:D36)</f>
        <v>311528.892</v>
      </c>
    </row>
    <row r="38" spans="1:4" ht="9" customHeight="1">
      <c r="A38" s="5"/>
      <c r="B38" s="11"/>
      <c r="C38" s="11"/>
      <c r="D38" s="11"/>
    </row>
    <row r="39" spans="1:4" ht="12.75">
      <c r="A39" s="5" t="s">
        <v>148</v>
      </c>
      <c r="B39" s="10"/>
      <c r="C39" s="10"/>
      <c r="D39" s="10"/>
    </row>
    <row r="40" spans="1:4" ht="12.75">
      <c r="A40" t="s">
        <v>149</v>
      </c>
      <c r="B40" s="10">
        <f>ROUND(SUM('[4]BS'!$K$46:$K$50)/1000,3)</f>
        <v>61320.294</v>
      </c>
      <c r="C40" s="10"/>
      <c r="D40" s="10">
        <f>ROUND(SUM('[6]BS'!$K$46:$K$50)/1000,3)</f>
        <v>51188.847</v>
      </c>
    </row>
    <row r="41" spans="1:4" ht="12.75">
      <c r="A41" s="77" t="s">
        <v>150</v>
      </c>
      <c r="B41" s="10">
        <f>ROUND('[4]BS'!$K$51/1000,3)</f>
        <v>60998.385</v>
      </c>
      <c r="C41" s="10"/>
      <c r="D41" s="10">
        <f>ROUND('[6]BS'!$K$51/1000,3)</f>
        <v>60988.601</v>
      </c>
    </row>
    <row r="42" spans="2:4" ht="12.75">
      <c r="B42" s="14">
        <f>SUM(B40:B41)</f>
        <v>122318.679</v>
      </c>
      <c r="C42" s="10"/>
      <c r="D42" s="14">
        <f>SUM(D40:D41)</f>
        <v>112177.448</v>
      </c>
    </row>
    <row r="43" spans="2:4" ht="9.75" customHeight="1">
      <c r="B43" s="10"/>
      <c r="C43" s="10"/>
      <c r="D43" s="10"/>
    </row>
    <row r="44" spans="1:4" ht="12.75">
      <c r="A44" s="5" t="s">
        <v>13</v>
      </c>
      <c r="B44" s="10"/>
      <c r="C44" s="10"/>
      <c r="D44" s="10"/>
    </row>
    <row r="45" spans="1:4" ht="12.75">
      <c r="A45" s="77" t="s">
        <v>149</v>
      </c>
      <c r="B45" s="10">
        <f>ROUND('[4]BS'!$K$55/1000,3)</f>
        <v>29942.698</v>
      </c>
      <c r="C45" s="10"/>
      <c r="D45" s="10">
        <f>ROUND('[6]BS'!$K$55/1000,3)</f>
        <v>48200.962</v>
      </c>
    </row>
    <row r="46" spans="1:4" ht="12.75">
      <c r="A46" t="s">
        <v>151</v>
      </c>
      <c r="B46" s="10">
        <f>ROUND(SUM('[4]BS'!$K$56:$K$58)/1000,3)</f>
        <v>15206.198</v>
      </c>
      <c r="C46" s="10"/>
      <c r="D46" s="10">
        <f>ROUND(SUM('[6]BS'!$K$56:$K$58)/1000,3)</f>
        <v>19800.122</v>
      </c>
    </row>
    <row r="47" spans="1:4" ht="12.75" hidden="1">
      <c r="A47" t="s">
        <v>152</v>
      </c>
      <c r="B47" s="10">
        <f>ROUND('[4]BS'!$K$63/1000,3)</f>
        <v>0</v>
      </c>
      <c r="C47" s="10"/>
      <c r="D47" s="10">
        <f>ROUND('[6]BS'!$K$63/1000,3)</f>
        <v>0</v>
      </c>
    </row>
    <row r="48" spans="1:4" ht="12.75" hidden="1">
      <c r="A48" t="s">
        <v>147</v>
      </c>
      <c r="B48" s="10">
        <f>ROUND('[4]BS'!$K$64/1000,3)</f>
        <v>0</v>
      </c>
      <c r="C48" s="10"/>
      <c r="D48" s="10">
        <f>ROUND('[6]BS'!$K$64/1000,3)</f>
        <v>0</v>
      </c>
    </row>
    <row r="49" spans="2:4" ht="12.75">
      <c r="B49" s="14">
        <f>SUM(B45:B48)</f>
        <v>45148.896</v>
      </c>
      <c r="C49" s="10"/>
      <c r="D49" s="14">
        <f>SUM(D45:D48)</f>
        <v>68001.084</v>
      </c>
    </row>
    <row r="50" spans="1:4" ht="12.75">
      <c r="A50" s="5" t="s">
        <v>153</v>
      </c>
      <c r="B50" s="10">
        <f>B42+B49</f>
        <v>167467.575</v>
      </c>
      <c r="C50" s="10"/>
      <c r="D50" s="10">
        <f>D42+D49</f>
        <v>180178.532</v>
      </c>
    </row>
    <row r="51" spans="1:4" ht="13.5" thickBot="1">
      <c r="A51" s="5" t="s">
        <v>154</v>
      </c>
      <c r="B51" s="74">
        <f>B37+B50</f>
        <v>477368.863</v>
      </c>
      <c r="C51" s="10"/>
      <c r="D51" s="74">
        <f>D37+D50</f>
        <v>491707.424</v>
      </c>
    </row>
    <row r="52" spans="1:4" ht="12.75">
      <c r="A52" s="5"/>
      <c r="B52" s="11">
        <f>B27-B51</f>
        <v>-0.0010000000474974513</v>
      </c>
      <c r="C52" s="10"/>
      <c r="D52" s="11">
        <f>D27-D51</f>
        <v>0</v>
      </c>
    </row>
    <row r="53" spans="1:4" ht="26.25" customHeight="1">
      <c r="A53" s="73" t="s">
        <v>162</v>
      </c>
      <c r="B53" s="75">
        <f>(B27-B50-B36)/B32</f>
        <v>1.2135043719924046</v>
      </c>
      <c r="C53" s="10"/>
      <c r="D53" s="75">
        <f>(D27-D50-D36)/D32</f>
        <v>1.2199295428257875</v>
      </c>
    </row>
    <row r="54" spans="1:4" ht="12.75">
      <c r="A54" s="5"/>
      <c r="B54" s="11"/>
      <c r="C54" s="10"/>
      <c r="D54" s="11"/>
    </row>
    <row r="55" spans="2:4" ht="12.75">
      <c r="B55" s="10"/>
      <c r="C55" s="10"/>
      <c r="D55" s="10"/>
    </row>
    <row r="56" spans="1:5" ht="12.75">
      <c r="A56" s="67"/>
      <c r="B56" s="67"/>
      <c r="C56" s="67"/>
      <c r="D56" s="67"/>
      <c r="E56" s="67"/>
    </row>
    <row r="57" spans="1:5" ht="12.75" customHeight="1">
      <c r="A57" s="67"/>
      <c r="B57" s="67"/>
      <c r="C57" s="67"/>
      <c r="D57" s="67"/>
      <c r="E57" s="67"/>
    </row>
    <row r="58" spans="1:5" ht="12.75">
      <c r="A58" s="67"/>
      <c r="B58" s="67"/>
      <c r="C58" s="67"/>
      <c r="D58" s="67"/>
      <c r="E58" s="67"/>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1"/>
      <c r="C65" s="11"/>
      <c r="D65" s="11"/>
    </row>
    <row r="66" spans="2:4" ht="12.75">
      <c r="B66" s="11"/>
      <c r="C66" s="11"/>
      <c r="D66" s="11"/>
    </row>
    <row r="67" spans="2:4" ht="12.75">
      <c r="B67" s="11"/>
      <c r="C67" s="11"/>
      <c r="D67" s="11"/>
    </row>
    <row r="68" spans="2:4" ht="12.75">
      <c r="B68" s="11"/>
      <c r="C68" s="11"/>
      <c r="D68" s="11"/>
    </row>
    <row r="69" spans="2:4" ht="12.75">
      <c r="B69" s="11"/>
      <c r="C69" s="11"/>
      <c r="D69" s="11"/>
    </row>
    <row r="70" spans="2:4" ht="12.75">
      <c r="B70" s="10"/>
      <c r="C70" s="10"/>
      <c r="D70" s="10"/>
    </row>
    <row r="71" spans="2:4" ht="12.75">
      <c r="B71" s="32"/>
      <c r="C71" s="10"/>
      <c r="D71" s="32"/>
    </row>
    <row r="72" spans="2:4" ht="12.75">
      <c r="B72" s="32"/>
      <c r="C72" s="10"/>
      <c r="D72" s="32"/>
    </row>
    <row r="73" spans="2:4" ht="12.75">
      <c r="B73" s="32"/>
      <c r="C73" s="10"/>
      <c r="D73" s="32"/>
    </row>
    <row r="74" spans="2:4" ht="12.75">
      <c r="B74" s="10"/>
      <c r="C74" s="10"/>
      <c r="D74"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row r="516" spans="2:4" ht="12.75">
      <c r="B516" s="10"/>
      <c r="C516" s="10"/>
      <c r="D516" s="10"/>
    </row>
    <row r="517" spans="2:4" ht="12.75">
      <c r="B517" s="10"/>
      <c r="C517" s="10"/>
      <c r="D517" s="10"/>
    </row>
    <row r="518" spans="2:4" ht="12.75">
      <c r="B518" s="10"/>
      <c r="C518" s="10"/>
      <c r="D518" s="10"/>
    </row>
    <row r="519" spans="2:4" ht="12.75">
      <c r="B519" s="10"/>
      <c r="C519" s="10"/>
      <c r="D519" s="10"/>
    </row>
    <row r="520" spans="2:4" ht="12.75">
      <c r="B520" s="10"/>
      <c r="C520" s="10"/>
      <c r="D520" s="10"/>
    </row>
  </sheetData>
  <mergeCells count="1">
    <mergeCell ref="A2:D2"/>
  </mergeCells>
  <printOptions/>
  <pageMargins left="0.7874015748031497" right="0.3937007874015748" top="0.8267716535433072" bottom="0.57" header="0.3937007874015748" footer="0.35433070866141736"/>
  <pageSetup firstPageNumber="2" useFirstPageNumber="1" horizontalDpi="300" verticalDpi="300" orientation="portrait" paperSize="9" r:id="rId2"/>
  <headerFooter alignWithMargins="0">
    <oddHeader>&amp;C&amp;"Times New Roman,Bold"&amp;14FOCAL AIMS HOLDINGS BERHAD&amp;"Times New Roman,Regular"&amp;10
(Company No: 17777-V)
</oddHeader>
    <oddFooter>&amp;C- &amp;P -</oddFooter>
  </headerFooter>
  <drawing r:id="rId1"/>
</worksheet>
</file>

<file path=xl/worksheets/sheet3.xml><?xml version="1.0" encoding="utf-8"?>
<worksheet xmlns="http://schemas.openxmlformats.org/spreadsheetml/2006/main" xmlns:r="http://schemas.openxmlformats.org/officeDocument/2006/relationships">
  <dimension ref="A2:E36"/>
  <sheetViews>
    <sheetView view="pageBreakPreview" zoomScaleSheetLayoutView="100" workbookViewId="0" topLeftCell="A1">
      <pane xSplit="1" ySplit="10" topLeftCell="B11" activePane="bottomRight" state="frozen"/>
      <selection pane="topLeft" activeCell="A1" sqref="A1"/>
      <selection pane="topRight" activeCell="B1" sqref="B1"/>
      <selection pane="bottomLeft" activeCell="A11" sqref="A11"/>
      <selection pane="bottomRight" activeCell="A12" sqref="A12"/>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17" t="s">
        <v>212</v>
      </c>
      <c r="B2" s="113"/>
      <c r="C2" s="116"/>
      <c r="D2" s="116"/>
      <c r="E2" s="31"/>
    </row>
    <row r="3" spans="1:5" ht="12.75" customHeight="1">
      <c r="A3" s="113"/>
      <c r="B3" s="113"/>
      <c r="C3" s="116"/>
      <c r="D3" s="116"/>
      <c r="E3" s="31"/>
    </row>
    <row r="4" spans="1:5" ht="12.75" customHeight="1">
      <c r="A4" s="31"/>
      <c r="B4" s="31"/>
      <c r="C4" s="31"/>
      <c r="D4" s="31"/>
      <c r="E4" s="31"/>
    </row>
    <row r="8" spans="2:4" ht="12.75">
      <c r="B8" s="83" t="s">
        <v>195</v>
      </c>
      <c r="C8" s="2"/>
      <c r="D8" s="2"/>
    </row>
    <row r="9" spans="2:4" ht="12.75">
      <c r="B9" s="3">
        <f>'Income Statement'!B12</f>
        <v>39813</v>
      </c>
      <c r="C9" s="2"/>
      <c r="D9" s="3">
        <f>'Income Statement'!D12</f>
        <v>39447</v>
      </c>
    </row>
    <row r="10" spans="2:4" ht="12.75">
      <c r="B10" s="2" t="s">
        <v>1</v>
      </c>
      <c r="C10" s="2"/>
      <c r="D10" s="2" t="s">
        <v>1</v>
      </c>
    </row>
    <row r="11" ht="12.75">
      <c r="D11" s="1"/>
    </row>
    <row r="12" spans="1:4" ht="12.75">
      <c r="A12" t="s">
        <v>165</v>
      </c>
      <c r="B12" s="10">
        <f>ROUND('[8]Indirect 12-2008'!$F$44,-3)/1000-1</f>
        <v>5793</v>
      </c>
      <c r="C12" s="10"/>
      <c r="D12" s="11">
        <f>'[5]Cash Flow'!$B$12</f>
        <v>7650</v>
      </c>
    </row>
    <row r="13" spans="1:4" ht="13.5" customHeight="1">
      <c r="A13" t="s">
        <v>166</v>
      </c>
      <c r="B13" s="10">
        <f>ROUND('[8]Indirect 12-2008'!$F$54,-3)/1000</f>
        <v>-78</v>
      </c>
      <c r="C13" s="10"/>
      <c r="D13" s="11">
        <f>'[5]Cash Flow'!$B$13</f>
        <v>-45</v>
      </c>
    </row>
    <row r="14" spans="1:5" ht="12.75">
      <c r="A14" s="84" t="s">
        <v>167</v>
      </c>
      <c r="B14" s="12">
        <f>ROUND('[8]Indirect 12-2008'!$F$67,-3)/1000</f>
        <v>-8037</v>
      </c>
      <c r="C14" s="11"/>
      <c r="D14" s="12">
        <f>'[5]Cash Flow'!$B$14</f>
        <v>-5912</v>
      </c>
      <c r="E14" s="1"/>
    </row>
    <row r="15" spans="1:5" ht="12.75">
      <c r="A15" s="1"/>
      <c r="B15" s="11"/>
      <c r="C15" s="11"/>
      <c r="E15" s="1"/>
    </row>
    <row r="16" spans="1:5" ht="12.75">
      <c r="A16" s="84" t="s">
        <v>241</v>
      </c>
      <c r="B16" s="11">
        <f>SUM(B12:B15)</f>
        <v>-2322</v>
      </c>
      <c r="C16" s="11"/>
      <c r="D16" s="11">
        <f>SUM(D12:D14)</f>
        <v>1693</v>
      </c>
      <c r="E16" s="1"/>
    </row>
    <row r="17" spans="1:5" ht="12.75">
      <c r="A17" s="1"/>
      <c r="B17" s="11"/>
      <c r="C17" s="11"/>
      <c r="D17" s="11"/>
      <c r="E17" s="1"/>
    </row>
    <row r="18" spans="1:5" ht="12.75">
      <c r="A18" s="84" t="s">
        <v>168</v>
      </c>
      <c r="B18" s="10">
        <f>ROUND('[8]Indirect 12-2008'!$F$71,-3)/1000</f>
        <v>-3693</v>
      </c>
      <c r="C18" s="11"/>
      <c r="D18" s="11">
        <f>'[5]Cash Flow'!$B$18</f>
        <v>-2171</v>
      </c>
      <c r="E18" s="1"/>
    </row>
    <row r="19" spans="1:5" ht="12.75">
      <c r="A19" s="1"/>
      <c r="B19" s="11"/>
      <c r="C19" s="11"/>
      <c r="D19" s="11"/>
      <c r="E19" s="1"/>
    </row>
    <row r="20" spans="1:5" ht="13.5" thickBot="1">
      <c r="A20" s="1" t="s">
        <v>169</v>
      </c>
      <c r="B20" s="74">
        <f>SUM(B16:B19)</f>
        <v>-6015</v>
      </c>
      <c r="C20" s="11"/>
      <c r="D20" s="74">
        <f>SUM(D16:D19)</f>
        <v>-478</v>
      </c>
      <c r="E20" s="1"/>
    </row>
    <row r="21" spans="1:5" ht="12.75">
      <c r="A21" s="1"/>
      <c r="B21" s="11"/>
      <c r="C21" s="11"/>
      <c r="D21" s="11"/>
      <c r="E21" s="1"/>
    </row>
    <row r="22" spans="1:5" ht="12.75">
      <c r="A22" s="1"/>
      <c r="B22" s="11"/>
      <c r="C22" s="11"/>
      <c r="D22" s="11"/>
      <c r="E22" s="1"/>
    </row>
    <row r="23" spans="1:5" ht="12.75">
      <c r="A23" s="1" t="s">
        <v>170</v>
      </c>
      <c r="B23" s="11"/>
      <c r="C23" s="11"/>
      <c r="D23" s="11"/>
      <c r="E23" s="1"/>
    </row>
    <row r="24" spans="1:5" ht="12.75">
      <c r="A24" s="1"/>
      <c r="B24" s="11"/>
      <c r="C24" s="11"/>
      <c r="D24" s="11"/>
      <c r="E24" s="1"/>
    </row>
    <row r="25" spans="1:5" ht="12.75">
      <c r="A25" s="1" t="s">
        <v>171</v>
      </c>
      <c r="B25" s="11">
        <f>'[4]BS'!$K$28/1000</f>
        <v>755.51426</v>
      </c>
      <c r="C25" s="11"/>
      <c r="D25" s="11">
        <f>'[5]Cash Flow'!$B$25</f>
        <v>357.1623</v>
      </c>
      <c r="E25" s="1"/>
    </row>
    <row r="26" spans="1:5" ht="12.75">
      <c r="A26" s="1" t="s">
        <v>172</v>
      </c>
      <c r="B26" s="11">
        <f>'[4]BS'!$K$29/1000</f>
        <v>3122.98992</v>
      </c>
      <c r="C26" s="11"/>
      <c r="D26" s="11">
        <f>'[5]Cash Flow'!$B$26</f>
        <v>8529.964390000001</v>
      </c>
      <c r="E26" s="1"/>
    </row>
    <row r="27" spans="1:5" ht="12.75">
      <c r="A27" s="84" t="s">
        <v>173</v>
      </c>
      <c r="B27" s="11">
        <f>-'[4]BS'!$K$108/1000</f>
        <v>-9893.168679999999</v>
      </c>
      <c r="C27" s="11"/>
      <c r="D27" s="11">
        <f>'[5]Cash Flow'!$B$27</f>
        <v>-9364.68618</v>
      </c>
      <c r="E27" s="1"/>
    </row>
    <row r="28" spans="1:5" ht="13.5" thickBot="1">
      <c r="A28" s="1"/>
      <c r="B28" s="74">
        <f>SUM(B25:B27)</f>
        <v>-6014.664499999999</v>
      </c>
      <c r="C28" s="11"/>
      <c r="D28" s="74">
        <f>SUM(D25:D27)</f>
        <v>-477.55948999999964</v>
      </c>
      <c r="E28" s="1"/>
    </row>
    <row r="29" spans="1:5" ht="12.75">
      <c r="A29" s="1"/>
      <c r="B29" s="11"/>
      <c r="C29" s="11"/>
      <c r="D29" s="11"/>
      <c r="E29" s="1"/>
    </row>
    <row r="30" spans="1:5" ht="12.75">
      <c r="A30" s="84"/>
      <c r="B30" s="82"/>
      <c r="C30" s="11"/>
      <c r="D30" s="11"/>
      <c r="E30" s="1"/>
    </row>
    <row r="31" spans="1:5" ht="12.75">
      <c r="A31" s="1"/>
      <c r="B31" s="11"/>
      <c r="C31" s="11"/>
      <c r="D31" s="11"/>
      <c r="E31" s="1"/>
    </row>
    <row r="32" spans="1:5" ht="12.75">
      <c r="A32" s="1"/>
      <c r="B32" s="11"/>
      <c r="C32" s="1"/>
      <c r="D32" s="1"/>
      <c r="E32" s="1"/>
    </row>
    <row r="34" spans="1:5" ht="12.75">
      <c r="A34" s="118" t="s">
        <v>203</v>
      </c>
      <c r="B34" s="118"/>
      <c r="C34" s="118"/>
      <c r="D34" s="118"/>
      <c r="E34" s="24"/>
    </row>
    <row r="35" spans="1:5" ht="12.75">
      <c r="A35" s="118"/>
      <c r="B35" s="118"/>
      <c r="C35" s="118"/>
      <c r="D35" s="118"/>
      <c r="E35" s="24"/>
    </row>
    <row r="36" spans="1:5" ht="12.75">
      <c r="A36" s="118"/>
      <c r="B36" s="118"/>
      <c r="C36" s="118"/>
      <c r="D36" s="118"/>
      <c r="E36" s="24"/>
    </row>
  </sheetData>
  <mergeCells count="2">
    <mergeCell ref="A2:D3"/>
    <mergeCell ref="A34:D36"/>
  </mergeCells>
  <printOptions/>
  <pageMargins left="0.7480314960629921" right="0.6299212598425197" top="0.984251968503937" bottom="0.7874015748031497" header="0.5118110236220472" footer="0.5118110236220472"/>
  <pageSetup firstPageNumber="3" useFirstPageNumber="1" horizontalDpi="300" verticalDpi="300" orientation="portrait" paperSize="9" r:id="rId1"/>
  <headerFooter alignWithMargins="0">
    <oddHeader>&amp;C&amp;"Times New Roman,Bold"&amp;14FOCAL AIMS HOLDINGS BERHAD&amp;"Times New Roman,Regular"&amp;10
(Company No: 17777-V)
</oddHeader>
    <oddFooter>&amp;C-&amp;P -</oddFooter>
  </headerFooter>
</worksheet>
</file>

<file path=xl/worksheets/sheet4.xml><?xml version="1.0" encoding="utf-8"?>
<worksheet xmlns="http://schemas.openxmlformats.org/spreadsheetml/2006/main" xmlns:r="http://schemas.openxmlformats.org/officeDocument/2006/relationships">
  <dimension ref="A1:L609"/>
  <sheetViews>
    <sheetView view="pageBreakPreview" zoomScaleSheetLayoutView="100" workbookViewId="0" topLeftCell="A1">
      <selection activeCell="L21" sqref="L21"/>
    </sheetView>
  </sheetViews>
  <sheetFormatPr defaultColWidth="9.33203125" defaultRowHeight="12.75"/>
  <cols>
    <col min="1" max="1" width="43"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12" ht="12.75">
      <c r="A1" s="119" t="s">
        <v>213</v>
      </c>
      <c r="B1" s="119"/>
      <c r="C1" s="119"/>
      <c r="D1" s="119"/>
      <c r="E1" s="119"/>
      <c r="F1" s="119"/>
      <c r="G1" s="119"/>
      <c r="H1" s="119"/>
      <c r="I1" s="120"/>
      <c r="J1" s="120"/>
      <c r="K1" s="120"/>
      <c r="L1" s="120"/>
    </row>
    <row r="2" spans="1:12" ht="12.75">
      <c r="A2" s="119"/>
      <c r="B2" s="119"/>
      <c r="C2" s="119"/>
      <c r="D2" s="119"/>
      <c r="E2" s="119"/>
      <c r="F2" s="119"/>
      <c r="G2" s="119"/>
      <c r="H2" s="119"/>
      <c r="I2" s="120"/>
      <c r="J2" s="120"/>
      <c r="K2" s="120"/>
      <c r="L2" s="120"/>
    </row>
    <row r="4" ht="12.75">
      <c r="B4" s="81" t="s">
        <v>155</v>
      </c>
    </row>
    <row r="6" spans="2:8" ht="12.75">
      <c r="B6" s="80" t="s">
        <v>160</v>
      </c>
      <c r="C6" s="5"/>
      <c r="E6" s="2"/>
      <c r="F6" s="2" t="s">
        <v>161</v>
      </c>
      <c r="G6" s="2"/>
      <c r="H6" s="2"/>
    </row>
    <row r="7" spans="2:12" ht="25.5">
      <c r="B7" s="2" t="s">
        <v>14</v>
      </c>
      <c r="C7" s="5"/>
      <c r="D7" s="71" t="s">
        <v>159</v>
      </c>
      <c r="E7" s="2"/>
      <c r="F7" s="71" t="s">
        <v>157</v>
      </c>
      <c r="G7" s="2"/>
      <c r="H7" s="2" t="s">
        <v>15</v>
      </c>
      <c r="J7" s="71" t="s">
        <v>156</v>
      </c>
      <c r="K7" s="2"/>
      <c r="L7" s="71" t="s">
        <v>158</v>
      </c>
    </row>
    <row r="8" spans="3:8" ht="12.75">
      <c r="C8" s="5"/>
      <c r="D8" s="2"/>
      <c r="E8" s="2"/>
      <c r="F8" s="2"/>
      <c r="G8" s="2"/>
      <c r="H8" s="2"/>
    </row>
    <row r="9" spans="2:12" ht="12.75">
      <c r="B9" s="2" t="s">
        <v>1</v>
      </c>
      <c r="C9" s="5"/>
      <c r="D9" s="2" t="s">
        <v>1</v>
      </c>
      <c r="E9" s="2"/>
      <c r="F9" s="2" t="s">
        <v>1</v>
      </c>
      <c r="G9" s="2"/>
      <c r="H9" s="2" t="s">
        <v>1</v>
      </c>
      <c r="J9" s="2" t="s">
        <v>1</v>
      </c>
      <c r="L9" s="2" t="s">
        <v>1</v>
      </c>
    </row>
    <row r="11" ht="12.75">
      <c r="A11" s="78" t="s">
        <v>214</v>
      </c>
    </row>
    <row r="12" spans="2:10" ht="12.75">
      <c r="B12" s="10"/>
      <c r="C12" s="10"/>
      <c r="D12" s="10"/>
      <c r="E12" s="10"/>
      <c r="F12" s="10"/>
      <c r="G12" s="10"/>
      <c r="H12" s="10"/>
      <c r="I12" s="10"/>
      <c r="J12" s="10"/>
    </row>
    <row r="13" spans="1:12" ht="12.75">
      <c r="A13" s="5" t="s">
        <v>215</v>
      </c>
      <c r="B13" s="10">
        <v>253317</v>
      </c>
      <c r="C13" s="10"/>
      <c r="D13" s="10">
        <v>22</v>
      </c>
      <c r="E13" s="10"/>
      <c r="F13" s="10">
        <v>55689</v>
      </c>
      <c r="G13" s="10"/>
      <c r="H13" s="10">
        <f>SUM(B13:F13)</f>
        <v>309028</v>
      </c>
      <c r="I13" s="10"/>
      <c r="J13" s="10">
        <v>2500</v>
      </c>
      <c r="K13" s="10"/>
      <c r="L13" s="10">
        <f>H13+J13</f>
        <v>311528</v>
      </c>
    </row>
    <row r="14" spans="1:12" ht="12.75">
      <c r="A14" t="s">
        <v>185</v>
      </c>
      <c r="B14" s="10">
        <v>0</v>
      </c>
      <c r="C14" s="10"/>
      <c r="D14" s="10">
        <v>0</v>
      </c>
      <c r="E14" s="10"/>
      <c r="F14" s="10">
        <f>'Income Statement'!F27</f>
        <v>-1627</v>
      </c>
      <c r="G14" s="10"/>
      <c r="H14" s="10">
        <f>SUM(B14:G14)</f>
        <v>-1627</v>
      </c>
      <c r="I14" s="10"/>
      <c r="J14" s="10">
        <v>0</v>
      </c>
      <c r="L14" s="68">
        <f>SUM(H14:K14)</f>
        <v>-1627</v>
      </c>
    </row>
    <row r="15" spans="1:12" ht="13.5" thickBot="1">
      <c r="A15" t="s">
        <v>216</v>
      </c>
      <c r="B15" s="74">
        <f>SUM(B13:B14)</f>
        <v>253317</v>
      </c>
      <c r="C15" s="74"/>
      <c r="D15" s="74">
        <f>SUM(D13:D14)</f>
        <v>22</v>
      </c>
      <c r="E15" s="74"/>
      <c r="F15" s="74">
        <f>SUM(F13:F14)</f>
        <v>54062</v>
      </c>
      <c r="G15" s="74"/>
      <c r="H15" s="74">
        <f>SUM(H13:H14)</f>
        <v>307401</v>
      </c>
      <c r="I15" s="74"/>
      <c r="J15" s="74">
        <f>SUM(J13:J14)</f>
        <v>2500</v>
      </c>
      <c r="K15" s="79"/>
      <c r="L15" s="74">
        <f>SUM(L13:L14)</f>
        <v>309901</v>
      </c>
    </row>
    <row r="16" spans="2:10" ht="12.75">
      <c r="B16" s="10"/>
      <c r="C16" s="10"/>
      <c r="D16" s="10"/>
      <c r="E16" s="10"/>
      <c r="F16" s="10"/>
      <c r="G16" s="10"/>
      <c r="H16" s="10"/>
      <c r="I16" s="10"/>
      <c r="J16" s="10"/>
    </row>
    <row r="17" spans="2:10" ht="12.75">
      <c r="B17" s="10"/>
      <c r="C17" s="10"/>
      <c r="D17" s="10"/>
      <c r="E17" s="10"/>
      <c r="F17" s="10"/>
      <c r="G17" s="10"/>
      <c r="H17" s="10"/>
      <c r="I17" s="10"/>
      <c r="J17" s="10"/>
    </row>
    <row r="18" spans="2:10" ht="12.75">
      <c r="B18" s="10"/>
      <c r="C18" s="10"/>
      <c r="D18" s="10"/>
      <c r="E18" s="10"/>
      <c r="F18" s="10"/>
      <c r="G18" s="10"/>
      <c r="H18" s="10"/>
      <c r="I18" s="10"/>
      <c r="J18" s="10"/>
    </row>
    <row r="19" ht="12.75">
      <c r="A19" s="78" t="s">
        <v>193</v>
      </c>
    </row>
    <row r="20" spans="2:10" ht="12.75">
      <c r="B20" s="10"/>
      <c r="C20" s="10"/>
      <c r="D20" s="10"/>
      <c r="E20" s="10"/>
      <c r="F20" s="10"/>
      <c r="G20" s="10"/>
      <c r="H20" s="10"/>
      <c r="I20" s="10"/>
      <c r="J20" s="10"/>
    </row>
    <row r="21" spans="1:12" ht="12.75">
      <c r="A21" s="5" t="s">
        <v>194</v>
      </c>
      <c r="B21" s="10">
        <f>'[5]Changes in Equity'!$B$17</f>
        <v>253317</v>
      </c>
      <c r="C21" s="10"/>
      <c r="D21" s="10">
        <f>'[5]Changes in Equity'!$D$17</f>
        <v>22</v>
      </c>
      <c r="E21" s="10"/>
      <c r="F21" s="10">
        <v>56856</v>
      </c>
      <c r="G21" s="10"/>
      <c r="H21" s="10">
        <f>SUM(B21:F21)</f>
        <v>310195</v>
      </c>
      <c r="I21" s="10"/>
      <c r="J21" s="10">
        <v>0</v>
      </c>
      <c r="L21" s="68">
        <f>SUM(H21:K21)</f>
        <v>310195</v>
      </c>
    </row>
    <row r="22" spans="1:12" ht="12.75">
      <c r="A22" t="s">
        <v>121</v>
      </c>
      <c r="B22" s="10">
        <v>0</v>
      </c>
      <c r="C22" s="10"/>
      <c r="D22" s="10">
        <v>0</v>
      </c>
      <c r="E22" s="10"/>
      <c r="F22" s="10">
        <f>'Income Statement'!H27</f>
        <v>403</v>
      </c>
      <c r="G22" s="10"/>
      <c r="H22" s="10">
        <f>SUM(B22:F22)</f>
        <v>403</v>
      </c>
      <c r="I22" s="10"/>
      <c r="J22" s="10"/>
      <c r="L22" s="68">
        <f>SUM(H22:K22)</f>
        <v>403</v>
      </c>
    </row>
    <row r="23" spans="1:12" ht="13.5" thickBot="1">
      <c r="A23" t="s">
        <v>196</v>
      </c>
      <c r="B23" s="74">
        <f>SUM(B21:B22)</f>
        <v>253317</v>
      </c>
      <c r="C23" s="74"/>
      <c r="D23" s="74">
        <f>SUM(D21:D22)</f>
        <v>22</v>
      </c>
      <c r="E23" s="74"/>
      <c r="F23" s="74">
        <f>SUM(F21:F22)</f>
        <v>57259</v>
      </c>
      <c r="G23" s="74"/>
      <c r="H23" s="74">
        <f>SUM(H21:H22)</f>
        <v>310598</v>
      </c>
      <c r="I23" s="74"/>
      <c r="J23" s="74">
        <f>SUM(J21:J22)</f>
        <v>0</v>
      </c>
      <c r="K23" s="79"/>
      <c r="L23" s="74">
        <f>SUM(L21:L22)</f>
        <v>310598</v>
      </c>
    </row>
    <row r="24" spans="2:10" ht="12.75">
      <c r="B24" s="10"/>
      <c r="C24" s="10"/>
      <c r="D24" s="10"/>
      <c r="E24" s="10"/>
      <c r="F24" s="10"/>
      <c r="G24" s="10"/>
      <c r="H24" s="10"/>
      <c r="I24" s="10"/>
      <c r="J24" s="10"/>
    </row>
    <row r="25" spans="2:10" ht="12.75">
      <c r="B25" s="10"/>
      <c r="C25" s="10"/>
      <c r="D25" s="10"/>
      <c r="E25" s="10"/>
      <c r="F25" s="10"/>
      <c r="G25" s="10"/>
      <c r="H25" s="10"/>
      <c r="I25" s="10"/>
      <c r="J25" s="10"/>
    </row>
    <row r="26" spans="1:12" ht="12.75">
      <c r="A26" s="118" t="s">
        <v>204</v>
      </c>
      <c r="B26" s="118"/>
      <c r="C26" s="118"/>
      <c r="D26" s="118"/>
      <c r="E26" s="118"/>
      <c r="F26" s="118"/>
      <c r="G26" s="118"/>
      <c r="H26" s="118"/>
      <c r="I26" s="118"/>
      <c r="J26" s="118"/>
      <c r="K26" s="118"/>
      <c r="L26" s="118"/>
    </row>
    <row r="27" spans="1:12" ht="12.75">
      <c r="A27" s="118"/>
      <c r="B27" s="118"/>
      <c r="C27" s="118"/>
      <c r="D27" s="118"/>
      <c r="E27" s="118"/>
      <c r="F27" s="118"/>
      <c r="G27" s="118"/>
      <c r="H27" s="118"/>
      <c r="I27" s="118"/>
      <c r="J27" s="118"/>
      <c r="K27" s="118"/>
      <c r="L27" s="118"/>
    </row>
    <row r="28" spans="2:10" ht="12.75">
      <c r="B28" s="10"/>
      <c r="C28" s="10"/>
      <c r="D28" s="10"/>
      <c r="E28" s="10"/>
      <c r="F28" s="10"/>
      <c r="G28" s="10"/>
      <c r="H28" s="10"/>
      <c r="I28" s="10"/>
      <c r="J28" s="10"/>
    </row>
    <row r="29" spans="2:10" ht="12.75">
      <c r="B29" s="10"/>
      <c r="C29" s="10"/>
      <c r="D29" s="10"/>
      <c r="E29" s="10"/>
      <c r="F29" s="10"/>
      <c r="G29" s="10"/>
      <c r="H29" s="10"/>
      <c r="I29" s="10"/>
      <c r="J29" s="10"/>
    </row>
    <row r="30" spans="2:10" ht="12.75">
      <c r="B30" s="10"/>
      <c r="C30" s="10"/>
      <c r="D30" s="10"/>
      <c r="E30" s="10"/>
      <c r="F30" s="10"/>
      <c r="G30" s="10"/>
      <c r="H30" s="10"/>
      <c r="I30" s="10"/>
      <c r="J30" s="10"/>
    </row>
    <row r="31" spans="2:10" ht="12.75">
      <c r="B31" s="10"/>
      <c r="C31" s="10"/>
      <c r="D31" s="10"/>
      <c r="E31" s="10"/>
      <c r="F31" s="10"/>
      <c r="G31" s="10"/>
      <c r="H31" s="10"/>
      <c r="I31" s="10"/>
      <c r="J31" s="10"/>
    </row>
    <row r="32" spans="2:10" ht="12.75">
      <c r="B32" s="10"/>
      <c r="C32" s="10"/>
      <c r="D32" s="10"/>
      <c r="E32" s="10"/>
      <c r="F32" s="10"/>
      <c r="G32" s="10"/>
      <c r="H32" s="10"/>
      <c r="I32" s="10"/>
      <c r="J32" s="10"/>
    </row>
    <row r="33" spans="2:10" ht="12.75">
      <c r="B33" s="10"/>
      <c r="C33" s="10"/>
      <c r="D33" s="10"/>
      <c r="E33" s="10"/>
      <c r="F33" s="10"/>
      <c r="G33" s="10"/>
      <c r="H33" s="10"/>
      <c r="I33" s="10"/>
      <c r="J33" s="10"/>
    </row>
    <row r="34" spans="2:10" ht="12.75">
      <c r="B34" s="10"/>
      <c r="C34" s="10"/>
      <c r="D34" s="10"/>
      <c r="E34" s="10"/>
      <c r="F34" s="10"/>
      <c r="G34" s="10"/>
      <c r="H34" s="10"/>
      <c r="I34" s="10"/>
      <c r="J34" s="10"/>
    </row>
    <row r="35" spans="2:10" ht="12.75">
      <c r="B35" s="10"/>
      <c r="C35" s="10"/>
      <c r="D35" s="10"/>
      <c r="E35" s="10"/>
      <c r="F35" s="10"/>
      <c r="G35" s="10"/>
      <c r="H35" s="10"/>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sheetData>
  <mergeCells count="2">
    <mergeCell ref="A1:L2"/>
    <mergeCell ref="A26:L27"/>
  </mergeCells>
  <printOptions/>
  <pageMargins left="0.75" right="0.82" top="1" bottom="1" header="0.5" footer="0.5"/>
  <pageSetup firstPageNumber="4" useFirstPageNumber="1" horizontalDpi="300" verticalDpi="300" orientation="landscape" paperSize="9" scale="97" r:id="rId2"/>
  <headerFooter alignWithMargins="0">
    <oddHeader>&amp;C&amp;"Times New Roman,Bold"&amp;14FOCAL AIMS HOLDINGS BERHAD&amp;"Times New Roman,Regular"&amp;10
(Company No: 17777-V)
</oddHeader>
    <oddFooter>&amp;C- &amp;P -</oddFooter>
  </headerFooter>
  <drawing r:id="rId1"/>
</worksheet>
</file>

<file path=xl/worksheets/sheet5.xml><?xml version="1.0" encoding="utf-8"?>
<worksheet xmlns="http://schemas.openxmlformats.org/spreadsheetml/2006/main" xmlns:r="http://schemas.openxmlformats.org/officeDocument/2006/relationships">
  <dimension ref="A1:L281"/>
  <sheetViews>
    <sheetView tabSelected="1" zoomScaleSheetLayoutView="100" workbookViewId="0" topLeftCell="A116">
      <selection activeCell="M136" sqref="M136"/>
    </sheetView>
  </sheetViews>
  <sheetFormatPr defaultColWidth="9.33203125" defaultRowHeight="12.75" outlineLevelRow="1"/>
  <cols>
    <col min="1" max="1" width="5.16015625" style="7" customWidth="1"/>
    <col min="2" max="2" width="6.16015625" style="0" customWidth="1"/>
    <col min="5" max="5" width="10.5" style="0" customWidth="1"/>
    <col min="6" max="6" width="13.5" style="0" customWidth="1"/>
    <col min="7" max="7" width="15.66015625" style="0" customWidth="1"/>
    <col min="8" max="8" width="14.5" style="0" customWidth="1"/>
    <col min="9" max="9" width="1.5" style="0" customWidth="1"/>
    <col min="10" max="10" width="15" style="0" customWidth="1"/>
    <col min="11" max="11" width="9" style="0" customWidth="1"/>
  </cols>
  <sheetData>
    <row r="1" spans="1:10" ht="15.75">
      <c r="A1" s="126" t="s">
        <v>56</v>
      </c>
      <c r="B1" s="127"/>
      <c r="C1" s="127"/>
      <c r="D1" s="127"/>
      <c r="E1" s="127"/>
      <c r="F1" s="127"/>
      <c r="G1" s="127"/>
      <c r="H1" s="127"/>
      <c r="I1" s="127"/>
      <c r="J1" s="127"/>
    </row>
    <row r="2" spans="1:10" ht="12.75">
      <c r="A2" s="128" t="s">
        <v>57</v>
      </c>
      <c r="B2" s="113"/>
      <c r="C2" s="113"/>
      <c r="D2" s="113"/>
      <c r="E2" s="113"/>
      <c r="F2" s="113"/>
      <c r="G2" s="113"/>
      <c r="H2" s="113"/>
      <c r="I2" s="113"/>
      <c r="J2" s="113"/>
    </row>
    <row r="3" spans="1:10" ht="12.75">
      <c r="A3" s="25"/>
      <c r="B3" s="23"/>
      <c r="C3" s="23"/>
      <c r="D3" s="23"/>
      <c r="E3" s="23"/>
      <c r="F3" s="23"/>
      <c r="G3" s="23"/>
      <c r="H3" s="23"/>
      <c r="I3" s="23"/>
      <c r="J3" s="23"/>
    </row>
    <row r="4" ht="12.75">
      <c r="A4" s="6"/>
    </row>
    <row r="5" spans="1:5" ht="12.75">
      <c r="A5" s="6" t="s">
        <v>174</v>
      </c>
      <c r="B5" s="5"/>
      <c r="C5" s="5"/>
      <c r="D5" s="5"/>
      <c r="E5" s="5"/>
    </row>
    <row r="7" spans="1:2" ht="12.75">
      <c r="A7" s="6" t="s">
        <v>70</v>
      </c>
      <c r="B7" s="5" t="s">
        <v>175</v>
      </c>
    </row>
    <row r="8" spans="1:2" ht="12.75">
      <c r="A8" s="6"/>
      <c r="B8" s="5"/>
    </row>
    <row r="9" spans="1:3" ht="12.75">
      <c r="A9" s="6"/>
      <c r="B9" s="77" t="s">
        <v>176</v>
      </c>
      <c r="C9" s="77"/>
    </row>
    <row r="10" spans="1:3" ht="12.75">
      <c r="A10" s="6"/>
      <c r="B10" s="77"/>
      <c r="C10" s="77"/>
    </row>
    <row r="11" spans="1:12" ht="12.75">
      <c r="A11" s="6"/>
      <c r="B11" s="24"/>
      <c r="C11" s="24"/>
      <c r="D11" s="24"/>
      <c r="E11" s="24"/>
      <c r="F11" s="24"/>
      <c r="G11" s="24"/>
      <c r="H11" s="24"/>
      <c r="I11" s="24"/>
      <c r="J11" s="24"/>
      <c r="K11" s="24"/>
      <c r="L11" s="24"/>
    </row>
    <row r="12" spans="2:12" ht="12.75" customHeight="1">
      <c r="B12" s="24"/>
      <c r="C12" s="24"/>
      <c r="D12" s="24"/>
      <c r="E12" s="24"/>
      <c r="F12" s="24"/>
      <c r="G12" s="24"/>
      <c r="H12" s="24"/>
      <c r="I12" s="24"/>
      <c r="J12" s="24"/>
      <c r="K12" s="24"/>
      <c r="L12" s="24"/>
    </row>
    <row r="13" spans="2:12" ht="12.75">
      <c r="B13" s="24"/>
      <c r="C13" s="24"/>
      <c r="D13" s="24"/>
      <c r="E13" s="24"/>
      <c r="F13" s="24"/>
      <c r="G13" s="24"/>
      <c r="H13" s="24"/>
      <c r="I13" s="24"/>
      <c r="J13" s="24"/>
      <c r="K13" s="24"/>
      <c r="L13" s="24"/>
    </row>
    <row r="14" spans="2:12" ht="12.75" customHeight="1">
      <c r="B14" s="94"/>
      <c r="C14" s="94"/>
      <c r="D14" s="94"/>
      <c r="E14" s="94"/>
      <c r="F14" s="94"/>
      <c r="G14" s="94"/>
      <c r="H14" s="94"/>
      <c r="I14" s="94"/>
      <c r="J14" s="94"/>
      <c r="K14" s="94"/>
      <c r="L14" s="95"/>
    </row>
    <row r="15" spans="2:12" ht="12.75">
      <c r="B15" s="94"/>
      <c r="C15" s="94"/>
      <c r="D15" s="94"/>
      <c r="E15" s="94"/>
      <c r="F15" s="94"/>
      <c r="G15" s="94"/>
      <c r="H15" s="94"/>
      <c r="I15" s="94"/>
      <c r="J15" s="94"/>
      <c r="K15" s="94"/>
      <c r="L15" s="95"/>
    </row>
    <row r="16" spans="2:12" ht="12.75">
      <c r="B16" s="94"/>
      <c r="C16" s="94"/>
      <c r="D16" s="94"/>
      <c r="E16" s="94"/>
      <c r="F16" s="94"/>
      <c r="G16" s="94"/>
      <c r="H16" s="94"/>
      <c r="I16" s="94"/>
      <c r="J16" s="94"/>
      <c r="K16" s="94"/>
      <c r="L16" s="95"/>
    </row>
    <row r="17" spans="2:12" ht="12.75">
      <c r="B17" s="94"/>
      <c r="C17" s="94"/>
      <c r="D17" s="94"/>
      <c r="E17" s="94"/>
      <c r="F17" s="94"/>
      <c r="G17" s="94"/>
      <c r="H17" s="94"/>
      <c r="I17" s="94"/>
      <c r="J17" s="94"/>
      <c r="K17" s="94"/>
      <c r="L17" s="95"/>
    </row>
    <row r="18" spans="2:11" ht="12.75">
      <c r="B18" s="85"/>
      <c r="C18" s="85"/>
      <c r="D18" s="85"/>
      <c r="E18" s="85"/>
      <c r="F18" s="85"/>
      <c r="G18" s="85"/>
      <c r="H18" s="85"/>
      <c r="I18" s="85"/>
      <c r="J18" s="85"/>
      <c r="K18" s="85"/>
    </row>
    <row r="19" spans="2:10" ht="12.75">
      <c r="B19" s="18"/>
      <c r="C19" s="18"/>
      <c r="D19" s="18"/>
      <c r="E19" s="18"/>
      <c r="F19" s="18"/>
      <c r="G19" s="18"/>
      <c r="H19" s="18"/>
      <c r="I19" s="18"/>
      <c r="J19" s="18"/>
    </row>
    <row r="20" spans="2:10" ht="12.75">
      <c r="B20" s="18"/>
      <c r="C20" s="18"/>
      <c r="D20" s="18"/>
      <c r="E20" s="18"/>
      <c r="F20" s="18"/>
      <c r="G20" s="18"/>
      <c r="H20" s="18"/>
      <c r="I20" s="18"/>
      <c r="J20" s="18"/>
    </row>
    <row r="21" spans="1:10" ht="12.75">
      <c r="A21" s="6" t="s">
        <v>71</v>
      </c>
      <c r="B21" s="98" t="s">
        <v>239</v>
      </c>
      <c r="C21" s="18"/>
      <c r="D21" s="18"/>
      <c r="E21" s="18"/>
      <c r="F21" s="18"/>
      <c r="G21" s="18"/>
      <c r="H21" s="18"/>
      <c r="I21" s="18"/>
      <c r="J21" s="18"/>
    </row>
    <row r="22" spans="1:10" ht="12.75">
      <c r="A22" s="6"/>
      <c r="B22" s="98"/>
      <c r="C22" s="18"/>
      <c r="D22" s="18"/>
      <c r="E22" s="18"/>
      <c r="F22" s="18"/>
      <c r="G22" s="18"/>
      <c r="H22" s="18"/>
      <c r="I22" s="18"/>
      <c r="J22" s="18"/>
    </row>
    <row r="23" spans="1:10" ht="12.75">
      <c r="A23" s="6"/>
      <c r="B23" s="98"/>
      <c r="C23" s="18"/>
      <c r="D23" s="18"/>
      <c r="E23" s="18"/>
      <c r="F23" s="18"/>
      <c r="G23" s="18"/>
      <c r="H23" s="18"/>
      <c r="I23" s="18"/>
      <c r="J23" s="18"/>
    </row>
    <row r="24" spans="1:10" ht="12.75">
      <c r="A24" s="6"/>
      <c r="B24" s="98"/>
      <c r="C24" s="18"/>
      <c r="D24" s="18"/>
      <c r="E24" s="18"/>
      <c r="F24" s="18"/>
      <c r="G24" s="18"/>
      <c r="H24" s="18"/>
      <c r="I24" s="18"/>
      <c r="J24" s="18"/>
    </row>
    <row r="25" spans="1:10" ht="12.75">
      <c r="A25" s="6"/>
      <c r="B25" s="98"/>
      <c r="C25" s="18"/>
      <c r="D25" s="18"/>
      <c r="E25" s="18"/>
      <c r="F25" s="18"/>
      <c r="G25" s="18"/>
      <c r="H25" s="18"/>
      <c r="I25" s="18"/>
      <c r="J25" s="18"/>
    </row>
    <row r="26" spans="1:11" ht="12.75">
      <c r="A26" s="6"/>
      <c r="B26" s="103"/>
      <c r="C26" s="103"/>
      <c r="D26" s="103"/>
      <c r="E26" s="103"/>
      <c r="F26" s="103"/>
      <c r="G26" s="103"/>
      <c r="H26" s="103"/>
      <c r="I26" s="104"/>
      <c r="J26" s="105" t="s">
        <v>225</v>
      </c>
      <c r="K26" s="104"/>
    </row>
    <row r="27" spans="1:11" ht="12.75">
      <c r="A27" s="6"/>
      <c r="B27" s="98"/>
      <c r="C27" s="98"/>
      <c r="D27" s="98"/>
      <c r="E27" s="98"/>
      <c r="F27" s="98"/>
      <c r="G27" s="98"/>
      <c r="H27" s="98"/>
      <c r="I27" s="104"/>
      <c r="J27" s="106" t="s">
        <v>226</v>
      </c>
      <c r="K27" s="104"/>
    </row>
    <row r="28" spans="1:11" ht="12.75">
      <c r="A28" s="6"/>
      <c r="B28" s="98"/>
      <c r="C28" s="98"/>
      <c r="D28" s="98"/>
      <c r="E28" s="98"/>
      <c r="F28" s="98"/>
      <c r="G28" s="98"/>
      <c r="H28" s="98"/>
      <c r="I28" s="104"/>
      <c r="J28" s="105" t="s">
        <v>227</v>
      </c>
      <c r="K28" s="104"/>
    </row>
    <row r="29" spans="1:11" ht="12.75">
      <c r="A29" s="6"/>
      <c r="B29" s="98"/>
      <c r="C29" s="98"/>
      <c r="D29" s="98"/>
      <c r="E29" s="98"/>
      <c r="F29" s="98"/>
      <c r="G29" s="98"/>
      <c r="H29" s="98"/>
      <c r="I29" s="104"/>
      <c r="J29" s="106" t="s">
        <v>228</v>
      </c>
      <c r="K29" s="104"/>
    </row>
    <row r="30" spans="1:11" ht="12.75">
      <c r="A30" s="6"/>
      <c r="B30" s="98" t="s">
        <v>229</v>
      </c>
      <c r="C30" s="98"/>
      <c r="D30" s="98"/>
      <c r="E30" s="98"/>
      <c r="F30" s="98"/>
      <c r="G30" s="98"/>
      <c r="H30" s="98"/>
      <c r="I30" s="104"/>
      <c r="J30" s="105" t="s">
        <v>230</v>
      </c>
      <c r="K30" s="104"/>
    </row>
    <row r="31" spans="1:11" ht="12.75">
      <c r="A31" s="6"/>
      <c r="B31" s="103"/>
      <c r="C31" s="103"/>
      <c r="D31" s="103"/>
      <c r="E31" s="103"/>
      <c r="F31" s="103"/>
      <c r="G31" s="103"/>
      <c r="H31" s="103"/>
      <c r="I31" s="104"/>
      <c r="J31" s="107"/>
      <c r="K31" s="104"/>
    </row>
    <row r="32" spans="1:11" ht="12.75">
      <c r="A32" s="6"/>
      <c r="B32" s="108" t="s">
        <v>231</v>
      </c>
      <c r="C32" s="108"/>
      <c r="D32" s="108"/>
      <c r="E32" s="108"/>
      <c r="F32" s="108"/>
      <c r="G32" s="108"/>
      <c r="H32" s="108"/>
      <c r="I32" s="104"/>
      <c r="J32" s="109" t="s">
        <v>232</v>
      </c>
      <c r="K32" s="104"/>
    </row>
    <row r="33" spans="1:11" ht="12.75">
      <c r="A33" s="6"/>
      <c r="B33" s="108" t="s">
        <v>233</v>
      </c>
      <c r="C33" s="108"/>
      <c r="D33" s="108"/>
      <c r="E33" s="108"/>
      <c r="F33" s="108"/>
      <c r="G33" s="108"/>
      <c r="H33" s="108"/>
      <c r="I33" s="104"/>
      <c r="J33" s="109" t="s">
        <v>232</v>
      </c>
      <c r="K33" s="104"/>
    </row>
    <row r="34" spans="1:11" ht="12.75">
      <c r="A34" s="6"/>
      <c r="B34" s="108" t="s">
        <v>234</v>
      </c>
      <c r="C34" s="108"/>
      <c r="D34" s="108"/>
      <c r="E34" s="108"/>
      <c r="F34" s="108"/>
      <c r="G34" s="108"/>
      <c r="H34" s="108"/>
      <c r="I34" s="104"/>
      <c r="J34" s="109" t="s">
        <v>235</v>
      </c>
      <c r="K34" s="104"/>
    </row>
    <row r="35" spans="1:11" ht="12.75">
      <c r="A35" s="6"/>
      <c r="B35" s="108" t="s">
        <v>236</v>
      </c>
      <c r="C35" s="108"/>
      <c r="D35" s="108"/>
      <c r="E35" s="108"/>
      <c r="F35" s="108"/>
      <c r="G35" s="108"/>
      <c r="H35" s="108"/>
      <c r="I35" s="104"/>
      <c r="J35" s="109" t="s">
        <v>232</v>
      </c>
      <c r="K35" s="104"/>
    </row>
    <row r="36" spans="1:11" ht="12.75">
      <c r="A36" s="6"/>
      <c r="B36" s="108" t="s">
        <v>237</v>
      </c>
      <c r="C36" s="108"/>
      <c r="D36" s="108"/>
      <c r="E36" s="108"/>
      <c r="F36" s="108"/>
      <c r="G36" s="108"/>
      <c r="H36" s="108"/>
      <c r="I36" s="104"/>
      <c r="J36" s="109" t="s">
        <v>232</v>
      </c>
      <c r="K36" s="104"/>
    </row>
    <row r="37" spans="1:11" ht="12.75">
      <c r="A37" s="6"/>
      <c r="B37" s="108" t="s">
        <v>238</v>
      </c>
      <c r="C37" s="108"/>
      <c r="D37" s="108"/>
      <c r="E37" s="108"/>
      <c r="F37" s="108"/>
      <c r="G37" s="108"/>
      <c r="H37" s="108"/>
      <c r="I37" s="104"/>
      <c r="J37" s="109" t="s">
        <v>232</v>
      </c>
      <c r="K37" s="104"/>
    </row>
    <row r="38" spans="1:10" ht="12.75">
      <c r="A38" s="6"/>
      <c r="B38" s="9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12.75">
      <c r="B45" s="18"/>
      <c r="C45" s="18"/>
      <c r="D45" s="18"/>
      <c r="E45" s="18"/>
      <c r="F45" s="18"/>
      <c r="G45" s="18"/>
      <c r="H45" s="18"/>
      <c r="I45" s="18"/>
      <c r="J45" s="18"/>
    </row>
    <row r="46" spans="1:10" ht="12.75">
      <c r="A46" s="6" t="s">
        <v>72</v>
      </c>
      <c r="B46" s="98" t="s">
        <v>16</v>
      </c>
      <c r="C46" s="18"/>
      <c r="D46" s="18"/>
      <c r="E46" s="18"/>
      <c r="F46" s="18"/>
      <c r="G46" s="18"/>
      <c r="H46" s="18"/>
      <c r="I46" s="18"/>
      <c r="J46" s="18"/>
    </row>
    <row r="47" spans="2:10" ht="12.75">
      <c r="B47" s="18"/>
      <c r="C47" s="18"/>
      <c r="D47" s="18"/>
      <c r="E47" s="18"/>
      <c r="F47" s="18"/>
      <c r="G47" s="18"/>
      <c r="H47" s="18"/>
      <c r="I47" s="18"/>
      <c r="J47" s="18"/>
    </row>
    <row r="48" spans="2:10" ht="12.75" customHeight="1">
      <c r="B48" s="125" t="s">
        <v>58</v>
      </c>
      <c r="C48" s="125"/>
      <c r="D48" s="125"/>
      <c r="E48" s="125"/>
      <c r="F48" s="125"/>
      <c r="G48" s="125"/>
      <c r="H48" s="125"/>
      <c r="I48" s="125"/>
      <c r="J48" s="125"/>
    </row>
    <row r="49" spans="2:10" ht="12.75">
      <c r="B49" s="18"/>
      <c r="C49" s="18"/>
      <c r="D49" s="18"/>
      <c r="E49" s="18"/>
      <c r="F49" s="18"/>
      <c r="G49" s="18"/>
      <c r="H49" s="18"/>
      <c r="I49" s="18"/>
      <c r="J49" s="18"/>
    </row>
    <row r="50" spans="1:2" ht="12.75">
      <c r="A50" s="6" t="s">
        <v>73</v>
      </c>
      <c r="B50" s="5" t="s">
        <v>17</v>
      </c>
    </row>
    <row r="51" spans="2:10" ht="12.75">
      <c r="B51" s="116" t="s">
        <v>52</v>
      </c>
      <c r="C51" s="116"/>
      <c r="D51" s="116"/>
      <c r="E51" s="116"/>
      <c r="F51" s="116"/>
      <c r="G51" s="116"/>
      <c r="H51" s="116"/>
      <c r="I51" s="116"/>
      <c r="J51" s="116"/>
    </row>
    <row r="52" spans="2:10" ht="12.75">
      <c r="B52" s="116"/>
      <c r="C52" s="116"/>
      <c r="D52" s="116"/>
      <c r="E52" s="116"/>
      <c r="F52" s="116"/>
      <c r="G52" s="116"/>
      <c r="H52" s="116"/>
      <c r="I52" s="116"/>
      <c r="J52" s="116"/>
    </row>
    <row r="54" spans="1:10" ht="12.75">
      <c r="A54" s="6" t="s">
        <v>74</v>
      </c>
      <c r="B54" s="129" t="s">
        <v>178</v>
      </c>
      <c r="C54" s="116"/>
      <c r="D54" s="116"/>
      <c r="E54" s="116"/>
      <c r="F54" s="116"/>
      <c r="G54" s="116"/>
      <c r="H54" s="116"/>
      <c r="I54" s="116"/>
      <c r="J54" s="116"/>
    </row>
    <row r="55" spans="1:10" ht="12.75" customHeight="1">
      <c r="A55" s="6"/>
      <c r="B55" s="116"/>
      <c r="C55" s="116"/>
      <c r="D55" s="116"/>
      <c r="E55" s="116"/>
      <c r="F55" s="116"/>
      <c r="G55" s="116"/>
      <c r="H55" s="116"/>
      <c r="I55" s="116"/>
      <c r="J55" s="116"/>
    </row>
    <row r="56" spans="1:2" ht="12.75">
      <c r="A56" s="6"/>
      <c r="B56" s="5"/>
    </row>
    <row r="57" ht="12.75">
      <c r="B57" t="s">
        <v>197</v>
      </c>
    </row>
    <row r="59" spans="1:12" ht="12.75" customHeight="1">
      <c r="A59" s="6"/>
      <c r="B59" s="90"/>
      <c r="C59" s="67"/>
      <c r="D59" s="67"/>
      <c r="E59" s="67"/>
      <c r="F59" s="67"/>
      <c r="G59" s="67"/>
      <c r="H59" s="67"/>
      <c r="I59" s="67"/>
      <c r="J59" s="67"/>
      <c r="K59" s="24"/>
      <c r="L59" s="24"/>
    </row>
    <row r="60" spans="1:12" ht="12.75">
      <c r="A60" s="6" t="s">
        <v>75</v>
      </c>
      <c r="B60" s="67"/>
      <c r="C60" s="67"/>
      <c r="D60" s="67"/>
      <c r="E60" s="67"/>
      <c r="F60" s="67"/>
      <c r="G60" s="67"/>
      <c r="H60" s="67"/>
      <c r="I60" s="67"/>
      <c r="J60" s="67"/>
      <c r="K60" s="24"/>
      <c r="L60" s="24"/>
    </row>
    <row r="61" spans="2:10" ht="12.75">
      <c r="B61" s="16"/>
      <c r="C61" s="16"/>
      <c r="D61" s="16"/>
      <c r="E61" s="16"/>
      <c r="F61" s="16"/>
      <c r="G61" s="16"/>
      <c r="H61" s="16"/>
      <c r="I61" s="16"/>
      <c r="J61" s="16"/>
    </row>
    <row r="62" spans="2:12" ht="12.75" customHeight="1">
      <c r="B62" s="27"/>
      <c r="C62" s="27"/>
      <c r="D62" s="27"/>
      <c r="E62" s="27"/>
      <c r="F62" s="27"/>
      <c r="G62" s="27"/>
      <c r="H62" s="27"/>
      <c r="I62" s="27"/>
      <c r="J62" s="27"/>
      <c r="K62" s="24"/>
      <c r="L62" s="24"/>
    </row>
    <row r="63" spans="2:12" ht="12.75">
      <c r="B63" s="27"/>
      <c r="C63" s="27"/>
      <c r="D63" s="27"/>
      <c r="E63" s="27"/>
      <c r="F63" s="27"/>
      <c r="G63" s="27"/>
      <c r="H63" s="27"/>
      <c r="I63" s="27"/>
      <c r="J63" s="27"/>
      <c r="K63" s="24"/>
      <c r="L63" s="24"/>
    </row>
    <row r="66" spans="1:10" ht="12.75" customHeight="1">
      <c r="A66" s="6" t="s">
        <v>76</v>
      </c>
      <c r="B66" s="129" t="s">
        <v>18</v>
      </c>
      <c r="C66" s="116"/>
      <c r="D66" s="116"/>
      <c r="E66" s="116"/>
      <c r="F66" s="116"/>
      <c r="G66" s="116"/>
      <c r="H66" s="116"/>
      <c r="I66" s="116"/>
      <c r="J66" s="116"/>
    </row>
    <row r="67" spans="1:2" ht="12.75" customHeight="1">
      <c r="A67" s="6"/>
      <c r="B67" s="5"/>
    </row>
    <row r="68" spans="2:12" ht="12.75" customHeight="1">
      <c r="B68" s="27"/>
      <c r="C68" s="27"/>
      <c r="D68" s="27"/>
      <c r="E68" s="27"/>
      <c r="F68" s="27"/>
      <c r="G68" s="27"/>
      <c r="H68" s="27"/>
      <c r="I68" s="27"/>
      <c r="J68" s="27"/>
      <c r="K68" s="24"/>
      <c r="L68" s="24"/>
    </row>
    <row r="69" spans="2:12" ht="12.75">
      <c r="B69" s="27"/>
      <c r="C69" s="27"/>
      <c r="D69" s="27"/>
      <c r="E69" s="27"/>
      <c r="F69" s="27"/>
      <c r="G69" s="27"/>
      <c r="H69" s="27"/>
      <c r="I69" s="27"/>
      <c r="J69" s="27"/>
      <c r="K69" s="24"/>
      <c r="L69" s="24"/>
    </row>
    <row r="71" spans="1:2" ht="12.75">
      <c r="A71" s="57" t="s">
        <v>77</v>
      </c>
      <c r="B71" s="5" t="s">
        <v>19</v>
      </c>
    </row>
    <row r="72" spans="1:2" ht="12.75">
      <c r="A72" s="6"/>
      <c r="B72" s="5"/>
    </row>
    <row r="73" spans="2:12" ht="12.75" customHeight="1">
      <c r="B73" s="121" t="s">
        <v>188</v>
      </c>
      <c r="C73" s="121"/>
      <c r="D73" s="121"/>
      <c r="E73" s="121"/>
      <c r="F73" s="121"/>
      <c r="G73" s="121"/>
      <c r="H73" s="121"/>
      <c r="I73" s="121"/>
      <c r="J73" s="121"/>
      <c r="K73" s="24"/>
      <c r="L73" s="24"/>
    </row>
    <row r="74" spans="2:12" ht="12.75">
      <c r="B74" s="27"/>
      <c r="C74" s="27"/>
      <c r="D74" s="27"/>
      <c r="E74" s="27"/>
      <c r="F74" s="27"/>
      <c r="G74" s="27"/>
      <c r="H74" s="27"/>
      <c r="I74" s="27"/>
      <c r="J74" s="27"/>
      <c r="K74" s="24"/>
      <c r="L74" s="24"/>
    </row>
    <row r="76" spans="1:2" ht="12.75">
      <c r="A76" s="6" t="s">
        <v>78</v>
      </c>
      <c r="B76" s="5" t="s">
        <v>20</v>
      </c>
    </row>
    <row r="77" spans="6:10" ht="12.75">
      <c r="F77" s="2" t="s">
        <v>8</v>
      </c>
      <c r="G77" s="2"/>
      <c r="H77" s="2" t="s">
        <v>21</v>
      </c>
      <c r="I77" s="2"/>
      <c r="J77" s="28"/>
    </row>
    <row r="78" spans="6:10" ht="12.75">
      <c r="F78" s="2"/>
      <c r="G78" s="2"/>
      <c r="H78" s="2" t="s">
        <v>22</v>
      </c>
      <c r="I78" s="2"/>
      <c r="J78" s="28"/>
    </row>
    <row r="79" spans="6:10" ht="12.75">
      <c r="F79" s="2"/>
      <c r="G79" s="2"/>
      <c r="H79" s="2" t="s">
        <v>10</v>
      </c>
      <c r="I79" s="2"/>
      <c r="J79" s="28"/>
    </row>
    <row r="80" spans="6:10" ht="12.75">
      <c r="F80" s="2" t="s">
        <v>1</v>
      </c>
      <c r="G80" s="2"/>
      <c r="H80" s="2" t="s">
        <v>1</v>
      </c>
      <c r="I80" s="2"/>
      <c r="J80" s="28"/>
    </row>
    <row r="81" spans="2:10" ht="12.75">
      <c r="B81" s="4" t="s">
        <v>23</v>
      </c>
      <c r="J81" s="1"/>
    </row>
    <row r="82" ht="12.75">
      <c r="J82" s="1"/>
    </row>
    <row r="83" spans="2:10" ht="12.75">
      <c r="B83" t="s">
        <v>24</v>
      </c>
      <c r="F83" s="19">
        <f>ROUND('[4]Segment'!$D$15/1000,0)+ROUND('[4]Segment'!$D$19/1000,0)</f>
        <v>3978</v>
      </c>
      <c r="G83" s="19"/>
      <c r="H83" s="19">
        <f>ROUND('[4]Segment'!$G$15/1000,0)+ROUND('[4]Segment'!$G$18/1000,0)+1</f>
        <v>-1519</v>
      </c>
      <c r="I83" s="19"/>
      <c r="J83" s="22"/>
    </row>
    <row r="84" spans="2:10" ht="12.75">
      <c r="B84" t="s">
        <v>25</v>
      </c>
      <c r="F84" s="19">
        <f>ROUND('[1]Segment'!$D$11/1000,0)</f>
        <v>0</v>
      </c>
      <c r="G84" s="19"/>
      <c r="H84" s="19">
        <f>ROUND('[4]Segment'!$G$11/1000,0)</f>
        <v>-98</v>
      </c>
      <c r="I84" s="19"/>
      <c r="J84" s="22"/>
    </row>
    <row r="85" spans="6:10" ht="12.75">
      <c r="F85" s="19"/>
      <c r="G85" s="19"/>
      <c r="H85" s="19"/>
      <c r="I85" s="19"/>
      <c r="J85" s="22"/>
    </row>
    <row r="86" spans="6:10" ht="13.5" thickBot="1">
      <c r="F86" s="20">
        <f>SUM(F83:F85)</f>
        <v>3978</v>
      </c>
      <c r="G86" s="19"/>
      <c r="H86" s="20">
        <f>SUM(H83:H85)</f>
        <v>-1617</v>
      </c>
      <c r="I86" s="19"/>
      <c r="J86" s="22"/>
    </row>
    <row r="87" ht="13.5" thickTop="1">
      <c r="J87" s="1"/>
    </row>
    <row r="88" spans="1:2" ht="12.75">
      <c r="A88" s="6" t="s">
        <v>79</v>
      </c>
      <c r="B88" s="5" t="s">
        <v>26</v>
      </c>
    </row>
    <row r="90" spans="2:12" ht="12.75" customHeight="1">
      <c r="B90" s="67"/>
      <c r="C90" s="67"/>
      <c r="D90" s="67"/>
      <c r="E90" s="67"/>
      <c r="F90" s="67"/>
      <c r="G90" s="67"/>
      <c r="H90" s="67"/>
      <c r="I90" s="67"/>
      <c r="J90" s="67"/>
      <c r="K90" s="24"/>
      <c r="L90" s="24"/>
    </row>
    <row r="91" spans="2:12" ht="12.75">
      <c r="B91" s="67"/>
      <c r="C91" s="67"/>
      <c r="D91" s="67"/>
      <c r="E91" s="67"/>
      <c r="F91" s="67"/>
      <c r="G91" s="67"/>
      <c r="H91" s="67"/>
      <c r="I91" s="67"/>
      <c r="J91" s="67"/>
      <c r="K91" s="24"/>
      <c r="L91" s="24"/>
    </row>
    <row r="92" spans="2:10" ht="12.75">
      <c r="B92" s="67"/>
      <c r="C92" s="67"/>
      <c r="D92" s="67"/>
      <c r="E92" s="67"/>
      <c r="F92" s="67"/>
      <c r="G92" s="67"/>
      <c r="H92" s="67"/>
      <c r="I92" s="67"/>
      <c r="J92" s="67"/>
    </row>
    <row r="94" spans="1:2" ht="12.75">
      <c r="A94" s="6" t="s">
        <v>80</v>
      </c>
      <c r="B94" s="5" t="s">
        <v>27</v>
      </c>
    </row>
    <row r="96" spans="2:12" ht="12.75" customHeight="1">
      <c r="B96" s="67"/>
      <c r="C96" s="67"/>
      <c r="D96" s="67"/>
      <c r="E96" s="67"/>
      <c r="F96" s="67"/>
      <c r="G96" s="67"/>
      <c r="H96" s="67"/>
      <c r="I96" s="67"/>
      <c r="J96" s="67"/>
      <c r="K96" s="24"/>
      <c r="L96" s="24"/>
    </row>
    <row r="97" spans="2:12" ht="12.75">
      <c r="B97" s="67"/>
      <c r="C97" s="67"/>
      <c r="D97" s="67"/>
      <c r="E97" s="67"/>
      <c r="F97" s="67"/>
      <c r="G97" s="67"/>
      <c r="H97" s="67"/>
      <c r="I97" s="67"/>
      <c r="J97" s="67"/>
      <c r="K97" s="24"/>
      <c r="L97" s="24"/>
    </row>
    <row r="99" spans="1:2" s="5" customFormat="1" ht="12.75">
      <c r="A99" s="6" t="s">
        <v>81</v>
      </c>
      <c r="B99" s="5" t="s">
        <v>50</v>
      </c>
    </row>
    <row r="101" spans="2:10" ht="12.75" customHeight="1">
      <c r="B101" s="121" t="s">
        <v>198</v>
      </c>
      <c r="C101" s="121"/>
      <c r="D101" s="121"/>
      <c r="E101" s="121"/>
      <c r="F101" s="121"/>
      <c r="G101" s="121"/>
      <c r="H101" s="121"/>
      <c r="I101" s="121"/>
      <c r="J101" s="121"/>
    </row>
    <row r="102" spans="2:10" ht="12.75">
      <c r="B102" s="27"/>
      <c r="C102" s="27"/>
      <c r="D102" s="27"/>
      <c r="E102" s="27"/>
      <c r="F102" s="27"/>
      <c r="G102" s="27"/>
      <c r="H102" s="27"/>
      <c r="I102" s="27"/>
      <c r="J102" s="27"/>
    </row>
    <row r="104" spans="1:2" s="5" customFormat="1" ht="12.75">
      <c r="A104" s="6" t="s">
        <v>240</v>
      </c>
      <c r="B104" s="5" t="s">
        <v>51</v>
      </c>
    </row>
    <row r="105" s="5" customFormat="1" ht="12.75">
      <c r="A105" s="6"/>
    </row>
    <row r="107" spans="4:11" ht="12.75" customHeight="1">
      <c r="D107" s="27"/>
      <c r="E107" s="27"/>
      <c r="F107" s="27"/>
      <c r="G107" s="27"/>
      <c r="H107" s="27"/>
      <c r="I107" s="27"/>
      <c r="J107" s="27"/>
      <c r="K107" s="27"/>
    </row>
    <row r="108" spans="2:12" ht="12.75" customHeight="1">
      <c r="B108" s="24"/>
      <c r="C108" s="24"/>
      <c r="D108" s="24"/>
      <c r="E108" s="24"/>
      <c r="F108" s="24"/>
      <c r="G108" s="24"/>
      <c r="H108" s="24"/>
      <c r="I108" s="24"/>
      <c r="J108" s="24"/>
      <c r="K108" s="24"/>
      <c r="L108" s="24"/>
    </row>
    <row r="109" spans="1:10" ht="12.75">
      <c r="A109" s="6" t="s">
        <v>99</v>
      </c>
      <c r="B109" s="45" t="s">
        <v>107</v>
      </c>
      <c r="C109" s="27"/>
      <c r="D109" s="27"/>
      <c r="E109" s="27"/>
      <c r="F109" s="27"/>
      <c r="G109" s="27"/>
      <c r="H109" s="27"/>
      <c r="I109" s="27"/>
      <c r="J109" s="27"/>
    </row>
    <row r="111" spans="1:10" ht="12.75">
      <c r="A111" s="57" t="s">
        <v>82</v>
      </c>
      <c r="B111" s="92" t="s">
        <v>40</v>
      </c>
      <c r="C111" s="92"/>
      <c r="D111" s="92"/>
      <c r="E111" s="5"/>
      <c r="F111" s="5"/>
      <c r="G111" s="5"/>
      <c r="H111" s="5"/>
      <c r="I111" s="5"/>
      <c r="J111" s="5"/>
    </row>
    <row r="112" spans="1:10" ht="5.25" customHeight="1">
      <c r="A112" s="6"/>
      <c r="B112" s="5"/>
      <c r="C112" s="5"/>
      <c r="D112" s="5"/>
      <c r="E112" s="5"/>
      <c r="F112" s="5"/>
      <c r="G112" s="5"/>
      <c r="H112" s="5"/>
      <c r="I112" s="5"/>
      <c r="J112" s="5"/>
    </row>
    <row r="113" spans="2:12" ht="12" customHeight="1">
      <c r="B113" s="93" t="s">
        <v>189</v>
      </c>
      <c r="C113" s="24"/>
      <c r="D113" s="24"/>
      <c r="E113" s="24"/>
      <c r="F113" s="24"/>
      <c r="G113" s="24"/>
      <c r="H113" s="24"/>
      <c r="I113" s="24"/>
      <c r="J113" s="24"/>
      <c r="K113" s="24"/>
      <c r="L113" s="24"/>
    </row>
    <row r="114" spans="2:12" ht="12.75">
      <c r="B114" s="24"/>
      <c r="C114" s="24"/>
      <c r="D114" s="24"/>
      <c r="E114" s="24"/>
      <c r="F114" s="24"/>
      <c r="G114" s="24"/>
      <c r="H114" s="24"/>
      <c r="I114" s="24"/>
      <c r="J114" s="24"/>
      <c r="K114" s="24"/>
      <c r="L114" s="24"/>
    </row>
    <row r="115" spans="2:12" ht="12.75">
      <c r="B115" s="24"/>
      <c r="C115" s="24"/>
      <c r="D115" s="24"/>
      <c r="E115" s="24"/>
      <c r="F115" s="24"/>
      <c r="G115" s="24"/>
      <c r="H115" s="24"/>
      <c r="I115" s="24"/>
      <c r="J115" s="24"/>
      <c r="K115" s="24"/>
      <c r="L115" s="24"/>
    </row>
    <row r="116" spans="2:12" ht="12.75">
      <c r="B116" s="24"/>
      <c r="C116" s="24"/>
      <c r="D116" s="24"/>
      <c r="E116" s="24"/>
      <c r="F116" s="24"/>
      <c r="G116" s="24"/>
      <c r="H116" s="24"/>
      <c r="I116" s="24"/>
      <c r="J116" s="24"/>
      <c r="K116" s="24"/>
      <c r="L116" s="24"/>
    </row>
    <row r="117" spans="2:12" ht="12.75">
      <c r="B117" s="24"/>
      <c r="C117" s="24"/>
      <c r="D117" s="24"/>
      <c r="E117" s="24"/>
      <c r="F117" s="24"/>
      <c r="G117" s="24"/>
      <c r="H117" s="24"/>
      <c r="I117" s="24"/>
      <c r="J117" s="24"/>
      <c r="K117" s="24"/>
      <c r="L117" s="24"/>
    </row>
    <row r="118" spans="2:12" ht="12.75">
      <c r="B118" s="24"/>
      <c r="C118" s="24"/>
      <c r="D118" s="24"/>
      <c r="E118" s="24"/>
      <c r="F118" s="24"/>
      <c r="G118" s="24"/>
      <c r="H118" s="24"/>
      <c r="I118" s="24"/>
      <c r="J118" s="24"/>
      <c r="K118" s="24"/>
      <c r="L118" s="24"/>
    </row>
    <row r="119" spans="2:12" ht="12.75">
      <c r="B119" s="24"/>
      <c r="C119" s="24"/>
      <c r="D119" s="24"/>
      <c r="E119" s="24"/>
      <c r="F119" s="24"/>
      <c r="G119" s="24"/>
      <c r="H119" s="24"/>
      <c r="I119" s="24"/>
      <c r="J119" s="24"/>
      <c r="K119" s="24"/>
      <c r="L119" s="24"/>
    </row>
    <row r="120" spans="2:12" ht="12.75">
      <c r="B120" s="24"/>
      <c r="C120" s="24"/>
      <c r="D120" s="24"/>
      <c r="E120" s="24"/>
      <c r="F120" s="24"/>
      <c r="G120" s="24"/>
      <c r="H120" s="24"/>
      <c r="I120" s="24"/>
      <c r="J120" s="24"/>
      <c r="K120" s="24"/>
      <c r="L120" s="24"/>
    </row>
    <row r="121" spans="2:12" ht="12.75">
      <c r="B121" s="18"/>
      <c r="C121" s="18"/>
      <c r="D121" s="18"/>
      <c r="E121" s="18"/>
      <c r="F121" s="18"/>
      <c r="G121" s="18"/>
      <c r="H121" s="18"/>
      <c r="I121" s="18"/>
      <c r="J121" s="18"/>
      <c r="K121" s="18"/>
      <c r="L121" s="18"/>
    </row>
    <row r="122" spans="1:12" ht="12.75">
      <c r="A122" s="57" t="s">
        <v>83</v>
      </c>
      <c r="B122" s="124" t="s">
        <v>54</v>
      </c>
      <c r="C122" s="124"/>
      <c r="D122" s="124"/>
      <c r="E122" s="124"/>
      <c r="F122" s="124"/>
      <c r="G122" s="124"/>
      <c r="H122" s="124"/>
      <c r="I122" s="124"/>
      <c r="J122" s="124"/>
      <c r="K122" s="96"/>
      <c r="L122" s="96"/>
    </row>
    <row r="123" spans="2:12" ht="12.75">
      <c r="B123" s="124"/>
      <c r="C123" s="124"/>
      <c r="D123" s="124"/>
      <c r="E123" s="124"/>
      <c r="F123" s="124"/>
      <c r="G123" s="124"/>
      <c r="H123" s="124"/>
      <c r="I123" s="124"/>
      <c r="J123" s="124"/>
      <c r="K123" s="96"/>
      <c r="L123" s="96"/>
    </row>
    <row r="124" spans="2:10" ht="9.75" customHeight="1">
      <c r="B124" s="17"/>
      <c r="C124" s="17"/>
      <c r="D124" s="17"/>
      <c r="E124" s="17"/>
      <c r="F124" s="17"/>
      <c r="G124" s="17"/>
      <c r="H124" s="17"/>
      <c r="I124" s="17"/>
      <c r="J124" s="17"/>
    </row>
    <row r="125" spans="2:12" ht="12.75">
      <c r="B125" s="118" t="s">
        <v>242</v>
      </c>
      <c r="C125" s="118"/>
      <c r="D125" s="118"/>
      <c r="E125" s="118"/>
      <c r="F125" s="118"/>
      <c r="G125" s="118"/>
      <c r="H125" s="118"/>
      <c r="I125" s="118"/>
      <c r="J125" s="118"/>
      <c r="K125" s="24"/>
      <c r="L125" s="24"/>
    </row>
    <row r="126" spans="2:12" ht="12.75">
      <c r="B126" s="118"/>
      <c r="C126" s="118"/>
      <c r="D126" s="118"/>
      <c r="E126" s="118"/>
      <c r="F126" s="118"/>
      <c r="G126" s="118"/>
      <c r="H126" s="118"/>
      <c r="I126" s="118"/>
      <c r="J126" s="118"/>
      <c r="K126" s="24"/>
      <c r="L126" s="24"/>
    </row>
    <row r="127" spans="2:12" ht="12.75">
      <c r="B127" s="118"/>
      <c r="C127" s="118"/>
      <c r="D127" s="118"/>
      <c r="E127" s="118"/>
      <c r="F127" s="118"/>
      <c r="G127" s="118"/>
      <c r="H127" s="118"/>
      <c r="I127" s="118"/>
      <c r="J127" s="118"/>
      <c r="K127" s="24"/>
      <c r="L127" s="24"/>
    </row>
    <row r="128" spans="2:12" ht="12.75">
      <c r="B128" s="118"/>
      <c r="C128" s="118"/>
      <c r="D128" s="118"/>
      <c r="E128" s="118"/>
      <c r="F128" s="118"/>
      <c r="G128" s="118"/>
      <c r="H128" s="118"/>
      <c r="I128" s="118"/>
      <c r="J128" s="118"/>
      <c r="K128" s="24"/>
      <c r="L128" s="24"/>
    </row>
    <row r="129" spans="2:12" ht="12.75">
      <c r="B129" s="102"/>
      <c r="C129" s="102"/>
      <c r="D129" s="102"/>
      <c r="E129" s="102"/>
      <c r="F129" s="102"/>
      <c r="G129" s="102"/>
      <c r="H129" s="102"/>
      <c r="I129" s="102"/>
      <c r="J129" s="102"/>
      <c r="K129" s="24"/>
      <c r="L129" s="24"/>
    </row>
    <row r="130" spans="2:12" ht="12.75">
      <c r="B130" s="24"/>
      <c r="C130" s="24"/>
      <c r="D130" s="24"/>
      <c r="E130" s="24"/>
      <c r="F130" s="24"/>
      <c r="G130" s="24"/>
      <c r="H130" s="24"/>
      <c r="I130" s="24"/>
      <c r="J130" s="24"/>
      <c r="K130" s="24"/>
      <c r="L130" s="24"/>
    </row>
    <row r="131" spans="1:10" ht="12.75">
      <c r="A131" s="57" t="s">
        <v>84</v>
      </c>
      <c r="B131" s="92" t="s">
        <v>41</v>
      </c>
      <c r="C131" s="92"/>
      <c r="D131" s="92"/>
      <c r="E131" s="92"/>
      <c r="F131" s="92"/>
      <c r="G131" s="92"/>
      <c r="H131" s="92"/>
      <c r="I131" s="92"/>
      <c r="J131" s="92"/>
    </row>
    <row r="132" spans="1:10" ht="8.25" customHeight="1">
      <c r="A132" s="57"/>
      <c r="B132" s="92"/>
      <c r="C132" s="92"/>
      <c r="D132" s="92"/>
      <c r="E132" s="92"/>
      <c r="F132" s="92"/>
      <c r="G132" s="92"/>
      <c r="H132" s="92"/>
      <c r="I132" s="92"/>
      <c r="J132" s="92"/>
    </row>
    <row r="133" spans="1:12" ht="12.75">
      <c r="A133" s="110"/>
      <c r="B133" s="111"/>
      <c r="C133" s="96"/>
      <c r="D133" s="96"/>
      <c r="E133" s="96"/>
      <c r="F133" s="96"/>
      <c r="G133" s="96"/>
      <c r="H133" s="96"/>
      <c r="I133" s="96"/>
      <c r="J133" s="96"/>
      <c r="K133" s="24"/>
      <c r="L133" s="24"/>
    </row>
    <row r="134" spans="1:12" ht="12.75">
      <c r="A134" s="110"/>
      <c r="B134" s="96"/>
      <c r="C134" s="96"/>
      <c r="D134" s="96"/>
      <c r="E134" s="96"/>
      <c r="F134" s="96"/>
      <c r="G134" s="96"/>
      <c r="H134" s="96"/>
      <c r="I134" s="96"/>
      <c r="J134" s="96"/>
      <c r="K134" s="24"/>
      <c r="L134" s="24"/>
    </row>
    <row r="135" spans="1:12" ht="12.75">
      <c r="A135" s="110"/>
      <c r="B135" s="96"/>
      <c r="C135" s="96"/>
      <c r="D135" s="96"/>
      <c r="E135" s="96"/>
      <c r="F135" s="96"/>
      <c r="G135" s="96"/>
      <c r="H135" s="96"/>
      <c r="I135" s="96"/>
      <c r="J135" s="96"/>
      <c r="K135" s="24"/>
      <c r="L135" s="24"/>
    </row>
    <row r="136" spans="1:12" ht="12.75">
      <c r="A136" s="110"/>
      <c r="B136" s="96"/>
      <c r="C136" s="96"/>
      <c r="D136" s="96"/>
      <c r="E136" s="96"/>
      <c r="F136" s="96"/>
      <c r="G136" s="96"/>
      <c r="H136" s="96"/>
      <c r="I136" s="96"/>
      <c r="J136" s="96"/>
      <c r="K136" s="24"/>
      <c r="L136" s="24"/>
    </row>
    <row r="137" spans="1:12" ht="12.75">
      <c r="A137" s="110"/>
      <c r="B137" s="96"/>
      <c r="C137" s="96"/>
      <c r="D137" s="96"/>
      <c r="E137" s="96"/>
      <c r="F137" s="96"/>
      <c r="G137" s="96"/>
      <c r="H137" s="96"/>
      <c r="I137" s="96"/>
      <c r="J137" s="96"/>
      <c r="K137" s="24"/>
      <c r="L137" s="24"/>
    </row>
    <row r="138" spans="1:12" ht="12.75">
      <c r="A138" s="110"/>
      <c r="B138" s="96"/>
      <c r="C138" s="96"/>
      <c r="D138" s="96"/>
      <c r="E138" s="96"/>
      <c r="F138" s="96"/>
      <c r="G138" s="96"/>
      <c r="H138" s="96"/>
      <c r="I138" s="96"/>
      <c r="J138" s="96"/>
      <c r="K138" s="24"/>
      <c r="L138" s="24"/>
    </row>
    <row r="139" spans="1:12" ht="12.75">
      <c r="A139" s="110"/>
      <c r="B139" s="96"/>
      <c r="C139" s="96"/>
      <c r="D139" s="96"/>
      <c r="E139" s="96"/>
      <c r="F139" s="96"/>
      <c r="G139" s="96"/>
      <c r="H139" s="96"/>
      <c r="I139" s="96"/>
      <c r="J139" s="96"/>
      <c r="K139" s="24"/>
      <c r="L139" s="24"/>
    </row>
    <row r="140" spans="1:12" ht="12.75">
      <c r="A140" s="110"/>
      <c r="B140" s="96"/>
      <c r="C140" s="96"/>
      <c r="D140" s="96"/>
      <c r="E140" s="96"/>
      <c r="F140" s="96"/>
      <c r="G140" s="96"/>
      <c r="H140" s="96"/>
      <c r="I140" s="96"/>
      <c r="J140" s="96"/>
      <c r="K140" s="24"/>
      <c r="L140" s="24"/>
    </row>
    <row r="141" spans="2:12" ht="12.75">
      <c r="B141" s="24"/>
      <c r="C141" s="24"/>
      <c r="D141" s="24"/>
      <c r="E141" s="24"/>
      <c r="F141" s="24"/>
      <c r="G141" s="24"/>
      <c r="H141" s="24"/>
      <c r="I141" s="24"/>
      <c r="J141" s="24"/>
      <c r="K141" s="24"/>
      <c r="L141" s="24"/>
    </row>
    <row r="142" spans="2:12" ht="12.75">
      <c r="B142" s="24"/>
      <c r="C142" s="24"/>
      <c r="D142" s="24"/>
      <c r="E142" s="24"/>
      <c r="F142" s="24"/>
      <c r="G142" s="24"/>
      <c r="H142" s="24"/>
      <c r="I142" s="24"/>
      <c r="J142" s="24"/>
      <c r="K142" s="24"/>
      <c r="L142" s="24"/>
    </row>
    <row r="143" spans="2:12" ht="12.75">
      <c r="B143" s="24"/>
      <c r="C143" s="24"/>
      <c r="D143" s="24"/>
      <c r="E143" s="24"/>
      <c r="F143" s="24"/>
      <c r="G143" s="24"/>
      <c r="H143" s="24"/>
      <c r="I143" s="24"/>
      <c r="J143" s="24"/>
      <c r="K143" s="24"/>
      <c r="L143" s="24"/>
    </row>
    <row r="144" spans="2:12" ht="12.75">
      <c r="B144" s="24"/>
      <c r="C144" s="24"/>
      <c r="D144" s="24"/>
      <c r="E144" s="24"/>
      <c r="F144" s="24"/>
      <c r="G144" s="24"/>
      <c r="H144" s="24"/>
      <c r="I144" s="24"/>
      <c r="J144" s="24"/>
      <c r="K144" s="24"/>
      <c r="L144" s="24"/>
    </row>
    <row r="145" spans="1:10" ht="12.75">
      <c r="A145" s="6" t="s">
        <v>85</v>
      </c>
      <c r="B145" s="5" t="s">
        <v>48</v>
      </c>
      <c r="C145" s="5"/>
      <c r="D145" s="5"/>
      <c r="E145" s="5"/>
      <c r="F145" s="5"/>
      <c r="G145" s="5"/>
      <c r="H145" s="5"/>
      <c r="I145" s="5"/>
      <c r="J145" s="5"/>
    </row>
    <row r="147" ht="12.75">
      <c r="B147" t="s">
        <v>34</v>
      </c>
    </row>
    <row r="150" spans="1:3" s="5" customFormat="1" ht="12.75">
      <c r="A150" s="57" t="s">
        <v>86</v>
      </c>
      <c r="B150" s="92" t="s">
        <v>10</v>
      </c>
      <c r="C150" s="92"/>
    </row>
    <row r="151" spans="6:8" ht="12.75">
      <c r="F151" s="2" t="s">
        <v>5</v>
      </c>
      <c r="G151" s="2"/>
      <c r="H151" s="2" t="s">
        <v>29</v>
      </c>
    </row>
    <row r="152" spans="6:8" ht="12.75">
      <c r="F152" s="2" t="s">
        <v>28</v>
      </c>
      <c r="G152" s="2"/>
      <c r="H152" s="2" t="s">
        <v>186</v>
      </c>
    </row>
    <row r="153" spans="6:8" ht="12.75">
      <c r="F153" s="3">
        <v>39813</v>
      </c>
      <c r="G153" s="2"/>
      <c r="H153" s="3">
        <v>39813</v>
      </c>
    </row>
    <row r="154" spans="6:8" ht="12.75">
      <c r="F154" s="2" t="s">
        <v>1</v>
      </c>
      <c r="G154" s="2"/>
      <c r="H154" s="2" t="s">
        <v>1</v>
      </c>
    </row>
    <row r="155" spans="6:8" ht="12.75">
      <c r="F155" s="8"/>
      <c r="G155" s="8"/>
      <c r="H155" s="8"/>
    </row>
    <row r="156" spans="2:8" ht="12.75" hidden="1" outlineLevel="1">
      <c r="B156" t="s">
        <v>101</v>
      </c>
      <c r="F156" s="8"/>
      <c r="G156" s="8"/>
      <c r="H156" s="8"/>
    </row>
    <row r="157" spans="3:8" ht="12.75" hidden="1" outlineLevel="1">
      <c r="C157" t="s">
        <v>102</v>
      </c>
      <c r="F157" s="59">
        <f>H157-0</f>
        <v>0</v>
      </c>
      <c r="G157" s="8"/>
      <c r="H157" s="58">
        <f>ROUND('[4]IS'!$L$91/1000,0)</f>
        <v>0</v>
      </c>
    </row>
    <row r="158" spans="6:8" ht="12.75" hidden="1" outlineLevel="1">
      <c r="F158" s="8"/>
      <c r="G158" s="8"/>
      <c r="H158" s="8"/>
    </row>
    <row r="159" spans="2:8" ht="12.75" collapsed="1">
      <c r="B159" t="s">
        <v>103</v>
      </c>
      <c r="F159" s="8"/>
      <c r="G159" s="8"/>
      <c r="H159" s="8"/>
    </row>
    <row r="160" spans="3:8" ht="12.75">
      <c r="C160" t="s">
        <v>187</v>
      </c>
      <c r="F160" s="8"/>
      <c r="G160" s="8"/>
      <c r="H160" s="8"/>
    </row>
    <row r="161" spans="3:8" ht="12.75">
      <c r="C161" t="s">
        <v>181</v>
      </c>
      <c r="F161" s="59">
        <f>H161-(0)</f>
        <v>10</v>
      </c>
      <c r="G161" s="8"/>
      <c r="H161" s="58">
        <f>ROUND('[4]IS'!$L$96/1000,0)</f>
        <v>10</v>
      </c>
    </row>
    <row r="162" spans="3:8" ht="12.75" hidden="1">
      <c r="C162" t="s">
        <v>182</v>
      </c>
      <c r="F162" s="59">
        <f>H162-(0)</f>
        <v>0</v>
      </c>
      <c r="G162" s="8"/>
      <c r="H162" s="58">
        <f>ROUND('[1]IS'!$L$100/1000,0)</f>
        <v>0</v>
      </c>
    </row>
    <row r="163" spans="6:8" ht="12.75" hidden="1">
      <c r="F163" s="59"/>
      <c r="G163" s="8"/>
      <c r="H163" s="58"/>
    </row>
    <row r="164" spans="6:8" ht="12.75" hidden="1">
      <c r="F164" s="8"/>
      <c r="G164" s="8"/>
      <c r="H164" s="8"/>
    </row>
    <row r="165" spans="2:8" ht="12.75" hidden="1">
      <c r="B165" s="116" t="s">
        <v>104</v>
      </c>
      <c r="C165" s="116"/>
      <c r="D165" s="116"/>
      <c r="E165" s="116"/>
      <c r="F165" s="8"/>
      <c r="G165" s="8"/>
      <c r="H165" s="8"/>
    </row>
    <row r="166" spans="2:8" ht="12.75" hidden="1">
      <c r="B166" s="116"/>
      <c r="C166" s="116"/>
      <c r="D166" s="116"/>
      <c r="E166" s="116"/>
      <c r="F166" s="8"/>
      <c r="G166" s="8"/>
      <c r="H166" s="8"/>
    </row>
    <row r="167" spans="3:8" ht="12.75" hidden="1">
      <c r="C167" t="s">
        <v>102</v>
      </c>
      <c r="F167" s="59">
        <f>H167-(0)</f>
        <v>0</v>
      </c>
      <c r="G167" s="8"/>
      <c r="H167" s="58">
        <f>ROUND('[1]IS'!$L$92/1000,0)</f>
        <v>0</v>
      </c>
    </row>
    <row r="168" spans="3:8" ht="12.75" hidden="1">
      <c r="C168" t="s">
        <v>111</v>
      </c>
      <c r="F168" s="59">
        <f>H168-0</f>
        <v>0</v>
      </c>
      <c r="G168" s="8"/>
      <c r="H168" s="58">
        <f>ROUND('[1]IS'!$L$101/1000,0)</f>
        <v>0</v>
      </c>
    </row>
    <row r="169" spans="6:8" ht="12.75">
      <c r="F169" s="8"/>
      <c r="G169" s="8"/>
      <c r="H169" s="8"/>
    </row>
    <row r="170" spans="6:8" ht="13.5" thickBot="1">
      <c r="F170" s="60">
        <f>SUM(F157:F168)</f>
        <v>10</v>
      </c>
      <c r="G170" s="8"/>
      <c r="H170" s="60">
        <f>SUM(H157:H168)</f>
        <v>10</v>
      </c>
    </row>
    <row r="171" spans="6:8" ht="13.5" thickTop="1">
      <c r="F171" s="8"/>
      <c r="G171" s="8"/>
      <c r="H171" s="58"/>
    </row>
    <row r="172" spans="2:12" ht="12.75">
      <c r="B172" s="118" t="s">
        <v>105</v>
      </c>
      <c r="C172" s="118"/>
      <c r="D172" s="118"/>
      <c r="E172" s="118"/>
      <c r="F172" s="118"/>
      <c r="G172" s="118"/>
      <c r="H172" s="118"/>
      <c r="I172" s="118"/>
      <c r="J172" s="118"/>
      <c r="K172" s="97"/>
      <c r="L172" s="97"/>
    </row>
    <row r="173" spans="2:12" ht="12.75">
      <c r="B173" s="118"/>
      <c r="C173" s="118"/>
      <c r="D173" s="118"/>
      <c r="E173" s="118"/>
      <c r="F173" s="118"/>
      <c r="G173" s="118"/>
      <c r="H173" s="118"/>
      <c r="I173" s="118"/>
      <c r="J173" s="118"/>
      <c r="K173" s="97"/>
      <c r="L173" s="97"/>
    </row>
    <row r="174" spans="6:8" ht="12.75">
      <c r="F174" s="8"/>
      <c r="G174" s="8"/>
      <c r="H174" s="8"/>
    </row>
    <row r="175" spans="2:8" ht="13.5" thickBot="1">
      <c r="B175" t="s">
        <v>67</v>
      </c>
      <c r="F175" s="30">
        <f>'Income Statement'!B24</f>
        <v>-1617</v>
      </c>
      <c r="G175" s="19"/>
      <c r="H175" s="30">
        <f>'Income Statement'!F24</f>
        <v>-1617</v>
      </c>
    </row>
    <row r="176" spans="6:8" ht="13.5" thickTop="1">
      <c r="F176" s="22"/>
      <c r="G176" s="19"/>
      <c r="H176" s="22"/>
    </row>
    <row r="177" spans="2:8" ht="12.75">
      <c r="B177" t="s">
        <v>68</v>
      </c>
      <c r="F177" s="19">
        <f>ROUND(F175*26%,0)</f>
        <v>-420</v>
      </c>
      <c r="G177" s="19"/>
      <c r="H177" s="19">
        <f>ROUND(H175*26%,0)</f>
        <v>-420</v>
      </c>
    </row>
    <row r="178" spans="6:8" ht="4.5" customHeight="1">
      <c r="F178" s="19"/>
      <c r="G178" s="19"/>
      <c r="H178" s="19"/>
    </row>
    <row r="179" spans="2:8" ht="12.75" hidden="1" outlineLevel="1">
      <c r="B179" s="122" t="s">
        <v>108</v>
      </c>
      <c r="C179" s="122"/>
      <c r="D179" s="122"/>
      <c r="E179" s="122"/>
      <c r="F179" s="19"/>
      <c r="G179" s="19"/>
      <c r="H179" s="19"/>
    </row>
    <row r="180" spans="2:8" ht="12.75" hidden="1" outlineLevel="1">
      <c r="B180" s="122"/>
      <c r="C180" s="122"/>
      <c r="D180" s="122"/>
      <c r="E180" s="122"/>
      <c r="F180" s="19"/>
      <c r="G180" s="19"/>
      <c r="H180" s="19"/>
    </row>
    <row r="181" spans="2:8" ht="12.75" hidden="1" outlineLevel="1">
      <c r="B181" s="122"/>
      <c r="C181" s="122"/>
      <c r="D181" s="122"/>
      <c r="E181" s="122"/>
      <c r="F181" s="19">
        <f>H181-(0)</f>
        <v>0</v>
      </c>
      <c r="G181" s="19"/>
      <c r="H181" s="19">
        <v>0</v>
      </c>
    </row>
    <row r="182" spans="2:8" ht="5.25" customHeight="1" collapsed="1">
      <c r="B182" s="62"/>
      <c r="C182" s="62"/>
      <c r="D182" s="62"/>
      <c r="E182" s="62"/>
      <c r="F182" s="19"/>
      <c r="G182" s="19"/>
      <c r="H182" s="19"/>
    </row>
    <row r="183" spans="2:7" ht="12.75">
      <c r="B183" s="116" t="s">
        <v>100</v>
      </c>
      <c r="C183" s="116"/>
      <c r="D183" s="116"/>
      <c r="E183" s="116"/>
      <c r="G183" s="19"/>
    </row>
    <row r="184" spans="2:8" ht="12.75">
      <c r="B184" s="116"/>
      <c r="C184" s="116"/>
      <c r="D184" s="116"/>
      <c r="E184" s="116"/>
      <c r="F184" s="19">
        <f>H184-(0)</f>
        <v>420</v>
      </c>
      <c r="G184" s="19"/>
      <c r="H184" s="19">
        <v>420</v>
      </c>
    </row>
    <row r="185" spans="2:8" ht="41.25" customHeight="1" hidden="1" outlineLevel="1">
      <c r="B185" s="116" t="s">
        <v>179</v>
      </c>
      <c r="C185" s="116"/>
      <c r="D185" s="116"/>
      <c r="E185" s="116"/>
      <c r="F185" s="19">
        <f>H185-(0)</f>
        <v>0</v>
      </c>
      <c r="G185" s="19"/>
      <c r="H185" s="19">
        <v>0</v>
      </c>
    </row>
    <row r="186" spans="2:8" ht="4.5" customHeight="1" hidden="1" outlineLevel="1">
      <c r="B186" s="18"/>
      <c r="C186" s="18"/>
      <c r="D186" s="18"/>
      <c r="E186" s="18"/>
      <c r="F186" s="19"/>
      <c r="G186" s="19"/>
      <c r="H186" s="19"/>
    </row>
    <row r="187" spans="2:8" ht="37.5" customHeight="1" hidden="1" outlineLevel="1">
      <c r="B187" s="116" t="s">
        <v>190</v>
      </c>
      <c r="C187" s="116"/>
      <c r="D187" s="116"/>
      <c r="E187" s="116"/>
      <c r="F187" s="19">
        <f>H187-(0)</f>
        <v>0</v>
      </c>
      <c r="G187" s="19"/>
      <c r="H187" s="19">
        <v>0</v>
      </c>
    </row>
    <row r="188" spans="2:8" ht="25.5" customHeight="1" hidden="1" outlineLevel="1">
      <c r="B188" s="116" t="s">
        <v>183</v>
      </c>
      <c r="C188" s="116"/>
      <c r="D188" s="116"/>
      <c r="E188" s="116"/>
      <c r="F188" s="19">
        <f>H188-(0)</f>
        <v>0</v>
      </c>
      <c r="G188" s="19"/>
      <c r="H188" s="19">
        <v>0</v>
      </c>
    </row>
    <row r="189" spans="2:8" ht="5.25" customHeight="1" hidden="1" outlineLevel="1">
      <c r="B189" s="24"/>
      <c r="C189" s="18"/>
      <c r="D189" s="18"/>
      <c r="E189" s="18"/>
      <c r="F189" s="19"/>
      <c r="G189" s="19"/>
      <c r="H189" s="19"/>
    </row>
    <row r="190" spans="2:8" ht="12.75" hidden="1" outlineLevel="1">
      <c r="B190" s="116" t="s">
        <v>106</v>
      </c>
      <c r="C190" s="116"/>
      <c r="D190" s="116"/>
      <c r="E190" s="116"/>
      <c r="F190" s="19">
        <f>H190-(0)</f>
        <v>0</v>
      </c>
      <c r="G190" s="19"/>
      <c r="H190" s="19">
        <f>ROUND('[1]IS'!$E$52*28%/1000,0)</f>
        <v>0</v>
      </c>
    </row>
    <row r="191" spans="2:8" ht="5.25" customHeight="1" hidden="1" outlineLevel="1">
      <c r="B191" s="18"/>
      <c r="C191" s="18"/>
      <c r="D191" s="18"/>
      <c r="E191" s="18"/>
      <c r="F191" s="19"/>
      <c r="G191" s="19"/>
      <c r="H191" s="19"/>
    </row>
    <row r="192" spans="2:8" ht="12.75" hidden="1" outlineLevel="1">
      <c r="B192" s="24" t="s">
        <v>113</v>
      </c>
      <c r="C192" s="24"/>
      <c r="D192" s="24"/>
      <c r="E192" s="24"/>
      <c r="F192" s="19">
        <f>H192-(0)</f>
        <v>0</v>
      </c>
      <c r="G192" s="19"/>
      <c r="H192" s="19">
        <v>0</v>
      </c>
    </row>
    <row r="193" spans="2:8" ht="5.25" customHeight="1" hidden="1" outlineLevel="1">
      <c r="B193" s="18"/>
      <c r="C193" s="18"/>
      <c r="D193" s="18"/>
      <c r="E193" s="18"/>
      <c r="F193" s="19"/>
      <c r="G193" s="19"/>
      <c r="H193" s="19"/>
    </row>
    <row r="194" spans="2:7" ht="12.75" hidden="1" outlineLevel="1">
      <c r="B194" s="116" t="s">
        <v>184</v>
      </c>
      <c r="C194" s="116"/>
      <c r="D194" s="116"/>
      <c r="E194" s="116"/>
      <c r="G194" s="19"/>
    </row>
    <row r="195" spans="2:8" ht="12.75" hidden="1" outlineLevel="1">
      <c r="B195" s="116"/>
      <c r="C195" s="116"/>
      <c r="D195" s="116"/>
      <c r="E195" s="116"/>
      <c r="F195" s="19">
        <f>H195-(0)</f>
        <v>0</v>
      </c>
      <c r="G195" s="19"/>
      <c r="H195" s="19">
        <f>H167</f>
        <v>0</v>
      </c>
    </row>
    <row r="196" spans="2:8" ht="12.75" hidden="1" outlineLevel="1">
      <c r="B196" s="123" t="s">
        <v>112</v>
      </c>
      <c r="C196" s="116"/>
      <c r="D196" s="116"/>
      <c r="E196" s="116"/>
      <c r="F196" s="19"/>
      <c r="G196" s="19"/>
      <c r="H196" s="19"/>
    </row>
    <row r="197" spans="2:8" ht="12.75" hidden="1" outlineLevel="1">
      <c r="B197" s="116"/>
      <c r="C197" s="116"/>
      <c r="D197" s="116"/>
      <c r="E197" s="116"/>
      <c r="F197" s="19">
        <f>H197-(0)</f>
        <v>0</v>
      </c>
      <c r="G197" s="19"/>
      <c r="H197" s="19">
        <v>0</v>
      </c>
    </row>
    <row r="198" spans="2:8" ht="8.25" customHeight="1" collapsed="1">
      <c r="B198" s="18"/>
      <c r="C198" s="18"/>
      <c r="D198" s="18"/>
      <c r="E198" s="18"/>
      <c r="F198" s="19"/>
      <c r="G198" s="19"/>
      <c r="H198" s="19"/>
    </row>
    <row r="199" spans="2:11" ht="13.5" thickBot="1">
      <c r="B199" t="s">
        <v>69</v>
      </c>
      <c r="F199" s="20">
        <f>SUM(F177:F198)</f>
        <v>0</v>
      </c>
      <c r="G199" s="19"/>
      <c r="H199" s="20">
        <f>SUM(H177:H198)</f>
        <v>0</v>
      </c>
      <c r="K199" s="91"/>
    </row>
    <row r="200" ht="13.5" thickTop="1">
      <c r="H200" s="10"/>
    </row>
    <row r="201" spans="2:12" ht="12.75" customHeight="1">
      <c r="B201" s="27"/>
      <c r="C201" s="24"/>
      <c r="D201" s="24"/>
      <c r="E201" s="24"/>
      <c r="F201" s="24"/>
      <c r="G201" s="24"/>
      <c r="H201" s="24"/>
      <c r="I201" s="24"/>
      <c r="J201" s="24"/>
      <c r="K201" s="24"/>
      <c r="L201" s="24"/>
    </row>
    <row r="202" spans="2:12" ht="12.75">
      <c r="B202" s="24"/>
      <c r="C202" s="24"/>
      <c r="D202" s="24"/>
      <c r="E202" s="24"/>
      <c r="F202" s="24"/>
      <c r="G202" s="24"/>
      <c r="H202" s="24"/>
      <c r="I202" s="24"/>
      <c r="J202" s="24"/>
      <c r="K202" s="24"/>
      <c r="L202" s="24"/>
    </row>
    <row r="203" ht="12.75" customHeight="1">
      <c r="G203" s="68"/>
    </row>
    <row r="204" spans="1:2" s="5" customFormat="1" ht="12.75">
      <c r="A204" s="6" t="s">
        <v>87</v>
      </c>
      <c r="B204" s="5" t="s">
        <v>30</v>
      </c>
    </row>
    <row r="206" spans="2:12" ht="12.75">
      <c r="B206" s="116" t="s">
        <v>199</v>
      </c>
      <c r="C206" s="116"/>
      <c r="D206" s="116"/>
      <c r="E206" s="116"/>
      <c r="F206" s="116"/>
      <c r="G206" s="116"/>
      <c r="H206" s="116"/>
      <c r="I206" s="116"/>
      <c r="J206" s="116"/>
      <c r="K206" s="116"/>
      <c r="L206" s="116"/>
    </row>
    <row r="207" spans="2:10" ht="12.75">
      <c r="B207" s="18"/>
      <c r="C207" s="18"/>
      <c r="D207" s="18"/>
      <c r="E207" s="18"/>
      <c r="F207" s="18"/>
      <c r="G207" s="18"/>
      <c r="H207" s="18"/>
      <c r="I207" s="18"/>
      <c r="J207" s="18"/>
    </row>
    <row r="208" spans="1:2" s="5" customFormat="1" ht="12.75">
      <c r="A208" s="6" t="s">
        <v>88</v>
      </c>
      <c r="B208" s="5" t="s">
        <v>45</v>
      </c>
    </row>
    <row r="210" spans="2:12" ht="12.75" customHeight="1">
      <c r="B210" s="118" t="s">
        <v>200</v>
      </c>
      <c r="C210" s="118"/>
      <c r="D210" s="118"/>
      <c r="E210" s="118"/>
      <c r="F210" s="118"/>
      <c r="G210" s="118"/>
      <c r="H210" s="118"/>
      <c r="I210" s="118"/>
      <c r="J210" s="118"/>
      <c r="K210" s="24"/>
      <c r="L210" s="24"/>
    </row>
    <row r="211" spans="2:12" ht="12.75">
      <c r="B211" s="118"/>
      <c r="C211" s="118"/>
      <c r="D211" s="118"/>
      <c r="E211" s="118"/>
      <c r="F211" s="118"/>
      <c r="G211" s="118"/>
      <c r="H211" s="118"/>
      <c r="I211" s="118"/>
      <c r="J211" s="118"/>
      <c r="K211" s="24"/>
      <c r="L211" s="24"/>
    </row>
    <row r="213" spans="1:3" s="5" customFormat="1" ht="12.75">
      <c r="A213" s="6" t="s">
        <v>89</v>
      </c>
      <c r="B213" s="5" t="s">
        <v>31</v>
      </c>
      <c r="C213" s="5" t="s">
        <v>59</v>
      </c>
    </row>
    <row r="214" ht="8.25" customHeight="1"/>
    <row r="215" spans="3:12" ht="12.75">
      <c r="C215" s="118" t="s">
        <v>205</v>
      </c>
      <c r="D215" s="118"/>
      <c r="E215" s="118"/>
      <c r="F215" s="118"/>
      <c r="G215" s="118"/>
      <c r="H215" s="118"/>
      <c r="I215" s="118"/>
      <c r="J215" s="118"/>
      <c r="K215" s="24"/>
      <c r="L215" s="24"/>
    </row>
    <row r="216" spans="3:12" ht="12.75">
      <c r="C216" s="118"/>
      <c r="D216" s="118"/>
      <c r="E216" s="118"/>
      <c r="F216" s="118"/>
      <c r="G216" s="118"/>
      <c r="H216" s="118"/>
      <c r="I216" s="118"/>
      <c r="J216" s="118"/>
      <c r="K216" s="24"/>
      <c r="L216" s="24"/>
    </row>
    <row r="218" spans="1:3" s="5" customFormat="1" ht="12.75">
      <c r="A218" s="6"/>
      <c r="B218" s="5" t="s">
        <v>32</v>
      </c>
      <c r="C218" s="5" t="s">
        <v>33</v>
      </c>
    </row>
    <row r="219" ht="8.25" customHeight="1"/>
    <row r="220" ht="12.75">
      <c r="C220" t="s">
        <v>53</v>
      </c>
    </row>
    <row r="222" spans="1:2" s="5" customFormat="1" ht="12.75">
      <c r="A222" s="6" t="s">
        <v>90</v>
      </c>
      <c r="B222" s="5" t="s">
        <v>35</v>
      </c>
    </row>
    <row r="224" ht="12.75">
      <c r="B224" t="s">
        <v>206</v>
      </c>
    </row>
    <row r="226" ht="12.75">
      <c r="H226" s="2" t="s">
        <v>1</v>
      </c>
    </row>
    <row r="227" ht="12.75">
      <c r="B227" t="s">
        <v>36</v>
      </c>
    </row>
    <row r="228" ht="12.75">
      <c r="B228" t="s">
        <v>38</v>
      </c>
    </row>
    <row r="229" spans="3:8" ht="12.75">
      <c r="C229" t="s">
        <v>37</v>
      </c>
      <c r="H229" s="19">
        <f>ROUND('[4]BS'!$K115/1000,0)</f>
        <v>20000</v>
      </c>
    </row>
    <row r="230" spans="3:8" ht="12.75">
      <c r="C230" t="s">
        <v>109</v>
      </c>
      <c r="H230" s="69">
        <f>ROUND('[4]BS'!$E$108,-3)/1000</f>
        <v>9893</v>
      </c>
    </row>
    <row r="231" spans="3:8" ht="12.75" hidden="1" outlineLevel="1">
      <c r="C231" t="s">
        <v>114</v>
      </c>
      <c r="H231" s="19">
        <f>ROUND('[4]BS'!$K117/1000,0)</f>
        <v>0</v>
      </c>
    </row>
    <row r="232" spans="3:8" ht="12.75" collapsed="1">
      <c r="C232" t="s">
        <v>60</v>
      </c>
      <c r="H232" s="19">
        <f>ROUND('[4]BS'!$K118/1000,0)</f>
        <v>50</v>
      </c>
    </row>
    <row r="233" ht="12.75">
      <c r="H233" s="21">
        <f>SUM(H228:H232)</f>
        <v>29943</v>
      </c>
    </row>
    <row r="234" spans="2:8" ht="12.75">
      <c r="B234" t="s">
        <v>46</v>
      </c>
      <c r="H234" s="19"/>
    </row>
    <row r="235" spans="2:8" ht="12.75">
      <c r="B235" t="s">
        <v>38</v>
      </c>
      <c r="H235" s="19"/>
    </row>
    <row r="236" spans="3:8" ht="12.75" hidden="1" outlineLevel="1">
      <c r="C236" t="s">
        <v>60</v>
      </c>
      <c r="H236" s="19">
        <f>ROUND('[4]BS'!$K289/1000,0)</f>
        <v>0</v>
      </c>
    </row>
    <row r="237" spans="3:8" ht="12.75" collapsed="1">
      <c r="C237" t="s">
        <v>114</v>
      </c>
      <c r="H237" s="19">
        <f>ROUND('[4]BS'!K300/1000,0)</f>
        <v>61320</v>
      </c>
    </row>
    <row r="238" ht="12.75">
      <c r="H238" s="21">
        <f>SUM(H236:H237)</f>
        <v>61320</v>
      </c>
    </row>
    <row r="239" ht="12.75">
      <c r="H239" s="68"/>
    </row>
    <row r="240" spans="2:12" ht="12.75" customHeight="1">
      <c r="B240" s="118" t="s">
        <v>201</v>
      </c>
      <c r="C240" s="118"/>
      <c r="D240" s="118"/>
      <c r="E240" s="118"/>
      <c r="F240" s="118"/>
      <c r="G240" s="118"/>
      <c r="H240" s="118"/>
      <c r="I240" s="118"/>
      <c r="J240" s="118"/>
      <c r="K240" s="24"/>
      <c r="L240" s="24"/>
    </row>
    <row r="241" spans="2:12" ht="12.75">
      <c r="B241" s="118"/>
      <c r="C241" s="118"/>
      <c r="D241" s="118"/>
      <c r="E241" s="118"/>
      <c r="F241" s="118"/>
      <c r="G241" s="118"/>
      <c r="H241" s="118"/>
      <c r="I241" s="118"/>
      <c r="J241" s="118"/>
      <c r="K241" s="24"/>
      <c r="L241" s="24"/>
    </row>
    <row r="243" spans="1:2" s="5" customFormat="1" ht="12.75">
      <c r="A243" s="6" t="s">
        <v>91</v>
      </c>
      <c r="B243" s="5" t="s">
        <v>39</v>
      </c>
    </row>
    <row r="245" ht="12.75">
      <c r="B245" t="s">
        <v>207</v>
      </c>
    </row>
    <row r="247" spans="1:2" s="5" customFormat="1" ht="12.75">
      <c r="A247" s="6" t="s">
        <v>92</v>
      </c>
      <c r="B247" s="5" t="s">
        <v>47</v>
      </c>
    </row>
    <row r="249" spans="2:10" ht="12.75">
      <c r="B249" s="116" t="s">
        <v>208</v>
      </c>
      <c r="C249" s="116"/>
      <c r="D249" s="116"/>
      <c r="E249" s="116"/>
      <c r="F249" s="116"/>
      <c r="G249" s="116"/>
      <c r="H249" s="116"/>
      <c r="I249" s="116"/>
      <c r="J249" s="116"/>
    </row>
    <row r="250" spans="2:10" ht="12.75">
      <c r="B250" s="24"/>
      <c r="C250" s="24"/>
      <c r="D250" s="24"/>
      <c r="E250" s="24"/>
      <c r="F250" s="24"/>
      <c r="G250" s="24"/>
      <c r="H250" s="24"/>
      <c r="I250" s="24"/>
      <c r="J250" s="24"/>
    </row>
    <row r="251" spans="1:2" s="5" customFormat="1" ht="12.75">
      <c r="A251" s="6" t="s">
        <v>93</v>
      </c>
      <c r="B251" s="5" t="s">
        <v>19</v>
      </c>
    </row>
    <row r="252" spans="2:12" ht="12.75" customHeight="1">
      <c r="B252" s="118" t="s">
        <v>209</v>
      </c>
      <c r="C252" s="118"/>
      <c r="D252" s="118"/>
      <c r="E252" s="118"/>
      <c r="F252" s="118"/>
      <c r="G252" s="118"/>
      <c r="H252" s="118"/>
      <c r="I252" s="118"/>
      <c r="J252" s="118"/>
      <c r="K252" s="24"/>
      <c r="L252" s="24"/>
    </row>
    <row r="253" spans="2:12" ht="12.75" customHeight="1">
      <c r="B253" s="118"/>
      <c r="C253" s="118"/>
      <c r="D253" s="118"/>
      <c r="E253" s="118"/>
      <c r="F253" s="118"/>
      <c r="G253" s="118"/>
      <c r="H253" s="118"/>
      <c r="I253" s="118"/>
      <c r="J253" s="118"/>
      <c r="K253" s="24"/>
      <c r="L253" s="24"/>
    </row>
    <row r="254" spans="2:10" ht="12.75">
      <c r="B254" s="24"/>
      <c r="C254" s="24"/>
      <c r="D254" s="24"/>
      <c r="E254" s="24"/>
      <c r="F254" s="24"/>
      <c r="G254" s="24"/>
      <c r="H254" s="24"/>
      <c r="I254" s="24"/>
      <c r="J254" s="24"/>
    </row>
    <row r="255" spans="1:2" s="5" customFormat="1" ht="12.75">
      <c r="A255" s="6" t="s">
        <v>94</v>
      </c>
      <c r="B255" s="5" t="s">
        <v>115</v>
      </c>
    </row>
    <row r="257" ht="12.75">
      <c r="B257" s="4" t="s">
        <v>42</v>
      </c>
    </row>
    <row r="258" spans="2:10" ht="12.75" customHeight="1">
      <c r="B258" s="121" t="s">
        <v>110</v>
      </c>
      <c r="C258" s="121"/>
      <c r="D258" s="121"/>
      <c r="E258" s="121"/>
      <c r="F258" s="121"/>
      <c r="G258" s="121"/>
      <c r="H258" s="121"/>
      <c r="I258" s="121"/>
      <c r="J258" s="121"/>
    </row>
    <row r="259" spans="2:10" ht="12.75">
      <c r="B259" s="121"/>
      <c r="C259" s="121"/>
      <c r="D259" s="121"/>
      <c r="E259" s="121"/>
      <c r="F259" s="121"/>
      <c r="G259" s="121"/>
      <c r="H259" s="121"/>
      <c r="I259" s="121"/>
      <c r="J259" s="121"/>
    </row>
    <row r="260" spans="2:11" ht="12.75">
      <c r="B260" s="9"/>
      <c r="C260" s="9"/>
      <c r="D260" s="9"/>
      <c r="E260" s="9"/>
      <c r="F260" s="2" t="s">
        <v>61</v>
      </c>
      <c r="G260" s="2" t="s">
        <v>2</v>
      </c>
      <c r="H260" s="2" t="s">
        <v>5</v>
      </c>
      <c r="I260" s="2"/>
      <c r="J260" s="2" t="s">
        <v>6</v>
      </c>
      <c r="K260" s="2"/>
    </row>
    <row r="261" spans="2:11" ht="12.75">
      <c r="B261" s="9"/>
      <c r="C261" s="9"/>
      <c r="D261" s="9"/>
      <c r="E261" s="9"/>
      <c r="F261" s="2" t="s">
        <v>62</v>
      </c>
      <c r="G261" s="2" t="s">
        <v>63</v>
      </c>
      <c r="H261" s="2" t="s">
        <v>65</v>
      </c>
      <c r="I261" s="2"/>
      <c r="J261" s="2" t="s">
        <v>7</v>
      </c>
      <c r="K261" s="2"/>
    </row>
    <row r="262" spans="2:11" ht="12.75">
      <c r="B262" s="9"/>
      <c r="C262" s="9"/>
      <c r="D262" s="9"/>
      <c r="E262" s="9"/>
      <c r="F262" s="3" t="s">
        <v>4</v>
      </c>
      <c r="G262" s="3" t="s">
        <v>64</v>
      </c>
      <c r="H262" s="3" t="s">
        <v>4</v>
      </c>
      <c r="I262" s="3"/>
      <c r="J262" s="2" t="s">
        <v>4</v>
      </c>
      <c r="K262" s="3"/>
    </row>
    <row r="263" spans="2:11" ht="12.75">
      <c r="B263" s="9"/>
      <c r="C263" s="9"/>
      <c r="D263" s="9"/>
      <c r="E263" s="9"/>
      <c r="F263" s="3">
        <v>39813</v>
      </c>
      <c r="G263" s="3">
        <v>39447</v>
      </c>
      <c r="H263" s="3">
        <v>39813</v>
      </c>
      <c r="I263" s="2"/>
      <c r="J263" s="3">
        <v>39447</v>
      </c>
      <c r="K263" s="2"/>
    </row>
    <row r="264" spans="2:10" ht="12.75">
      <c r="B264" s="9"/>
      <c r="C264" s="9"/>
      <c r="D264" s="9"/>
      <c r="E264" s="9"/>
      <c r="F264" s="9"/>
      <c r="G264" s="9"/>
      <c r="H264" s="9"/>
      <c r="I264" s="9"/>
      <c r="J264" s="9"/>
    </row>
    <row r="265" spans="2:10" ht="12.75">
      <c r="B265" s="121" t="s">
        <v>222</v>
      </c>
      <c r="C265" s="121"/>
      <c r="D265" s="121"/>
      <c r="E265" s="121"/>
      <c r="G265" s="9"/>
      <c r="H265" s="9"/>
      <c r="I265" s="9"/>
      <c r="J265" s="9"/>
    </row>
    <row r="266" spans="2:10" ht="12.75">
      <c r="B266" s="121"/>
      <c r="C266" s="121"/>
      <c r="D266" s="121"/>
      <c r="E266" s="121"/>
      <c r="F266" s="10">
        <f>'Income Statement'!B30</f>
        <v>-1627</v>
      </c>
      <c r="G266" s="10">
        <f>'Income Statement'!D30</f>
        <v>403</v>
      </c>
      <c r="H266" s="10">
        <f>'Income Statement'!F30</f>
        <v>-1627</v>
      </c>
      <c r="I266" s="10"/>
      <c r="J266" s="10">
        <f>'Income Statement'!H30</f>
        <v>403</v>
      </c>
    </row>
    <row r="267" spans="2:10" ht="12.75">
      <c r="B267" s="9"/>
      <c r="C267" s="9"/>
      <c r="D267" s="9"/>
      <c r="E267" s="9"/>
      <c r="F267" s="9"/>
      <c r="G267" s="9"/>
      <c r="H267" s="9"/>
      <c r="I267" s="9"/>
      <c r="J267" s="9"/>
    </row>
    <row r="268" spans="2:10" ht="12.75">
      <c r="B268" s="121" t="s">
        <v>66</v>
      </c>
      <c r="C268" s="121"/>
      <c r="D268" s="121"/>
      <c r="E268" s="121"/>
      <c r="F268" s="29">
        <v>253317</v>
      </c>
      <c r="G268" s="29">
        <v>253317</v>
      </c>
      <c r="H268" s="29">
        <v>253317</v>
      </c>
      <c r="I268" s="29"/>
      <c r="J268" s="29">
        <v>253317</v>
      </c>
    </row>
    <row r="269" spans="2:10" ht="12.75">
      <c r="B269" s="121"/>
      <c r="C269" s="121"/>
      <c r="D269" s="121"/>
      <c r="E269" s="121"/>
      <c r="F269" s="9"/>
      <c r="G269" s="9"/>
      <c r="H269" s="9"/>
      <c r="I269" s="9"/>
      <c r="J269" s="9"/>
    </row>
    <row r="270" spans="2:10" ht="12.75">
      <c r="B270" s="9"/>
      <c r="C270" s="9"/>
      <c r="D270" s="9"/>
      <c r="E270" s="9"/>
      <c r="F270" s="9"/>
      <c r="G270" s="9"/>
      <c r="H270" s="9"/>
      <c r="I270" s="9"/>
      <c r="J270" s="9"/>
    </row>
    <row r="271" spans="2:10" ht="12.75">
      <c r="B271" t="s">
        <v>223</v>
      </c>
      <c r="F271" s="26">
        <f>F266/F268*100</f>
        <v>-0.6422782521504676</v>
      </c>
      <c r="G271" s="26">
        <f>G266/G268*100</f>
        <v>0.15908920443554914</v>
      </c>
      <c r="H271" s="26">
        <f>H266/H268*100</f>
        <v>-0.6422782521504676</v>
      </c>
      <c r="J271" s="26">
        <f>J266/J268*100</f>
        <v>0.15908920443554914</v>
      </c>
    </row>
    <row r="274" ht="12.75">
      <c r="B274" s="4" t="s">
        <v>43</v>
      </c>
    </row>
    <row r="275" ht="12.75">
      <c r="B275" t="s">
        <v>34</v>
      </c>
    </row>
    <row r="278" ht="12.75">
      <c r="A278" s="7" t="s">
        <v>44</v>
      </c>
    </row>
    <row r="280" ht="12.75">
      <c r="A280" s="7" t="s">
        <v>224</v>
      </c>
    </row>
    <row r="281" ht="12.75">
      <c r="A281" s="7" t="s">
        <v>49</v>
      </c>
    </row>
  </sheetData>
  <mergeCells count="29">
    <mergeCell ref="A1:J1"/>
    <mergeCell ref="A2:J2"/>
    <mergeCell ref="B185:E185"/>
    <mergeCell ref="B54:J55"/>
    <mergeCell ref="B66:J66"/>
    <mergeCell ref="B172:J173"/>
    <mergeCell ref="B73:J73"/>
    <mergeCell ref="B51:J52"/>
    <mergeCell ref="B188:E188"/>
    <mergeCell ref="B122:J123"/>
    <mergeCell ref="B48:J48"/>
    <mergeCell ref="B125:J128"/>
    <mergeCell ref="B206:L206"/>
    <mergeCell ref="B210:J211"/>
    <mergeCell ref="B101:J101"/>
    <mergeCell ref="B190:E190"/>
    <mergeCell ref="B179:E181"/>
    <mergeCell ref="B196:E197"/>
    <mergeCell ref="B194:E195"/>
    <mergeCell ref="B187:E187"/>
    <mergeCell ref="B165:E166"/>
    <mergeCell ref="B183:E184"/>
    <mergeCell ref="C215:J216"/>
    <mergeCell ref="B240:J241"/>
    <mergeCell ref="B268:E269"/>
    <mergeCell ref="B249:J249"/>
    <mergeCell ref="B258:J259"/>
    <mergeCell ref="B265:E266"/>
    <mergeCell ref="B252:J253"/>
  </mergeCells>
  <printOptions horizontalCentered="1"/>
  <pageMargins left="0.5905511811023623" right="0.39" top="0.7874015748031497" bottom="0.47" header="0.5118110236220472" footer="0.28"/>
  <pageSetup firstPageNumber="5" useFirstPageNumber="1" fitToHeight="5" fitToWidth="5" horizontalDpi="600" verticalDpi="600" orientation="portrait" paperSize="9" r:id="rId2"/>
  <headerFooter alignWithMargins="0">
    <oddFooter>&amp;C- &amp;P -</oddFooter>
  </headerFooter>
  <rowBreaks count="4" manualBreakCount="4">
    <brk id="58" max="9" man="1"/>
    <brk id="108" max="9" man="1"/>
    <brk id="171" max="9" man="1"/>
    <brk id="242"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G12" sqref="G12"/>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26" t="s">
        <v>56</v>
      </c>
      <c r="B1" s="113"/>
      <c r="C1" s="113"/>
      <c r="D1" s="113"/>
      <c r="E1" s="113"/>
      <c r="F1" s="113"/>
      <c r="G1" s="113"/>
      <c r="H1" s="113"/>
      <c r="I1" s="113"/>
      <c r="J1" s="24"/>
      <c r="K1" s="24"/>
    </row>
    <row r="2" spans="1:11" ht="12.75">
      <c r="A2" s="128" t="s">
        <v>57</v>
      </c>
      <c r="B2" s="113"/>
      <c r="C2" s="113"/>
      <c r="D2" s="113"/>
      <c r="E2" s="113"/>
      <c r="F2" s="113"/>
      <c r="G2" s="113"/>
      <c r="H2" s="113"/>
      <c r="I2" s="113"/>
      <c r="J2" s="24"/>
      <c r="K2" s="24"/>
    </row>
    <row r="3" spans="1:11" ht="12.75">
      <c r="A3" s="25"/>
      <c r="B3" s="23"/>
      <c r="C3" s="23"/>
      <c r="D3" s="23"/>
      <c r="E3" s="23"/>
      <c r="F3" s="23"/>
      <c r="G3" s="23"/>
      <c r="H3" s="23"/>
      <c r="I3" s="23"/>
      <c r="J3" s="24"/>
      <c r="K3" s="24"/>
    </row>
    <row r="4" spans="1:11" ht="12.75">
      <c r="A4" s="25"/>
      <c r="B4" s="23"/>
      <c r="C4" s="23"/>
      <c r="D4" s="23"/>
      <c r="E4" s="23"/>
      <c r="F4" s="23"/>
      <c r="G4" s="23"/>
      <c r="H4" s="23"/>
      <c r="I4" s="23"/>
      <c r="J4" s="24"/>
      <c r="K4" s="24"/>
    </row>
    <row r="5" spans="1:9" ht="12.75">
      <c r="A5" s="130"/>
      <c r="B5" s="131"/>
      <c r="C5" s="39"/>
      <c r="D5" s="33"/>
      <c r="E5" s="33"/>
      <c r="F5" s="33"/>
      <c r="G5" s="39"/>
      <c r="H5" s="33"/>
      <c r="I5" s="34"/>
    </row>
    <row r="6" spans="1:9" ht="12.75">
      <c r="A6" s="132"/>
      <c r="B6" s="133"/>
      <c r="C6" s="40" t="s">
        <v>95</v>
      </c>
      <c r="D6" s="36"/>
      <c r="E6" s="36"/>
      <c r="F6" s="36"/>
      <c r="G6" s="48" t="s">
        <v>96</v>
      </c>
      <c r="H6" s="36"/>
      <c r="I6" s="37"/>
    </row>
    <row r="7" spans="1:9" ht="12.75">
      <c r="A7" s="132"/>
      <c r="B7" s="133"/>
      <c r="C7" s="46" t="s">
        <v>0</v>
      </c>
      <c r="D7" s="47"/>
      <c r="E7" s="46" t="s">
        <v>2</v>
      </c>
      <c r="F7" s="63"/>
      <c r="G7" s="46" t="s">
        <v>61</v>
      </c>
      <c r="H7" s="47"/>
      <c r="I7" s="35" t="s">
        <v>6</v>
      </c>
    </row>
    <row r="8" spans="1:9" ht="12.75">
      <c r="A8" s="132"/>
      <c r="B8" s="133"/>
      <c r="C8" s="41" t="s">
        <v>4</v>
      </c>
      <c r="D8" s="35"/>
      <c r="E8" s="41" t="s">
        <v>3</v>
      </c>
      <c r="F8" s="28"/>
      <c r="G8" s="41" t="s">
        <v>7</v>
      </c>
      <c r="H8" s="35"/>
      <c r="I8" s="35" t="s">
        <v>7</v>
      </c>
    </row>
    <row r="9" spans="1:9" ht="12.75">
      <c r="A9" s="132"/>
      <c r="B9" s="133"/>
      <c r="C9" s="42">
        <f>'Income Statement'!B12</f>
        <v>39813</v>
      </c>
      <c r="D9" s="43"/>
      <c r="E9" s="42">
        <f>'Income Statement'!D12</f>
        <v>39447</v>
      </c>
      <c r="F9" s="64"/>
      <c r="G9" s="42">
        <f>C9</f>
        <v>39813</v>
      </c>
      <c r="H9" s="43"/>
      <c r="I9" s="66">
        <f>E9</f>
        <v>39447</v>
      </c>
    </row>
    <row r="10" spans="1:9" ht="12.75">
      <c r="A10" s="134"/>
      <c r="B10" s="135"/>
      <c r="C10" s="44" t="s">
        <v>1</v>
      </c>
      <c r="D10" s="38"/>
      <c r="E10" s="44" t="s">
        <v>1</v>
      </c>
      <c r="F10" s="65"/>
      <c r="G10" s="44" t="s">
        <v>1</v>
      </c>
      <c r="H10" s="38"/>
      <c r="I10" s="38" t="s">
        <v>1</v>
      </c>
    </row>
    <row r="11" spans="1:9" ht="12.75">
      <c r="A11" s="56">
        <v>1</v>
      </c>
      <c r="B11" s="52" t="s">
        <v>97</v>
      </c>
      <c r="C11" s="53">
        <f>G11-0</f>
        <v>147</v>
      </c>
      <c r="D11" s="54"/>
      <c r="E11" s="53">
        <f>I11-0</f>
        <v>72</v>
      </c>
      <c r="F11" s="54"/>
      <c r="G11" s="53">
        <f>-ROUND('[3]Indirect 12-2008'!$E$17/1000,0)</f>
        <v>147</v>
      </c>
      <c r="H11" s="54"/>
      <c r="I11" s="61">
        <f>'[2]Add Info'!$G$11</f>
        <v>72</v>
      </c>
    </row>
    <row r="12" spans="1:9" ht="12.75">
      <c r="A12" s="55">
        <v>2</v>
      </c>
      <c r="B12" s="51" t="s">
        <v>98</v>
      </c>
      <c r="C12" s="49">
        <f>G12-0</f>
        <v>577</v>
      </c>
      <c r="D12" s="50"/>
      <c r="E12" s="53">
        <f>I12-0</f>
        <v>28</v>
      </c>
      <c r="F12" s="50"/>
      <c r="G12" s="53">
        <f>-'Income Statement'!F22</f>
        <v>577</v>
      </c>
      <c r="H12" s="50"/>
      <c r="I12" s="50">
        <f>-'Income Statement'!H22</f>
        <v>28</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gan</cp:lastModifiedBy>
  <cp:lastPrinted>2009-02-24T04:08:15Z</cp:lastPrinted>
  <dcterms:created xsi:type="dcterms:W3CDTF">2002-10-25T01:46:10Z</dcterms:created>
  <dcterms:modified xsi:type="dcterms:W3CDTF">2009-02-26T06:48:50Z</dcterms:modified>
  <cp:category/>
  <cp:version/>
  <cp:contentType/>
  <cp:contentStatus/>
</cp:coreProperties>
</file>