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" yWindow="50" windowWidth="9717" windowHeight="7325" tabRatio="599" activeTab="0"/>
  </bookViews>
  <sheets>
    <sheet name="announce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>
    <definedName name="_xlnm.Print_Area" localSheetId="0">'announce'!$A$1:$H$241</definedName>
    <definedName name="Z_9995B1C0_97EF_11D5_BFCD_00E02959031C_.wvu.PrintArea" localSheetId="0" hidden="1">'announce'!$A$1:$H$241</definedName>
  </definedNames>
  <calcPr fullCalcOnLoad="1"/>
</workbook>
</file>

<file path=xl/sharedStrings.xml><?xml version="1.0" encoding="utf-8"?>
<sst xmlns="http://schemas.openxmlformats.org/spreadsheetml/2006/main" count="276" uniqueCount="220">
  <si>
    <r>
      <t xml:space="preserve">                       FOCAL AIMS HOLDINGS BERHAD </t>
    </r>
    <r>
      <rPr>
        <b/>
        <sz val="10"/>
        <rFont val="Times New Roman"/>
        <family val="1"/>
      </rPr>
      <t>(17777-V)</t>
    </r>
  </si>
  <si>
    <t xml:space="preserve">                                                       (Formerly Known As Sanda Industries Berhad)</t>
  </si>
  <si>
    <t>CONSOLIDATED INCOME STATEMENT</t>
  </si>
  <si>
    <t>INDIVIDUAL QUARTER</t>
  </si>
  <si>
    <t xml:space="preserve"> CUMULATIVE QUARTER</t>
  </si>
  <si>
    <t>CURRENT</t>
  </si>
  <si>
    <t>PRECEDING YEAR</t>
  </si>
  <si>
    <t xml:space="preserve">PRECEDING YEAR </t>
  </si>
  <si>
    <t>YEAR</t>
  </si>
  <si>
    <t>CORRESPONDING</t>
  </si>
  <si>
    <t>TODATE</t>
  </si>
  <si>
    <t>PERIOD</t>
  </si>
  <si>
    <t>RM'000</t>
  </si>
  <si>
    <t>(a)</t>
  </si>
  <si>
    <t>Turnover</t>
  </si>
  <si>
    <t>(b)</t>
  </si>
  <si>
    <t>Investment income</t>
  </si>
  <si>
    <t>(c)</t>
  </si>
  <si>
    <t xml:space="preserve">depreciation and amortisation, </t>
  </si>
  <si>
    <t>exceptional items, income tax,</t>
  </si>
  <si>
    <t>minority interests and extraordinary items</t>
  </si>
  <si>
    <t>Depreciation and amortisation</t>
  </si>
  <si>
    <t>(d)</t>
  </si>
  <si>
    <t>Exceptional items</t>
  </si>
  <si>
    <t>(e)</t>
  </si>
  <si>
    <t>(f)</t>
  </si>
  <si>
    <t>(g)</t>
  </si>
  <si>
    <t>extraordinary items</t>
  </si>
  <si>
    <t>(h)</t>
  </si>
  <si>
    <t>Taxation</t>
  </si>
  <si>
    <t>(I)</t>
  </si>
  <si>
    <t xml:space="preserve">Profit/(loss) after taxation before </t>
  </si>
  <si>
    <t>deducting minority interests</t>
  </si>
  <si>
    <t>(ii)</t>
  </si>
  <si>
    <t>(j)</t>
  </si>
  <si>
    <t>(k)</t>
  </si>
  <si>
    <t>Extraordinary items</t>
  </si>
  <si>
    <t>Less : Minority Interest</t>
  </si>
  <si>
    <t>(iii)</t>
  </si>
  <si>
    <t xml:space="preserve">Extraordianry items attributable to </t>
  </si>
  <si>
    <t>members of the company</t>
  </si>
  <si>
    <t>(l)</t>
  </si>
  <si>
    <t>above after deducting any provision for</t>
  </si>
  <si>
    <t>preference dividends, if any :-</t>
  </si>
  <si>
    <t xml:space="preserve">Basic </t>
  </si>
  <si>
    <t>(based on 253,317,000/233,317,000 ordinary shares) (sen)</t>
  </si>
  <si>
    <t xml:space="preserve">Fully diluted </t>
  </si>
  <si>
    <t>(based on 253,317,000/233,317,000 ordinary shares ) (sen)</t>
  </si>
  <si>
    <t>CONSOLIDATED BALANCE SHEET</t>
  </si>
  <si>
    <t>AS AT END OF</t>
  </si>
  <si>
    <t>AS AT PRECEDING</t>
  </si>
  <si>
    <t>FINANCIAL</t>
  </si>
  <si>
    <t>QUARTER</t>
  </si>
  <si>
    <t>YEAR END</t>
  </si>
  <si>
    <t>Investment in Associated Companies</t>
  </si>
  <si>
    <t>Long Term Investments</t>
  </si>
  <si>
    <t>Intangible Assets</t>
  </si>
  <si>
    <t>Land held for development</t>
  </si>
  <si>
    <t>Current Assets</t>
  </si>
  <si>
    <t>Land and development expenditure</t>
  </si>
  <si>
    <t>Other debtors, prepayment and deposits</t>
  </si>
  <si>
    <t>Short Term Investments</t>
  </si>
  <si>
    <t>Cash and bank balances</t>
  </si>
  <si>
    <t>Current Liabilities</t>
  </si>
  <si>
    <t>Short Term Borrowings</t>
  </si>
  <si>
    <t>Others</t>
  </si>
  <si>
    <t>Net Current Assets or (Current Liabilities)</t>
  </si>
  <si>
    <t>Shareholders' Funds</t>
  </si>
  <si>
    <t>Share Capital</t>
  </si>
  <si>
    <t>Reserves</t>
  </si>
  <si>
    <t>Share Premium</t>
  </si>
  <si>
    <t>Revaluation Reserve</t>
  </si>
  <si>
    <t>Reserve on consolidation</t>
  </si>
  <si>
    <t>Capital Reserve</t>
  </si>
  <si>
    <t>Statutory Reserve</t>
  </si>
  <si>
    <t>Retained Profit/(losses)</t>
  </si>
  <si>
    <t>Minority Interests</t>
  </si>
  <si>
    <t>Long Term Borrowings</t>
  </si>
  <si>
    <t>Other Long Term Liabilities</t>
  </si>
  <si>
    <t xml:space="preserve">Notes </t>
  </si>
  <si>
    <t>ACCOUNTING POLICIES</t>
  </si>
  <si>
    <t>The accounting policies and methods of computation followed in this quarterly financial statement are the same as compared with the</t>
  </si>
  <si>
    <t>financial statement for the year ended 30 September 2000.</t>
  </si>
  <si>
    <t>EXCEPTIONAL ITEMS</t>
  </si>
  <si>
    <t>There were no exceptional items for the financial period under review.</t>
  </si>
  <si>
    <t>EXTRAORDINARY ITEMS</t>
  </si>
  <si>
    <t>There were no extraordinary items for the financial period under review.</t>
  </si>
  <si>
    <t>TAXATION</t>
  </si>
  <si>
    <t xml:space="preserve">CURRENT </t>
  </si>
  <si>
    <t xml:space="preserve">YEAR </t>
  </si>
  <si>
    <t xml:space="preserve">QUARTER </t>
  </si>
  <si>
    <t>RM' 000</t>
  </si>
  <si>
    <t>Current taxation</t>
  </si>
  <si>
    <t>Under/(Over) provision in respect of previous years</t>
  </si>
  <si>
    <t>Deferred taxation</t>
  </si>
  <si>
    <t>PURCHASE/DISPOSAL OF QUOTED SECURITIES</t>
  </si>
  <si>
    <t>CHANGES IN THE COMPOSITION OF THE GROUP</t>
  </si>
  <si>
    <t>(1)</t>
  </si>
  <si>
    <t>The Company has entered into a Share Sale Agreement on  20 April 2000 to dispose of the wholly owned subsidiary, Sanda Plastics Sdn Bhd</t>
  </si>
  <si>
    <t>("SPSB") together with SPSB's landed properties, plants, machineries, assets(except book debts) to Kelpen Resource Sdn Bhd by way</t>
  </si>
  <si>
    <t>EXPLANATORY COMMENTS ABOUT THE SEASONALITY OR CYCLICALITY OF OPERATIONS</t>
  </si>
  <si>
    <t>This industry is not affected by any fluctuations in relation to seasonality and cyclicality of operations.</t>
  </si>
  <si>
    <t xml:space="preserve">  </t>
  </si>
  <si>
    <t>GROUP BORROWINGS</t>
  </si>
  <si>
    <t>Short term borrowings</t>
  </si>
  <si>
    <t>Secured</t>
  </si>
  <si>
    <t>Bank overdrafts</t>
  </si>
  <si>
    <t>Revolving credits</t>
  </si>
  <si>
    <t>Term Loan</t>
  </si>
  <si>
    <t>Long term borrowings</t>
  </si>
  <si>
    <t>There were no term loan and bank borrowing denominated in foreign currencies for the financial quarter under review.</t>
  </si>
  <si>
    <t>A corporate guarantee is given by the Company on 14 August 2000 in favour of Arab-Malaysian Merchant Bank Berhad in consideration</t>
  </si>
  <si>
    <t>OFF BALANCE SHEET RISK FINANCIAL INSTRUMENTS</t>
  </si>
  <si>
    <t>SEGMENTAL REPORTING</t>
  </si>
  <si>
    <t>Profit/(Loss)</t>
  </si>
  <si>
    <t>Total</t>
  </si>
  <si>
    <t xml:space="preserve"> Before</t>
  </si>
  <si>
    <t>Assets</t>
  </si>
  <si>
    <t>Analysis by Activities</t>
  </si>
  <si>
    <t>Employed</t>
  </si>
  <si>
    <t>Property development</t>
  </si>
  <si>
    <t>Investment holding</t>
  </si>
  <si>
    <t>Manufacturing</t>
  </si>
  <si>
    <t>EXPLANATORY COMMENTS ON ANY MATERIAL CHANGE IN THE PROFIT BEFORE TAXATION FOR THE QUARTER</t>
  </si>
  <si>
    <t>REVIEW OF RESULTS</t>
  </si>
  <si>
    <t>CURRENT YEAR PROSPECTS</t>
  </si>
  <si>
    <t>Not applicable.</t>
  </si>
  <si>
    <t>DIVIDEND</t>
  </si>
  <si>
    <t>By Order of the Board</t>
  </si>
  <si>
    <t>LIM YEW HEANG</t>
  </si>
  <si>
    <t>Company Secretary</t>
  </si>
  <si>
    <t>&lt;-------------------Turnover----------------------&gt;</t>
  </si>
  <si>
    <t>&lt;-----------------------PBT---------------------------&gt;</t>
  </si>
  <si>
    <t>&lt;------------------------------------Total Assets----------------------------------------------&gt;</t>
  </si>
  <si>
    <t>Adjusted</t>
  </si>
  <si>
    <t>Conso Entries</t>
  </si>
  <si>
    <t>Consolidated</t>
  </si>
  <si>
    <t>Investments</t>
  </si>
  <si>
    <t>SIB</t>
  </si>
  <si>
    <t>Property Development</t>
  </si>
  <si>
    <t>FAPSB</t>
  </si>
  <si>
    <t>SPSB</t>
  </si>
  <si>
    <t>VUSB</t>
  </si>
  <si>
    <t xml:space="preserve">Others </t>
  </si>
  <si>
    <t>PSP-disposed</t>
  </si>
  <si>
    <t xml:space="preserve">                                   (The figures have not been audited)</t>
  </si>
  <si>
    <t>AS AT 31 DECEMBER 2000</t>
  </si>
  <si>
    <t>FOCAL AIMS HOLDINGS BERHAD</t>
  </si>
  <si>
    <t>(Formerly Known As Sanda Industries Berhad)</t>
  </si>
  <si>
    <t>There is no changes in the composition of the Group during the quarter under review.</t>
  </si>
  <si>
    <t>(2)</t>
  </si>
  <si>
    <t>2ND QUARTER</t>
  </si>
  <si>
    <t>Revenue</t>
  </si>
  <si>
    <t xml:space="preserve">Other income </t>
  </si>
  <si>
    <t>Finance cost</t>
  </si>
  <si>
    <t xml:space="preserve">Profit/(loss) before finance cost, </t>
  </si>
  <si>
    <t xml:space="preserve">Profit/(loss) before income tax,  </t>
  </si>
  <si>
    <t>Share of profits and losses of associated companies</t>
  </si>
  <si>
    <t xml:space="preserve">Profit/(loss) before income taxation, minority interests and </t>
  </si>
  <si>
    <t>Less : minority interests</t>
  </si>
  <si>
    <t>Pre-acquisition profit/(loss), if applicable</t>
  </si>
  <si>
    <t>Net profit/(loss) from ordinary activities attributable to</t>
  </si>
  <si>
    <t>Net profit/(loss) attributable to members of the company</t>
  </si>
  <si>
    <t>(m)</t>
  </si>
  <si>
    <t>(i)</t>
  </si>
  <si>
    <t xml:space="preserve">Earnings/(Loss) per share based on 2(m) </t>
  </si>
  <si>
    <t>Property, plant and equipment</t>
  </si>
  <si>
    <t>Investment property</t>
  </si>
  <si>
    <t>Goodwill on consolidation</t>
  </si>
  <si>
    <t>Inventories</t>
  </si>
  <si>
    <t>Trade receivables</t>
  </si>
  <si>
    <t>Trade payables</t>
  </si>
  <si>
    <t>Other payables and accruals</t>
  </si>
  <si>
    <t>Proposed dividend</t>
  </si>
  <si>
    <t>Provision for taxation</t>
  </si>
  <si>
    <t>Deffered taxation</t>
  </si>
  <si>
    <t>Net tangible assets per share (RM)</t>
  </si>
  <si>
    <t>SALE OF UNQUOTED INVESTMENTS AND/OR PROPERTIES</t>
  </si>
  <si>
    <t>There were no purchase/disposal of quoted securities for the financial quarter under review.</t>
  </si>
  <si>
    <t>STATUS OF CORPORATE PROPOSALS</t>
  </si>
  <si>
    <t>CHANGES IN DEBT AND EQUITY</t>
  </si>
  <si>
    <t>of treasury shares during the financial quarter under review.</t>
  </si>
  <si>
    <t xml:space="preserve">There were no issuance and repayment of debt and equity securities, share buy-backs, share cancellations, shares held as treasury shares and resale </t>
  </si>
  <si>
    <t>CONTINGENT LIABILITIES</t>
  </si>
  <si>
    <t>PENDING MATERIAL LITIGATION</t>
  </si>
  <si>
    <t>There were no  pending material litigations for the financial quarter under review.</t>
  </si>
  <si>
    <t>REPORTED ON AS COMPARED WITH THE IMMEDIATE PRECEEDING QUARTER</t>
  </si>
  <si>
    <t>SUBSEQUENT EVENTS</t>
  </si>
  <si>
    <t>which would affect substantially on the earning and / or revenue of the Company and the Group for the financial quarter under review.</t>
  </si>
  <si>
    <t>At the date of this report, the Directors are not aware of any items or events of a material and unusual nature not otherwise dealt with in this report</t>
  </si>
  <si>
    <t>VARIANCE OF ACTUAL PROFIT FROM FORECAST PROFIT AND SHORTFALL IN PROFIT GUARANTEE</t>
  </si>
  <si>
    <t>N/A</t>
  </si>
  <si>
    <t>There were no sale of investments and/or properties  during the financial quarter under review.</t>
  </si>
  <si>
    <t>The Directors do not recommend the payment of dividend for the period under review.</t>
  </si>
  <si>
    <t xml:space="preserve">                QUARTERLY REPORT ON CONSOLIDATED RESULTS FOR THE THIRD QUARTER ENDED 30 JUNE 2001</t>
  </si>
  <si>
    <t>3RD QUARTER</t>
  </si>
  <si>
    <t>The Group does not have any financial instruments with off balance sheet risk as at 30 June 2001.</t>
  </si>
  <si>
    <t/>
  </si>
  <si>
    <t xml:space="preserve">of selling and transferring all its entire 11,000,002 shares in SPSB at a consideration of  RM5.35million. The sale has been completed on the </t>
  </si>
  <si>
    <t>9 August 2001.</t>
  </si>
  <si>
    <t xml:space="preserve">issued and paid up share capital of RM253,317,000 comprising 253,317,000 ordinary shares at RM1.00 each from Second Board to the Main Board </t>
  </si>
  <si>
    <t xml:space="preserve">to completion of 448 units of double storey low medium cost and 157 units single storey terrace houses during the quarter under review. </t>
  </si>
  <si>
    <t>A corporate guarantee is given by the Company on 19 July 2001 in favour of Arab-Malaysian Merchant Bank Berhad in consideration</t>
  </si>
  <si>
    <t xml:space="preserve">A corporate guarantee is given by the Company on 16 January 2001 in favour of Arab-Malaysian Merchant Bank Berhad in consideration of the </t>
  </si>
  <si>
    <t xml:space="preserve">The Company has submitted to the Securities Commission on  17 August 2001 a Proposed Transfer of the Listing of and Quotation for the entire </t>
  </si>
  <si>
    <t>of the Kuala Lumpur Stock Exchange. As at todate, approval is still pending.</t>
  </si>
  <si>
    <t xml:space="preserve">The current quarter effective tax rate is lower than the statutory rate mainly due to the adjustment of over provision in previous quarter. As for the </t>
  </si>
  <si>
    <t>The contingent liabilities of the Company at the date of this report are as follows:</t>
  </si>
  <si>
    <t xml:space="preserve">The Group has recorded a revenue of RM57million and  profit before taxation of RM17.8million at the end of third quarter which mainly arose </t>
  </si>
  <si>
    <t xml:space="preserve">bankers' guarantee facility of RM5.0 million to its subsidiary company, FASB. </t>
  </si>
  <si>
    <t>of the latter giving RM15.0 million term loan facility to its subsidiary company, FASB.</t>
  </si>
  <si>
    <t>of the latter giving RM156.9 million syndicated credit facilities and term loan facility to its subsidiary company, Focal Aims Sdn Bhd ("FASB")</t>
  </si>
  <si>
    <t xml:space="preserve">The Group recorded a higher profit before tax (PBT) by 13% for the third quarter as compared to the second quarter results. This is mainly due </t>
  </si>
  <si>
    <t xml:space="preserve">This is mainly due to the results was affected by losses incurred of the manufacturing based subsidiary companies in the perceeding year corresponding </t>
  </si>
  <si>
    <t>period.</t>
  </si>
  <si>
    <t xml:space="preserve">In the current period todate, the PBT of the Group has increased by 44% as compared to the corresponding period despite the decrease in revenue. </t>
  </si>
  <si>
    <t>from the sales of completed and uncompleted units of single storey terrace and double storey low medium cost houses.</t>
  </si>
  <si>
    <t>financial year todate, the effective tax rate is slightly higher than the statutory rate mainly arising from the non-deductible expenses.</t>
  </si>
  <si>
    <t>to the end of the financial year ending 30 September 2001.</t>
  </si>
  <si>
    <t>Despite the property market which is expected to remain competitive, the Group is expected to maintain the present position for the remaining period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</si>
</sst>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;[Red]\(#,##0\)"/>
    <numFmt numFmtId="173" formatCode="_(* #,##0.0_);_(* \(#,##0.0\);_(* &quot;-&quot;??_);_(@_)"/>
    <numFmt numFmtId="174" formatCode="_(* #,##0_);_(* \(#,##0\);_(* &quot;-&quot;??_);_(@_)"/>
    <numFmt numFmtId="175" formatCode="#,##0.0_);[Red]\(#,##0.0\)"/>
    <numFmt numFmtId="176" formatCode="0.0%"/>
    <numFmt numFmtId="177" formatCode="#,##0.0;[Red]\(#,##0.0\)"/>
    <numFmt numFmtId="178" formatCode="#,##0.00;[Red]\(#,##0.00\)"/>
    <numFmt numFmtId="179" formatCode="_(* #,##0.000_);_(* \(#,##0.000\);_(* &quot;-&quot;??_);_(@_)"/>
    <numFmt numFmtId="180" formatCode="_(* #,##0.0000_);_(* \(#,##0.0000\);_(* &quot;-&quot;??_);_(@_)"/>
    <numFmt numFmtId="181" formatCode="0.000"/>
    <numFmt numFmtId="182" formatCode="0.0000"/>
    <numFmt numFmtId="183" formatCode="0.0"/>
    <numFmt numFmtId="184" formatCode="_(* #,##0.000_);_(* \(#,##0.000\);_(* &quot;-&quot;???_);_(@_)"/>
    <numFmt numFmtId="185" formatCode="#,##0;[Red]\(#,##0\);\-"/>
    <numFmt numFmtId="186" formatCode="#,##0_);[Red]\(#,##0\);\-\ \ "/>
    <numFmt numFmtId="187" formatCode="0_);[Red]\(0\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u val="single"/>
      <sz val="11"/>
      <name val="Book Antiqua"/>
      <family val="1"/>
    </font>
    <font>
      <sz val="10"/>
      <name val="Book Antiqua"/>
      <family val="1"/>
    </font>
    <font>
      <u val="single"/>
      <sz val="10"/>
      <name val="Book Antiqua"/>
      <family val="1"/>
    </font>
    <font>
      <sz val="11"/>
      <name val="Book Antiqua"/>
      <family val="1"/>
    </font>
    <font>
      <b/>
      <sz val="10"/>
      <name val="Book Antiqua"/>
      <family val="1"/>
    </font>
    <font>
      <b/>
      <sz val="10"/>
      <color indexed="10"/>
      <name val="Book Antiqua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u val="single"/>
      <sz val="11"/>
      <name val="Book Antiqua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74" fontId="4" fillId="0" borderId="0" xfId="15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38" fontId="5" fillId="0" borderId="0" xfId="0" applyNumberFormat="1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38" fontId="5" fillId="0" borderId="0" xfId="0" applyNumberFormat="1" applyFont="1" applyBorder="1" applyAlignment="1">
      <alignment/>
    </xf>
    <xf numFmtId="38" fontId="5" fillId="0" borderId="0" xfId="15" applyNumberFormat="1" applyFont="1" applyBorder="1" applyAlignment="1">
      <alignment/>
    </xf>
    <xf numFmtId="38" fontId="5" fillId="0" borderId="0" xfId="15" applyNumberFormat="1" applyFont="1" applyBorder="1" applyAlignment="1">
      <alignment/>
    </xf>
    <xf numFmtId="38" fontId="5" fillId="0" borderId="0" xfId="0" applyNumberFormat="1" applyFont="1" applyBorder="1" applyAlignment="1">
      <alignment/>
    </xf>
    <xf numFmtId="38" fontId="5" fillId="0" borderId="0" xfId="0" applyNumberFormat="1" applyFont="1" applyFill="1" applyBorder="1" applyAlignment="1">
      <alignment/>
    </xf>
    <xf numFmtId="38" fontId="5" fillId="0" borderId="0" xfId="0" applyNumberFormat="1" applyFont="1" applyAlignment="1">
      <alignment/>
    </xf>
    <xf numFmtId="38" fontId="5" fillId="0" borderId="0" xfId="0" applyNumberFormat="1" applyFont="1" applyFill="1" applyAlignment="1">
      <alignment/>
    </xf>
    <xf numFmtId="38" fontId="5" fillId="0" borderId="1" xfId="0" applyNumberFormat="1" applyFont="1" applyBorder="1" applyAlignment="1">
      <alignment/>
    </xf>
    <xf numFmtId="38" fontId="5" fillId="0" borderId="1" xfId="0" applyNumberFormat="1" applyFont="1" applyFill="1" applyBorder="1" applyAlignment="1">
      <alignment/>
    </xf>
    <xf numFmtId="38" fontId="5" fillId="0" borderId="2" xfId="0" applyNumberFormat="1" applyFont="1" applyBorder="1" applyAlignment="1">
      <alignment/>
    </xf>
    <xf numFmtId="38" fontId="7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38" fontId="5" fillId="0" borderId="0" xfId="15" applyNumberFormat="1" applyFont="1" applyAlignment="1">
      <alignment/>
    </xf>
    <xf numFmtId="0" fontId="8" fillId="0" borderId="0" xfId="0" applyFont="1" applyAlignment="1">
      <alignment horizontal="left"/>
    </xf>
    <xf numFmtId="38" fontId="9" fillId="0" borderId="0" xfId="0" applyNumberFormat="1" applyFont="1" applyAlignment="1">
      <alignment horizontal="center"/>
    </xf>
    <xf numFmtId="38" fontId="9" fillId="0" borderId="0" xfId="0" applyNumberFormat="1" applyFont="1" applyAlignment="1">
      <alignment horizontal="right"/>
    </xf>
    <xf numFmtId="38" fontId="5" fillId="0" borderId="0" xfId="0" applyNumberFormat="1" applyFont="1" applyAlignment="1">
      <alignment horizontal="right"/>
    </xf>
    <xf numFmtId="38" fontId="5" fillId="0" borderId="0" xfId="0" applyNumberFormat="1" applyFont="1" applyAlignment="1">
      <alignment/>
    </xf>
    <xf numFmtId="38" fontId="5" fillId="0" borderId="0" xfId="15" applyNumberFormat="1" applyFont="1" applyAlignment="1">
      <alignment/>
    </xf>
    <xf numFmtId="38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174" fontId="4" fillId="0" borderId="0" xfId="15" applyNumberFormat="1" applyFont="1" applyAlignment="1" quotePrefix="1">
      <alignment horizontal="left"/>
    </xf>
    <xf numFmtId="174" fontId="10" fillId="0" borderId="0" xfId="15" applyNumberFormat="1" applyFont="1" applyAlignment="1">
      <alignment horizontal="centerContinuous"/>
    </xf>
    <xf numFmtId="174" fontId="10" fillId="0" borderId="0" xfId="15" applyNumberFormat="1" applyFont="1" applyAlignment="1">
      <alignment horizontal="center"/>
    </xf>
    <xf numFmtId="0" fontId="11" fillId="0" borderId="0" xfId="0" applyFont="1" applyAlignment="1">
      <alignment/>
    </xf>
    <xf numFmtId="174" fontId="11" fillId="0" borderId="0" xfId="15" applyNumberFormat="1" applyFont="1" applyAlignment="1">
      <alignment/>
    </xf>
    <xf numFmtId="174" fontId="12" fillId="0" borderId="0" xfId="15" applyNumberFormat="1" applyFont="1" applyAlignment="1">
      <alignment/>
    </xf>
    <xf numFmtId="174" fontId="12" fillId="0" borderId="0" xfId="15" applyNumberFormat="1" applyFont="1" applyAlignment="1">
      <alignment horizontal="center"/>
    </xf>
    <xf numFmtId="174" fontId="12" fillId="0" borderId="0" xfId="15" applyNumberFormat="1" applyFont="1" applyAlignment="1">
      <alignment horizontal="centerContinuous"/>
    </xf>
    <xf numFmtId="0" fontId="12" fillId="0" borderId="0" xfId="0" applyFont="1" applyAlignment="1">
      <alignment horizontal="center"/>
    </xf>
    <xf numFmtId="174" fontId="13" fillId="0" borderId="0" xfId="15" applyNumberFormat="1" applyFont="1" applyAlignment="1">
      <alignment horizontal="centerContinuous"/>
    </xf>
    <xf numFmtId="0" fontId="13" fillId="0" borderId="0" xfId="0" applyFont="1" applyAlignment="1" quotePrefix="1">
      <alignment horizontal="left"/>
    </xf>
    <xf numFmtId="0" fontId="13" fillId="0" borderId="0" xfId="0" applyFont="1" applyAlignment="1">
      <alignment horizontal="center"/>
    </xf>
    <xf numFmtId="174" fontId="14" fillId="0" borderId="0" xfId="15" applyNumberFormat="1" applyFont="1" applyAlignment="1">
      <alignment horizontal="center"/>
    </xf>
    <xf numFmtId="174" fontId="14" fillId="0" borderId="0" xfId="15" applyNumberFormat="1" applyFont="1" applyAlignment="1" quotePrefix="1">
      <alignment horizontal="center"/>
    </xf>
    <xf numFmtId="15" fontId="14" fillId="0" borderId="0" xfId="0" applyNumberFormat="1" applyFont="1" applyBorder="1" applyAlignment="1">
      <alignment horizontal="center"/>
    </xf>
    <xf numFmtId="14" fontId="11" fillId="0" borderId="0" xfId="0" applyNumberFormat="1" applyFont="1" applyAlignment="1">
      <alignment/>
    </xf>
    <xf numFmtId="14" fontId="14" fillId="0" borderId="0" xfId="15" applyNumberFormat="1" applyFont="1" applyAlignment="1" quotePrefix="1">
      <alignment horizontal="center"/>
    </xf>
    <xf numFmtId="174" fontId="11" fillId="0" borderId="0" xfId="15" applyNumberFormat="1" applyFont="1" applyAlignment="1">
      <alignment horizontal="center"/>
    </xf>
    <xf numFmtId="174" fontId="11" fillId="0" borderId="0" xfId="15" applyNumberFormat="1" applyFont="1" applyAlignment="1">
      <alignment horizontal="right"/>
    </xf>
    <xf numFmtId="174" fontId="11" fillId="0" borderId="0" xfId="15" applyNumberFormat="1" applyFont="1" applyBorder="1" applyAlignment="1">
      <alignment/>
    </xf>
    <xf numFmtId="174" fontId="11" fillId="0" borderId="0" xfId="15" applyNumberFormat="1" applyFont="1" applyBorder="1" applyAlignment="1">
      <alignment horizontal="center"/>
    </xf>
    <xf numFmtId="0" fontId="11" fillId="0" borderId="0" xfId="0" applyFont="1" applyAlignment="1" quotePrefix="1">
      <alignment horizontal="left"/>
    </xf>
    <xf numFmtId="174" fontId="11" fillId="0" borderId="3" xfId="15" applyNumberFormat="1" applyFont="1" applyBorder="1" applyAlignment="1">
      <alignment/>
    </xf>
    <xf numFmtId="0" fontId="11" fillId="0" borderId="0" xfId="0" applyFont="1" applyAlignment="1">
      <alignment horizontal="center"/>
    </xf>
    <xf numFmtId="173" fontId="11" fillId="0" borderId="0" xfId="15" applyNumberFormat="1" applyFont="1" applyAlignment="1">
      <alignment/>
    </xf>
    <xf numFmtId="174" fontId="13" fillId="0" borderId="0" xfId="15" applyNumberFormat="1" applyFont="1" applyAlignment="1">
      <alignment horizontal="center"/>
    </xf>
    <xf numFmtId="14" fontId="12" fillId="0" borderId="0" xfId="15" applyNumberFormat="1" applyFont="1" applyAlignment="1" quotePrefix="1">
      <alignment horizontal="center"/>
    </xf>
    <xf numFmtId="14" fontId="12" fillId="0" borderId="0" xfId="0" applyNumberFormat="1" applyFont="1" applyAlignment="1" quotePrefix="1">
      <alignment horizontal="center"/>
    </xf>
    <xf numFmtId="174" fontId="11" fillId="0" borderId="2" xfId="15" applyNumberFormat="1" applyFont="1" applyBorder="1" applyAlignment="1">
      <alignment/>
    </xf>
    <xf numFmtId="174" fontId="11" fillId="0" borderId="1" xfId="15" applyNumberFormat="1" applyFont="1" applyBorder="1" applyAlignment="1">
      <alignment horizontal="right"/>
    </xf>
    <xf numFmtId="174" fontId="11" fillId="0" borderId="1" xfId="15" applyNumberFormat="1" applyFont="1" applyBorder="1" applyAlignment="1">
      <alignment/>
    </xf>
    <xf numFmtId="174" fontId="11" fillId="0" borderId="4" xfId="15" applyNumberFormat="1" applyFont="1" applyBorder="1" applyAlignment="1">
      <alignment/>
    </xf>
    <xf numFmtId="0" fontId="11" fillId="0" borderId="0" xfId="0" applyFont="1" applyFill="1" applyAlignment="1">
      <alignment/>
    </xf>
    <xf numFmtId="174" fontId="11" fillId="0" borderId="0" xfId="15" applyNumberFormat="1" applyFont="1" applyFill="1" applyAlignment="1">
      <alignment/>
    </xf>
    <xf numFmtId="0" fontId="15" fillId="0" borderId="0" xfId="0" applyFont="1" applyFill="1" applyAlignment="1">
      <alignment horizontal="center"/>
    </xf>
    <xf numFmtId="174" fontId="15" fillId="0" borderId="0" xfId="15" applyNumberFormat="1" applyFont="1" applyFill="1" applyAlignment="1" quotePrefix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174" fontId="15" fillId="0" borderId="0" xfId="15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4" fontId="15" fillId="0" borderId="0" xfId="0" applyNumberFormat="1" applyFont="1" applyAlignment="1">
      <alignment horizontal="center"/>
    </xf>
    <xf numFmtId="0" fontId="16" fillId="0" borderId="0" xfId="0" applyFont="1" applyFill="1" applyAlignment="1">
      <alignment horizontal="left"/>
    </xf>
    <xf numFmtId="174" fontId="16" fillId="0" borderId="0" xfId="15" applyNumberFormat="1" applyFont="1" applyFill="1" applyAlignment="1" quotePrefix="1">
      <alignment horizontal="left"/>
    </xf>
    <xf numFmtId="174" fontId="16" fillId="0" borderId="0" xfId="15" applyNumberFormat="1" applyFont="1" applyAlignment="1">
      <alignment horizontal="center"/>
    </xf>
    <xf numFmtId="174" fontId="16" fillId="0" borderId="0" xfId="15" applyNumberFormat="1" applyFont="1" applyAlignment="1">
      <alignment horizontal="left"/>
    </xf>
    <xf numFmtId="174" fontId="16" fillId="0" borderId="4" xfId="15" applyNumberFormat="1" applyFont="1" applyFill="1" applyBorder="1" applyAlignment="1" quotePrefix="1">
      <alignment horizontal="left"/>
    </xf>
    <xf numFmtId="174" fontId="16" fillId="0" borderId="4" xfId="15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174" fontId="11" fillId="0" borderId="0" xfId="15" applyNumberFormat="1" applyFont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 quotePrefix="1">
      <alignment horizontal="left"/>
    </xf>
    <xf numFmtId="0" fontId="11" fillId="0" borderId="0" xfId="0" applyFont="1" applyFill="1" applyAlignment="1">
      <alignment horizontal="left"/>
    </xf>
    <xf numFmtId="174" fontId="11" fillId="0" borderId="4" xfId="15" applyNumberFormat="1" applyFont="1" applyBorder="1" applyAlignment="1">
      <alignment horizontal="center"/>
    </xf>
    <xf numFmtId="38" fontId="11" fillId="0" borderId="0" xfId="15" applyNumberFormat="1" applyFont="1" applyAlignment="1">
      <alignment/>
    </xf>
    <xf numFmtId="38" fontId="11" fillId="0" borderId="0" xfId="15" applyNumberFormat="1" applyFont="1" applyAlignment="1">
      <alignment horizontal="center"/>
    </xf>
    <xf numFmtId="38" fontId="11" fillId="0" borderId="0" xfId="0" applyNumberFormat="1" applyFont="1" applyAlignment="1">
      <alignment horizontal="right"/>
    </xf>
    <xf numFmtId="38" fontId="11" fillId="0" borderId="0" xfId="0" applyNumberFormat="1" applyFont="1" applyAlignment="1">
      <alignment horizontal="center"/>
    </xf>
    <xf numFmtId="38" fontId="11" fillId="0" borderId="0" xfId="0" applyNumberFormat="1" applyFont="1" applyAlignment="1">
      <alignment/>
    </xf>
    <xf numFmtId="38" fontId="11" fillId="0" borderId="4" xfId="0" applyNumberFormat="1" applyFont="1" applyBorder="1" applyAlignment="1">
      <alignment horizontal="right"/>
    </xf>
    <xf numFmtId="38" fontId="11" fillId="0" borderId="0" xfId="0" applyNumberFormat="1" applyFont="1" applyBorder="1" applyAlignment="1">
      <alignment horizontal="center"/>
    </xf>
    <xf numFmtId="38" fontId="11" fillId="0" borderId="0" xfId="0" applyNumberFormat="1" applyFont="1" applyBorder="1" applyAlignment="1">
      <alignment horizontal="right"/>
    </xf>
    <xf numFmtId="38" fontId="11" fillId="0" borderId="3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 quotePrefix="1">
      <alignment horizontal="right"/>
    </xf>
    <xf numFmtId="0" fontId="11" fillId="0" borderId="0" xfId="0" applyFont="1" applyBorder="1" applyAlignment="1">
      <alignment horizontal="right"/>
    </xf>
    <xf numFmtId="174" fontId="11" fillId="0" borderId="4" xfId="15" applyNumberFormat="1" applyFont="1" applyBorder="1" applyAlignment="1">
      <alignment horizontal="right"/>
    </xf>
    <xf numFmtId="174" fontId="12" fillId="0" borderId="0" xfId="15" applyNumberFormat="1" applyFont="1" applyAlignment="1" quotePrefix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14" fontId="17" fillId="0" borderId="0" xfId="0" applyNumberFormat="1" applyFont="1" applyFill="1" applyAlignment="1">
      <alignment horizontal="center"/>
    </xf>
    <xf numFmtId="0" fontId="16" fillId="0" borderId="0" xfId="0" applyFont="1" applyAlignment="1">
      <alignment horizontal="left"/>
    </xf>
    <xf numFmtId="49" fontId="11" fillId="0" borderId="0" xfId="0" applyNumberFormat="1" applyFont="1" applyFill="1" applyAlignment="1" quotePrefix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73" fontId="11" fillId="0" borderId="0" xfId="15" applyNumberFormat="1" applyFont="1" applyAlignment="1">
      <alignment horizontal="center"/>
    </xf>
    <xf numFmtId="174" fontId="11" fillId="0" borderId="0" xfId="15" applyNumberFormat="1" applyFont="1" applyFill="1" applyAlignment="1">
      <alignment horizontal="center"/>
    </xf>
    <xf numFmtId="174" fontId="11" fillId="0" borderId="1" xfId="15" applyNumberFormat="1" applyFont="1" applyFill="1" applyBorder="1" applyAlignment="1">
      <alignment horizontal="center"/>
    </xf>
    <xf numFmtId="174" fontId="20" fillId="0" borderId="0" xfId="15" applyNumberFormat="1" applyFont="1" applyAlignment="1">
      <alignment/>
    </xf>
    <xf numFmtId="43" fontId="11" fillId="0" borderId="0" xfId="15" applyNumberFormat="1" applyFont="1" applyAlignment="1">
      <alignment/>
    </xf>
    <xf numFmtId="43" fontId="11" fillId="0" borderId="0" xfId="15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173" fontId="11" fillId="0" borderId="0" xfId="15" applyNumberFormat="1" applyFont="1" applyAlignment="1">
      <alignment horizontal="right"/>
    </xf>
    <xf numFmtId="49" fontId="11" fillId="0" borderId="0" xfId="0" applyNumberFormat="1" applyFont="1" applyFill="1" applyAlignment="1">
      <alignment horizontal="left"/>
    </xf>
    <xf numFmtId="174" fontId="16" fillId="0" borderId="0" xfId="15" applyNumberFormat="1" applyFont="1" applyFill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xcel-glh\quarterly%20report\WINDOWS\TEMP\WINDOWS\TEMP\SIB-WS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</sheetNames>
    <sheetDataSet>
      <sheetData sheetId="0">
        <row r="8">
          <cell r="C8">
            <v>0</v>
          </cell>
          <cell r="G8">
            <v>0</v>
          </cell>
        </row>
        <row r="10">
          <cell r="G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1"/>
  <sheetViews>
    <sheetView tabSelected="1" workbookViewId="0" topLeftCell="B219">
      <selection activeCell="B228" sqref="B228"/>
    </sheetView>
  </sheetViews>
  <sheetFormatPr defaultColWidth="9.140625" defaultRowHeight="12.75"/>
  <cols>
    <col min="1" max="1" width="4.421875" style="41" customWidth="1"/>
    <col min="2" max="2" width="3.7109375" style="41" customWidth="1"/>
    <col min="3" max="3" width="4.7109375" style="41" customWidth="1"/>
    <col min="4" max="4" width="51.00390625" style="41" customWidth="1"/>
    <col min="5" max="5" width="14.140625" style="42" customWidth="1"/>
    <col min="6" max="6" width="15.7109375" style="42" customWidth="1"/>
    <col min="7" max="7" width="13.00390625" style="42" customWidth="1"/>
    <col min="8" max="8" width="15.8515625" style="55" customWidth="1"/>
  </cols>
  <sheetData>
    <row r="1" spans="1:8" ht="15">
      <c r="A1" s="39" t="s">
        <v>0</v>
      </c>
      <c r="B1" s="39"/>
      <c r="C1" s="39"/>
      <c r="D1" s="39"/>
      <c r="E1" s="39"/>
      <c r="F1" s="39"/>
      <c r="G1" s="39"/>
      <c r="H1" s="40"/>
    </row>
    <row r="2" spans="4:8" ht="12.75">
      <c r="D2" s="112" t="s">
        <v>1</v>
      </c>
      <c r="G2" s="43"/>
      <c r="H2" s="44"/>
    </row>
    <row r="3" spans="4:8" ht="12.75">
      <c r="D3" s="113"/>
      <c r="G3" s="43"/>
      <c r="H3" s="44"/>
    </row>
    <row r="4" spans="1:8" ht="12.75">
      <c r="A4" s="104" t="s">
        <v>194</v>
      </c>
      <c r="B4" s="45"/>
      <c r="C4" s="45"/>
      <c r="D4" s="45"/>
      <c r="E4" s="45"/>
      <c r="F4" s="45"/>
      <c r="G4" s="45"/>
      <c r="H4" s="44"/>
    </row>
    <row r="5" spans="1:8" ht="12.75">
      <c r="A5" s="45" t="s">
        <v>145</v>
      </c>
      <c r="B5" s="45"/>
      <c r="C5" s="45"/>
      <c r="D5" s="45"/>
      <c r="E5" s="45"/>
      <c r="F5" s="45"/>
      <c r="G5" s="45"/>
      <c r="H5" s="44"/>
    </row>
    <row r="6" spans="1:8" ht="12.75">
      <c r="A6" s="46"/>
      <c r="B6" s="46"/>
      <c r="C6" s="46"/>
      <c r="D6" s="46"/>
      <c r="E6" s="44"/>
      <c r="F6" s="46"/>
      <c r="G6" s="46"/>
      <c r="H6" s="46"/>
    </row>
    <row r="7" spans="1:8" ht="12.75">
      <c r="A7" s="46"/>
      <c r="B7" s="46"/>
      <c r="C7" s="46"/>
      <c r="D7" s="46"/>
      <c r="E7" s="44"/>
      <c r="F7" s="46"/>
      <c r="G7" s="46"/>
      <c r="H7" s="46"/>
    </row>
    <row r="8" spans="1:8" ht="12.75">
      <c r="A8" s="105" t="s">
        <v>2</v>
      </c>
      <c r="E8" s="47" t="s">
        <v>3</v>
      </c>
      <c r="F8" s="47"/>
      <c r="G8" s="48" t="s">
        <v>4</v>
      </c>
      <c r="H8" s="49"/>
    </row>
    <row r="9" spans="5:8" ht="12.75">
      <c r="E9" s="50" t="s">
        <v>5</v>
      </c>
      <c r="F9" s="51" t="s">
        <v>6</v>
      </c>
      <c r="G9" s="50" t="s">
        <v>5</v>
      </c>
      <c r="H9" s="51" t="s">
        <v>7</v>
      </c>
    </row>
    <row r="10" spans="5:8" ht="12.75">
      <c r="E10" s="50" t="s">
        <v>8</v>
      </c>
      <c r="F10" s="50" t="s">
        <v>9</v>
      </c>
      <c r="G10" s="52" t="s">
        <v>8</v>
      </c>
      <c r="H10" s="52" t="s">
        <v>9</v>
      </c>
    </row>
    <row r="11" spans="5:8" ht="12.75">
      <c r="E11" s="50" t="s">
        <v>195</v>
      </c>
      <c r="F11" s="51" t="s">
        <v>151</v>
      </c>
      <c r="G11" s="51" t="s">
        <v>10</v>
      </c>
      <c r="H11" s="50" t="s">
        <v>11</v>
      </c>
    </row>
    <row r="12" spans="1:8" s="3" customFormat="1" ht="12.75">
      <c r="A12" s="53"/>
      <c r="B12" s="53"/>
      <c r="C12" s="53"/>
      <c r="D12" s="53"/>
      <c r="E12" s="54">
        <v>37072</v>
      </c>
      <c r="F12" s="54">
        <v>36707</v>
      </c>
      <c r="G12" s="54">
        <v>37072</v>
      </c>
      <c r="H12" s="54">
        <v>36707</v>
      </c>
    </row>
    <row r="13" spans="5:8" ht="12.75">
      <c r="E13" s="50" t="s">
        <v>12</v>
      </c>
      <c r="F13" s="50" t="s">
        <v>12</v>
      </c>
      <c r="G13" s="50" t="s">
        <v>12</v>
      </c>
      <c r="H13" s="50" t="s">
        <v>12</v>
      </c>
    </row>
    <row r="14" ht="12.75">
      <c r="G14" s="55"/>
    </row>
    <row r="15" spans="1:8" ht="12.75">
      <c r="A15" s="41">
        <v>1</v>
      </c>
      <c r="B15" s="85" t="s">
        <v>13</v>
      </c>
      <c r="C15" s="41" t="s">
        <v>152</v>
      </c>
      <c r="E15" s="42">
        <f>57225-31433</f>
        <v>25792</v>
      </c>
      <c r="F15" s="55">
        <v>17680</v>
      </c>
      <c r="G15" s="56">
        <v>57225</v>
      </c>
      <c r="H15" s="55">
        <f>23088+33963+17680</f>
        <v>74731</v>
      </c>
    </row>
    <row r="16" spans="2:8" ht="12.75">
      <c r="B16" s="41" t="s">
        <v>15</v>
      </c>
      <c r="C16" s="41" t="s">
        <v>16</v>
      </c>
      <c r="E16" s="42">
        <v>0</v>
      </c>
      <c r="F16" s="55">
        <v>0</v>
      </c>
      <c r="G16" s="57">
        <v>0</v>
      </c>
      <c r="H16" s="55">
        <v>0</v>
      </c>
    </row>
    <row r="17" spans="2:8" ht="12.75">
      <c r="B17" s="41" t="s">
        <v>17</v>
      </c>
      <c r="C17" s="41" t="s">
        <v>153</v>
      </c>
      <c r="E17" s="42">
        <f>1942-1387</f>
        <v>555</v>
      </c>
      <c r="F17" s="55">
        <v>1458</v>
      </c>
      <c r="G17" s="56">
        <v>1942</v>
      </c>
      <c r="H17" s="55">
        <f>913+809+1458</f>
        <v>3180</v>
      </c>
    </row>
    <row r="18" ht="12.75">
      <c r="F18" s="55"/>
    </row>
    <row r="19" spans="1:6" ht="12.75">
      <c r="A19" s="41">
        <v>2</v>
      </c>
      <c r="B19" s="41" t="s">
        <v>13</v>
      </c>
      <c r="C19" s="41" t="s">
        <v>155</v>
      </c>
      <c r="F19" s="55"/>
    </row>
    <row r="20" spans="3:6" ht="12.75">
      <c r="C20" s="41" t="s">
        <v>18</v>
      </c>
      <c r="F20" s="55"/>
    </row>
    <row r="21" spans="3:6" ht="12.75">
      <c r="C21" s="41" t="s">
        <v>19</v>
      </c>
      <c r="F21" s="55"/>
    </row>
    <row r="22" spans="3:8" ht="12.75">
      <c r="C22" s="41" t="s">
        <v>20</v>
      </c>
      <c r="E22" s="42">
        <f>19238-12108+314+135</f>
        <v>7579</v>
      </c>
      <c r="F22" s="55">
        <v>9853</v>
      </c>
      <c r="G22" s="56">
        <f>17774+946+518</f>
        <v>19238</v>
      </c>
      <c r="H22" s="55">
        <f>9123+(-2571)+9853</f>
        <v>16405</v>
      </c>
    </row>
    <row r="23" spans="2:8" ht="12.75">
      <c r="B23" s="41" t="s">
        <v>15</v>
      </c>
      <c r="C23" s="41" t="s">
        <v>154</v>
      </c>
      <c r="E23" s="42">
        <f>-946-(-632)</f>
        <v>-314</v>
      </c>
      <c r="F23" s="55">
        <v>-1054</v>
      </c>
      <c r="G23" s="56">
        <v>-946</v>
      </c>
      <c r="H23" s="55">
        <f>-706-991-1054</f>
        <v>-2751</v>
      </c>
    </row>
    <row r="24" spans="2:8" ht="12.75">
      <c r="B24" s="41" t="s">
        <v>17</v>
      </c>
      <c r="C24" s="41" t="s">
        <v>21</v>
      </c>
      <c r="E24" s="42">
        <f>-518-(-383)</f>
        <v>-135</v>
      </c>
      <c r="F24" s="55">
        <v>-431</v>
      </c>
      <c r="G24" s="56">
        <v>-518</v>
      </c>
      <c r="H24" s="55">
        <f>-236-669-431</f>
        <v>-1336</v>
      </c>
    </row>
    <row r="25" spans="2:8" ht="12.75">
      <c r="B25" s="41" t="s">
        <v>22</v>
      </c>
      <c r="C25" s="41" t="s">
        <v>23</v>
      </c>
      <c r="E25" s="42">
        <f>G25</f>
        <v>0</v>
      </c>
      <c r="F25" s="55">
        <v>0</v>
      </c>
      <c r="G25" s="56">
        <v>0</v>
      </c>
      <c r="H25" s="55">
        <v>0</v>
      </c>
    </row>
    <row r="26" spans="2:8" ht="12.75">
      <c r="B26" s="41" t="s">
        <v>24</v>
      </c>
      <c r="C26" s="41" t="s">
        <v>156</v>
      </c>
      <c r="F26" s="55"/>
      <c r="G26" s="57"/>
      <c r="H26" s="58"/>
    </row>
    <row r="27" spans="3:8" ht="12.75">
      <c r="C27" s="41" t="s">
        <v>20</v>
      </c>
      <c r="E27" s="42">
        <f>SUM(E22:E26)</f>
        <v>7130</v>
      </c>
      <c r="F27" s="42">
        <f>SUM(F22:F24)</f>
        <v>8368</v>
      </c>
      <c r="G27" s="42">
        <f>SUM(G22:G26)</f>
        <v>17774</v>
      </c>
      <c r="H27" s="42">
        <f>SUM(H22:H26)</f>
        <v>12318</v>
      </c>
    </row>
    <row r="28" spans="2:8" ht="12.75">
      <c r="B28" s="85" t="s">
        <v>25</v>
      </c>
      <c r="C28" s="41" t="s">
        <v>157</v>
      </c>
      <c r="E28" s="42">
        <v>0</v>
      </c>
      <c r="F28" s="55">
        <v>0</v>
      </c>
      <c r="G28" s="56">
        <v>0</v>
      </c>
      <c r="H28" s="55">
        <v>0</v>
      </c>
    </row>
    <row r="29" spans="2:6" ht="12" customHeight="1">
      <c r="B29" s="41" t="s">
        <v>26</v>
      </c>
      <c r="C29" s="41" t="s">
        <v>158</v>
      </c>
      <c r="F29" s="55"/>
    </row>
    <row r="30" spans="3:8" ht="12.75">
      <c r="C30" s="41" t="s">
        <v>27</v>
      </c>
      <c r="E30" s="42">
        <f>SUM(E27:E28)</f>
        <v>7130</v>
      </c>
      <c r="F30" s="42">
        <f>SUM(F27:F28)</f>
        <v>8368</v>
      </c>
      <c r="G30" s="42">
        <f>SUM(G27:G28)</f>
        <v>17774</v>
      </c>
      <c r="H30" s="42">
        <f>SUM(H27:H28)</f>
        <v>12318</v>
      </c>
    </row>
    <row r="31" spans="2:8" ht="12.75">
      <c r="B31" s="41" t="s">
        <v>28</v>
      </c>
      <c r="C31" s="41" t="s">
        <v>29</v>
      </c>
      <c r="E31" s="42">
        <f>-5143-(-3532)</f>
        <v>-1611</v>
      </c>
      <c r="F31" s="55">
        <v>-1421</v>
      </c>
      <c r="G31" s="56">
        <v>-5143</v>
      </c>
      <c r="H31" s="55">
        <f>-1879-1175-1421</f>
        <v>-4475</v>
      </c>
    </row>
    <row r="32" spans="2:6" ht="12.75">
      <c r="B32" s="41" t="s">
        <v>164</v>
      </c>
      <c r="C32" s="41" t="s">
        <v>30</v>
      </c>
      <c r="D32" s="41" t="s">
        <v>31</v>
      </c>
      <c r="F32" s="55"/>
    </row>
    <row r="33" spans="4:8" ht="12.75">
      <c r="D33" s="41" t="s">
        <v>32</v>
      </c>
      <c r="E33" s="42">
        <f>SUM(E30:E32)</f>
        <v>5519</v>
      </c>
      <c r="F33" s="42">
        <f>SUM(F30:F31)</f>
        <v>6947</v>
      </c>
      <c r="G33" s="42">
        <f>SUM(G30:G32)</f>
        <v>12631</v>
      </c>
      <c r="H33" s="42">
        <f>SUM(H30:H31)</f>
        <v>7843</v>
      </c>
    </row>
    <row r="34" spans="3:8" ht="12.75">
      <c r="C34" s="41" t="s">
        <v>33</v>
      </c>
      <c r="D34" s="41" t="s">
        <v>159</v>
      </c>
      <c r="E34" s="56">
        <v>0</v>
      </c>
      <c r="F34" s="55">
        <v>0</v>
      </c>
      <c r="G34" s="56">
        <v>0</v>
      </c>
      <c r="H34" s="55">
        <v>0</v>
      </c>
    </row>
    <row r="35" spans="2:7" ht="12.75">
      <c r="B35" s="41" t="s">
        <v>34</v>
      </c>
      <c r="C35" s="41" t="s">
        <v>160</v>
      </c>
      <c r="E35" s="56"/>
      <c r="F35" s="55"/>
      <c r="G35" s="56"/>
    </row>
    <row r="36" spans="2:6" ht="12.75">
      <c r="B36" s="41" t="s">
        <v>35</v>
      </c>
      <c r="C36" s="41" t="s">
        <v>161</v>
      </c>
      <c r="F36" s="55"/>
    </row>
    <row r="37" spans="3:8" ht="12.75">
      <c r="C37" s="41" t="s">
        <v>40</v>
      </c>
      <c r="E37" s="42">
        <f>SUM(E33:E34)</f>
        <v>5519</v>
      </c>
      <c r="F37" s="42">
        <f>SUM(F33:F34)</f>
        <v>6947</v>
      </c>
      <c r="G37" s="42">
        <f>SUM(G33:G34)</f>
        <v>12631</v>
      </c>
      <c r="H37" s="42">
        <f>SUM(H33:H34)</f>
        <v>7843</v>
      </c>
    </row>
    <row r="38" spans="2:8" ht="12.75">
      <c r="B38" s="41" t="s">
        <v>41</v>
      </c>
      <c r="C38" s="41" t="s">
        <v>30</v>
      </c>
      <c r="D38" s="41" t="s">
        <v>36</v>
      </c>
      <c r="E38" s="42">
        <v>0</v>
      </c>
      <c r="F38" s="55">
        <v>0</v>
      </c>
      <c r="G38" s="42">
        <v>0</v>
      </c>
      <c r="H38" s="55">
        <v>0</v>
      </c>
    </row>
    <row r="39" spans="3:8" ht="12.75">
      <c r="C39" s="41" t="s">
        <v>33</v>
      </c>
      <c r="D39" s="59" t="s">
        <v>37</v>
      </c>
      <c r="E39" s="42">
        <v>0</v>
      </c>
      <c r="F39" s="55">
        <v>0</v>
      </c>
      <c r="G39" s="42">
        <v>0</v>
      </c>
      <c r="H39" s="55">
        <v>0</v>
      </c>
    </row>
    <row r="40" spans="3:6" ht="12.75">
      <c r="C40" s="41" t="s">
        <v>38</v>
      </c>
      <c r="D40" s="41" t="s">
        <v>39</v>
      </c>
      <c r="F40" s="55"/>
    </row>
    <row r="41" spans="4:8" ht="12.75">
      <c r="D41" s="41" t="s">
        <v>40</v>
      </c>
      <c r="E41" s="42">
        <v>0</v>
      </c>
      <c r="F41" s="55">
        <v>0</v>
      </c>
      <c r="G41" s="42">
        <v>0</v>
      </c>
      <c r="H41" s="55">
        <v>0</v>
      </c>
    </row>
    <row r="42" spans="2:8" ht="13.5" thickBot="1">
      <c r="B42" s="41" t="s">
        <v>163</v>
      </c>
      <c r="C42" s="41" t="s">
        <v>162</v>
      </c>
      <c r="E42" s="60">
        <f>SUM(E37:E41)</f>
        <v>5519</v>
      </c>
      <c r="F42" s="60">
        <f>SUM(F37:F41)</f>
        <v>6947</v>
      </c>
      <c r="G42" s="60">
        <f>SUM(G37:G41)</f>
        <v>12631</v>
      </c>
      <c r="H42" s="60">
        <f>SUM(H37:H41)</f>
        <v>7843</v>
      </c>
    </row>
    <row r="43" ht="13.5" thickTop="1">
      <c r="F43" s="61"/>
    </row>
    <row r="44" ht="12.75">
      <c r="F44" s="61"/>
    </row>
    <row r="45" spans="1:8" s="1" customFormat="1" ht="12.75">
      <c r="A45" s="41">
        <v>3</v>
      </c>
      <c r="B45" s="41" t="s">
        <v>13</v>
      </c>
      <c r="C45" s="41" t="s">
        <v>165</v>
      </c>
      <c r="D45" s="41"/>
      <c r="E45" s="42"/>
      <c r="F45" s="61"/>
      <c r="G45" s="42"/>
      <c r="H45" s="55"/>
    </row>
    <row r="46" spans="1:8" s="1" customFormat="1" ht="12.75">
      <c r="A46" s="41"/>
      <c r="B46" s="41"/>
      <c r="C46" s="41" t="s">
        <v>42</v>
      </c>
      <c r="D46" s="41"/>
      <c r="E46" s="42"/>
      <c r="F46" s="61"/>
      <c r="G46" s="42"/>
      <c r="H46" s="55"/>
    </row>
    <row r="47" spans="1:8" s="1" customFormat="1" ht="12.75">
      <c r="A47" s="41"/>
      <c r="B47" s="41"/>
      <c r="C47" s="41" t="s">
        <v>43</v>
      </c>
      <c r="D47" s="41"/>
      <c r="E47" s="42"/>
      <c r="F47" s="61"/>
      <c r="G47" s="41"/>
      <c r="H47" s="61"/>
    </row>
    <row r="48" spans="1:8" s="1" customFormat="1" ht="12.75">
      <c r="A48" s="41"/>
      <c r="B48" s="41"/>
      <c r="C48" s="41" t="s">
        <v>30</v>
      </c>
      <c r="D48" s="41" t="s">
        <v>44</v>
      </c>
      <c r="E48" s="62">
        <f>E42/253317*100</f>
        <v>2.1786930999498653</v>
      </c>
      <c r="F48" s="114">
        <f>F42/233317*100</f>
        <v>2.9774941388754352</v>
      </c>
      <c r="G48" s="62">
        <f>G42/253317*100</f>
        <v>4.986242534058117</v>
      </c>
      <c r="H48" s="114">
        <f>H37/233317*100</f>
        <v>3.3615210207571673</v>
      </c>
    </row>
    <row r="49" spans="1:8" s="1" customFormat="1" ht="12.75">
      <c r="A49" s="41"/>
      <c r="B49" s="41"/>
      <c r="C49" s="41"/>
      <c r="D49" s="59" t="s">
        <v>45</v>
      </c>
      <c r="E49" s="42"/>
      <c r="F49" s="61"/>
      <c r="G49" s="42"/>
      <c r="H49" s="114"/>
    </row>
    <row r="50" spans="1:8" s="1" customFormat="1" ht="12.75">
      <c r="A50" s="41"/>
      <c r="B50" s="41"/>
      <c r="C50" s="41" t="s">
        <v>33</v>
      </c>
      <c r="D50" s="41" t="s">
        <v>46</v>
      </c>
      <c r="E50" s="121" t="s">
        <v>191</v>
      </c>
      <c r="F50" s="121" t="s">
        <v>191</v>
      </c>
      <c r="G50" s="121" t="s">
        <v>191</v>
      </c>
      <c r="H50" s="121" t="s">
        <v>191</v>
      </c>
    </row>
    <row r="51" spans="1:8" s="1" customFormat="1" ht="12.75">
      <c r="A51" s="41"/>
      <c r="B51" s="41"/>
      <c r="C51" s="41"/>
      <c r="D51" s="59" t="s">
        <v>47</v>
      </c>
      <c r="E51" s="42"/>
      <c r="F51" s="41"/>
      <c r="G51" s="42"/>
      <c r="H51" s="55"/>
    </row>
    <row r="52" spans="1:8" s="1" customFormat="1" ht="12.75">
      <c r="A52" s="41"/>
      <c r="B52" s="41"/>
      <c r="C52" s="41"/>
      <c r="D52" s="41"/>
      <c r="E52" s="42"/>
      <c r="F52" s="42"/>
      <c r="G52" s="42"/>
      <c r="H52" s="55"/>
    </row>
    <row r="53" spans="1:8" s="1" customFormat="1" ht="12.75">
      <c r="A53" s="105" t="s">
        <v>48</v>
      </c>
      <c r="B53" s="41"/>
      <c r="C53" s="41"/>
      <c r="D53" s="41"/>
      <c r="E53" s="42"/>
      <c r="F53" s="42"/>
      <c r="G53" s="44"/>
      <c r="H53" s="44"/>
    </row>
    <row r="54" spans="5:8" ht="12.75">
      <c r="E54" s="44" t="s">
        <v>49</v>
      </c>
      <c r="G54" s="44" t="s">
        <v>50</v>
      </c>
      <c r="H54" s="44"/>
    </row>
    <row r="55" spans="5:8" ht="12.75">
      <c r="E55" s="44" t="s">
        <v>5</v>
      </c>
      <c r="G55" s="44" t="s">
        <v>51</v>
      </c>
      <c r="H55" s="44"/>
    </row>
    <row r="56" spans="5:7" ht="12.75">
      <c r="E56" s="63" t="s">
        <v>52</v>
      </c>
      <c r="G56" s="49" t="s">
        <v>53</v>
      </c>
    </row>
    <row r="57" spans="5:7" ht="12.75">
      <c r="E57" s="64">
        <v>37072</v>
      </c>
      <c r="G57" s="65">
        <v>36799</v>
      </c>
    </row>
    <row r="58" spans="5:7" ht="12.75">
      <c r="E58" s="44" t="s">
        <v>12</v>
      </c>
      <c r="G58" s="46" t="s">
        <v>12</v>
      </c>
    </row>
    <row r="60" spans="5:7" ht="12.75">
      <c r="E60" s="56"/>
      <c r="G60" s="56"/>
    </row>
    <row r="61" spans="1:7" ht="12.75">
      <c r="A61" s="61">
        <v>1</v>
      </c>
      <c r="B61" s="41" t="s">
        <v>166</v>
      </c>
      <c r="E61" s="56">
        <v>5150</v>
      </c>
      <c r="G61" s="56">
        <v>6135</v>
      </c>
    </row>
    <row r="62" spans="1:7" ht="12.75">
      <c r="A62" s="61">
        <v>2</v>
      </c>
      <c r="B62" s="41" t="s">
        <v>167</v>
      </c>
      <c r="E62" s="56">
        <v>0</v>
      </c>
      <c r="G62" s="56">
        <v>0</v>
      </c>
    </row>
    <row r="63" spans="1:7" ht="12.75">
      <c r="A63" s="61">
        <v>3</v>
      </c>
      <c r="B63" s="41" t="s">
        <v>54</v>
      </c>
      <c r="E63" s="56">
        <v>0</v>
      </c>
      <c r="G63" s="56">
        <v>0</v>
      </c>
    </row>
    <row r="64" spans="1:7" ht="12.75">
      <c r="A64" s="61">
        <v>4</v>
      </c>
      <c r="B64" s="59" t="s">
        <v>55</v>
      </c>
      <c r="E64" s="56">
        <v>0</v>
      </c>
      <c r="G64" s="56">
        <v>0</v>
      </c>
    </row>
    <row r="65" spans="1:7" ht="12.75">
      <c r="A65" s="61">
        <v>5</v>
      </c>
      <c r="B65" s="85" t="s">
        <v>168</v>
      </c>
      <c r="E65" s="56">
        <v>0</v>
      </c>
      <c r="G65" s="56">
        <v>0</v>
      </c>
    </row>
    <row r="66" spans="1:7" ht="12.75">
      <c r="A66" s="61">
        <v>6</v>
      </c>
      <c r="B66" s="41" t="s">
        <v>56</v>
      </c>
      <c r="E66" s="56">
        <v>0</v>
      </c>
      <c r="G66" s="56">
        <v>0</v>
      </c>
    </row>
    <row r="67" spans="1:7" ht="12.75">
      <c r="A67" s="61">
        <v>7</v>
      </c>
      <c r="B67" s="41" t="s">
        <v>57</v>
      </c>
      <c r="E67" s="56">
        <v>314875</v>
      </c>
      <c r="G67" s="56">
        <v>314875</v>
      </c>
    </row>
    <row r="68" spans="1:7" ht="12.75">
      <c r="A68" s="61"/>
      <c r="E68" s="66">
        <f>SUM(E61:E67)</f>
        <v>320025</v>
      </c>
      <c r="G68" s="66">
        <f>SUM(G61:G67)</f>
        <v>321010</v>
      </c>
    </row>
    <row r="69" ht="12.75">
      <c r="A69" s="61"/>
    </row>
    <row r="70" spans="1:2" ht="12.75">
      <c r="A70" s="61">
        <v>8</v>
      </c>
      <c r="B70" s="41" t="s">
        <v>58</v>
      </c>
    </row>
    <row r="71" spans="1:7" ht="12.75">
      <c r="A71" s="61"/>
      <c r="C71" s="41" t="s">
        <v>59</v>
      </c>
      <c r="E71" s="56">
        <v>86666</v>
      </c>
      <c r="G71" s="56">
        <v>86811</v>
      </c>
    </row>
    <row r="72" spans="1:7" ht="12.75">
      <c r="A72" s="61"/>
      <c r="C72" s="41" t="s">
        <v>169</v>
      </c>
      <c r="E72" s="56">
        <v>25890</v>
      </c>
      <c r="G72" s="56">
        <v>29325</v>
      </c>
    </row>
    <row r="73" spans="1:7" ht="12.75">
      <c r="A73" s="61"/>
      <c r="C73" s="41" t="s">
        <v>170</v>
      </c>
      <c r="E73" s="56">
        <v>13548</v>
      </c>
      <c r="G73" s="56">
        <v>14105</v>
      </c>
    </row>
    <row r="74" spans="1:7" ht="12.75">
      <c r="A74" s="61"/>
      <c r="C74" s="41" t="s">
        <v>60</v>
      </c>
      <c r="E74" s="56">
        <v>789</v>
      </c>
      <c r="G74" s="56">
        <v>1394</v>
      </c>
    </row>
    <row r="75" spans="1:7" ht="12.75">
      <c r="A75" s="61"/>
      <c r="C75" s="41" t="s">
        <v>61</v>
      </c>
      <c r="E75" s="56">
        <v>0</v>
      </c>
      <c r="G75" s="56">
        <v>0</v>
      </c>
    </row>
    <row r="76" spans="1:7" ht="12.75">
      <c r="A76" s="61"/>
      <c r="C76" s="59" t="s">
        <v>62</v>
      </c>
      <c r="E76" s="56">
        <v>5214</v>
      </c>
      <c r="G76" s="56">
        <v>10324</v>
      </c>
    </row>
    <row r="77" spans="1:7" ht="12.75">
      <c r="A77" s="61"/>
      <c r="E77" s="67"/>
      <c r="G77" s="67"/>
    </row>
    <row r="78" spans="1:7" ht="12.75">
      <c r="A78" s="61"/>
      <c r="E78" s="42">
        <f>SUM(E71:E77)</f>
        <v>132107</v>
      </c>
      <c r="G78" s="42">
        <f>SUM(G71:G77)</f>
        <v>141959</v>
      </c>
    </row>
    <row r="79" ht="12.75">
      <c r="A79" s="61"/>
    </row>
    <row r="80" spans="1:2" ht="12.75">
      <c r="A80" s="61">
        <v>9</v>
      </c>
      <c r="B80" s="41" t="s">
        <v>63</v>
      </c>
    </row>
    <row r="81" spans="1:7" ht="12.75">
      <c r="A81" s="61"/>
      <c r="C81" s="41" t="s">
        <v>171</v>
      </c>
      <c r="E81" s="56">
        <v>-12663</v>
      </c>
      <c r="G81" s="56">
        <v>-6634</v>
      </c>
    </row>
    <row r="82" spans="1:7" ht="12.75">
      <c r="A82" s="61"/>
      <c r="C82" s="59" t="s">
        <v>172</v>
      </c>
      <c r="E82" s="56">
        <v>-23439</v>
      </c>
      <c r="G82" s="56">
        <v>-40142</v>
      </c>
    </row>
    <row r="83" spans="1:7" ht="12.75">
      <c r="A83" s="61"/>
      <c r="C83" s="41" t="s">
        <v>64</v>
      </c>
      <c r="E83" s="56">
        <v>-32891</v>
      </c>
      <c r="G83" s="56">
        <v>-35302</v>
      </c>
    </row>
    <row r="84" spans="1:7" ht="12.75">
      <c r="A84" s="61"/>
      <c r="C84" s="41" t="s">
        <v>174</v>
      </c>
      <c r="E84" s="56">
        <v>-3612</v>
      </c>
      <c r="G84" s="56">
        <v>-4201</v>
      </c>
    </row>
    <row r="85" spans="1:7" ht="12.75">
      <c r="A85" s="61"/>
      <c r="C85" s="41" t="s">
        <v>173</v>
      </c>
      <c r="E85" s="42">
        <v>0</v>
      </c>
      <c r="G85" s="42">
        <v>-1267</v>
      </c>
    </row>
    <row r="86" spans="1:7" ht="12.75">
      <c r="A86" s="61"/>
      <c r="C86" s="41" t="s">
        <v>65</v>
      </c>
      <c r="E86" s="42">
        <v>0</v>
      </c>
      <c r="G86" s="42">
        <v>0</v>
      </c>
    </row>
    <row r="87" ht="12.75">
      <c r="A87" s="61"/>
    </row>
    <row r="88" spans="1:7" ht="12.75">
      <c r="A88" s="61">
        <v>10</v>
      </c>
      <c r="B88" s="41" t="s">
        <v>66</v>
      </c>
      <c r="E88" s="66">
        <f>SUM(E78:E86)</f>
        <v>59502</v>
      </c>
      <c r="G88" s="66">
        <f>SUM(G78:G86)</f>
        <v>54413</v>
      </c>
    </row>
    <row r="89" ht="12.75">
      <c r="A89" s="61"/>
    </row>
    <row r="90" spans="5:7" ht="13.5" thickBot="1">
      <c r="E90" s="60">
        <f>E68+E88</f>
        <v>379527</v>
      </c>
      <c r="G90" s="60">
        <f>G68+G88</f>
        <v>375423</v>
      </c>
    </row>
    <row r="91" ht="13.5" thickTop="1"/>
    <row r="92" spans="1:2" ht="12.75">
      <c r="A92" s="61">
        <v>11</v>
      </c>
      <c r="B92" s="41" t="s">
        <v>67</v>
      </c>
    </row>
    <row r="93" spans="1:7" ht="12.75">
      <c r="A93" s="61"/>
      <c r="B93" s="41" t="s">
        <v>68</v>
      </c>
      <c r="E93" s="56">
        <v>253317</v>
      </c>
      <c r="G93" s="56">
        <v>253317</v>
      </c>
    </row>
    <row r="94" spans="1:2" ht="12.75">
      <c r="A94" s="61"/>
      <c r="B94" s="41" t="s">
        <v>69</v>
      </c>
    </row>
    <row r="95" spans="1:7" ht="12.75">
      <c r="A95" s="61"/>
      <c r="C95" s="41" t="s">
        <v>70</v>
      </c>
      <c r="E95" s="56">
        <v>22</v>
      </c>
      <c r="G95" s="56">
        <v>22</v>
      </c>
    </row>
    <row r="96" spans="1:7" ht="12.75">
      <c r="A96" s="61"/>
      <c r="C96" s="41" t="s">
        <v>71</v>
      </c>
      <c r="E96" s="42">
        <v>498</v>
      </c>
      <c r="G96" s="42">
        <v>498</v>
      </c>
    </row>
    <row r="97" spans="1:7" ht="12.75">
      <c r="A97" s="61"/>
      <c r="C97" s="59" t="s">
        <v>72</v>
      </c>
      <c r="E97" s="42">
        <v>3642</v>
      </c>
      <c r="G97" s="42">
        <v>3642</v>
      </c>
    </row>
    <row r="98" spans="1:7" ht="12.75">
      <c r="A98" s="61"/>
      <c r="C98" s="41" t="s">
        <v>73</v>
      </c>
      <c r="E98" s="42">
        <v>0</v>
      </c>
      <c r="G98" s="42">
        <v>0</v>
      </c>
    </row>
    <row r="99" spans="1:7" ht="12.75">
      <c r="A99" s="61"/>
      <c r="C99" s="41" t="s">
        <v>74</v>
      </c>
      <c r="E99" s="42">
        <v>0</v>
      </c>
      <c r="G99" s="42">
        <v>0</v>
      </c>
    </row>
    <row r="100" spans="1:7" ht="12.75">
      <c r="A100" s="61"/>
      <c r="C100" s="41" t="s">
        <v>75</v>
      </c>
      <c r="E100" s="56">
        <v>12193</v>
      </c>
      <c r="G100" s="56">
        <v>-437</v>
      </c>
    </row>
    <row r="101" spans="1:7" ht="12.75">
      <c r="A101" s="61"/>
      <c r="C101" s="41" t="s">
        <v>65</v>
      </c>
      <c r="E101" s="68">
        <v>0</v>
      </c>
      <c r="G101" s="68">
        <v>0</v>
      </c>
    </row>
    <row r="102" spans="1:7" ht="12.75">
      <c r="A102" s="61"/>
      <c r="E102" s="42">
        <f>SUM(E93:E101)</f>
        <v>269672</v>
      </c>
      <c r="G102" s="42">
        <f>SUM(G93:G101)</f>
        <v>257042</v>
      </c>
    </row>
    <row r="103" ht="12.75">
      <c r="A103" s="61"/>
    </row>
    <row r="104" spans="1:7" ht="12.75">
      <c r="A104" s="61">
        <v>12</v>
      </c>
      <c r="B104" s="41" t="s">
        <v>76</v>
      </c>
      <c r="E104" s="56">
        <v>2500</v>
      </c>
      <c r="G104" s="56">
        <v>2500</v>
      </c>
    </row>
    <row r="105" spans="1:7" ht="12.75">
      <c r="A105" s="61">
        <v>13</v>
      </c>
      <c r="B105" s="41" t="s">
        <v>77</v>
      </c>
      <c r="E105" s="42">
        <v>34844</v>
      </c>
      <c r="G105" s="42">
        <v>42914</v>
      </c>
    </row>
    <row r="106" spans="1:7" ht="12.75">
      <c r="A106" s="61">
        <v>14</v>
      </c>
      <c r="B106" s="41" t="s">
        <v>78</v>
      </c>
      <c r="E106" s="56">
        <v>2743</v>
      </c>
      <c r="G106" s="56">
        <v>2743</v>
      </c>
    </row>
    <row r="107" spans="1:7" ht="12.75">
      <c r="A107" s="61">
        <v>15</v>
      </c>
      <c r="B107" s="41" t="s">
        <v>175</v>
      </c>
      <c r="E107" s="56">
        <v>69768</v>
      </c>
      <c r="G107" s="56">
        <v>70224</v>
      </c>
    </row>
    <row r="108" spans="1:7" ht="13.5" thickBot="1">
      <c r="A108" s="61"/>
      <c r="E108" s="69">
        <f>SUM(E102:E107)</f>
        <v>379527</v>
      </c>
      <c r="G108" s="69">
        <f>SUM(G102:G107)</f>
        <v>375423</v>
      </c>
    </row>
    <row r="109" spans="1:7" ht="13.5" thickTop="1">
      <c r="A109" s="61"/>
      <c r="E109" s="57"/>
      <c r="G109" s="57"/>
    </row>
    <row r="110" spans="1:7" ht="12.75">
      <c r="A110" s="61">
        <v>16</v>
      </c>
      <c r="B110" s="41" t="s">
        <v>176</v>
      </c>
      <c r="E110" s="118">
        <f>(E102-E64)/E93</f>
        <v>1.0645633731648487</v>
      </c>
      <c r="G110" s="118">
        <f>(G102-G64)/G93</f>
        <v>1.0147048954472064</v>
      </c>
    </row>
    <row r="112" ht="12.75">
      <c r="B112" s="106" t="s">
        <v>79</v>
      </c>
    </row>
    <row r="113" ht="12.75">
      <c r="H113" s="61"/>
    </row>
    <row r="114" spans="1:8" ht="12.75">
      <c r="A114" s="61">
        <v>1</v>
      </c>
      <c r="B114" s="105" t="s">
        <v>80</v>
      </c>
      <c r="F114" s="41"/>
      <c r="G114" s="41"/>
      <c r="H114" s="61"/>
    </row>
    <row r="115" spans="1:8" ht="12.75">
      <c r="A115" s="61"/>
      <c r="B115" s="41" t="s">
        <v>81</v>
      </c>
      <c r="F115" s="41"/>
      <c r="G115" s="41"/>
      <c r="H115" s="61"/>
    </row>
    <row r="116" spans="1:8" ht="12.75">
      <c r="A116" s="61"/>
      <c r="B116" s="59" t="s">
        <v>82</v>
      </c>
      <c r="F116" s="41"/>
      <c r="G116" s="41"/>
      <c r="H116" s="61"/>
    </row>
    <row r="117" spans="1:8" ht="12.75">
      <c r="A117" s="61"/>
      <c r="B117" s="59"/>
      <c r="F117" s="41"/>
      <c r="G117" s="41"/>
      <c r="H117" s="61"/>
    </row>
    <row r="118" spans="1:8" ht="12.75">
      <c r="A118" s="61"/>
      <c r="F118" s="41"/>
      <c r="G118" s="41"/>
      <c r="H118" s="61"/>
    </row>
    <row r="119" spans="1:8" ht="12.75">
      <c r="A119" s="61">
        <v>2</v>
      </c>
      <c r="B119" s="105" t="s">
        <v>83</v>
      </c>
      <c r="F119" s="41"/>
      <c r="G119" s="41"/>
      <c r="H119" s="61"/>
    </row>
    <row r="120" spans="1:8" ht="12.75">
      <c r="A120" s="61"/>
      <c r="B120" s="41" t="s">
        <v>84</v>
      </c>
      <c r="H120" s="61"/>
    </row>
    <row r="121" spans="1:8" ht="12.75">
      <c r="A121" s="61"/>
      <c r="F121" s="41"/>
      <c r="G121" s="41"/>
      <c r="H121" s="61"/>
    </row>
    <row r="122" spans="1:8" ht="12.75">
      <c r="A122" s="61">
        <v>3</v>
      </c>
      <c r="B122" s="105" t="s">
        <v>85</v>
      </c>
      <c r="F122" s="41"/>
      <c r="G122" s="41"/>
      <c r="H122" s="61"/>
    </row>
    <row r="123" spans="1:8" ht="12.75">
      <c r="A123" s="61"/>
      <c r="B123" s="41" t="s">
        <v>86</v>
      </c>
      <c r="F123" s="41"/>
      <c r="G123" s="41"/>
      <c r="H123" s="61"/>
    </row>
    <row r="124" spans="1:8" ht="12.75">
      <c r="A124" s="61"/>
      <c r="F124" s="41"/>
      <c r="G124" s="41"/>
      <c r="H124" s="61"/>
    </row>
    <row r="125" spans="1:8" ht="12.75">
      <c r="A125" s="61">
        <v>4</v>
      </c>
      <c r="B125" s="107" t="s">
        <v>87</v>
      </c>
      <c r="C125" s="70"/>
      <c r="D125" s="70"/>
      <c r="E125" s="71"/>
      <c r="F125" s="41"/>
      <c r="G125" s="41"/>
      <c r="H125" s="61"/>
    </row>
    <row r="126" spans="1:8" ht="12">
      <c r="A126" s="74"/>
      <c r="B126" s="108"/>
      <c r="C126" s="72"/>
      <c r="D126" s="72"/>
      <c r="E126" s="73" t="s">
        <v>88</v>
      </c>
      <c r="F126" s="74" t="s">
        <v>6</v>
      </c>
      <c r="G126" s="74" t="s">
        <v>88</v>
      </c>
      <c r="H126" s="75" t="s">
        <v>7</v>
      </c>
    </row>
    <row r="127" spans="1:8" s="4" customFormat="1" ht="10.5">
      <c r="A127" s="74"/>
      <c r="B127" s="108"/>
      <c r="C127" s="72"/>
      <c r="D127" s="72"/>
      <c r="E127" s="76" t="s">
        <v>8</v>
      </c>
      <c r="F127" s="74" t="s">
        <v>9</v>
      </c>
      <c r="G127" s="74" t="s">
        <v>89</v>
      </c>
      <c r="H127" s="74" t="s">
        <v>9</v>
      </c>
    </row>
    <row r="128" spans="1:8" s="4" customFormat="1" ht="10.5">
      <c r="A128" s="78"/>
      <c r="B128" s="109"/>
      <c r="C128" s="77"/>
      <c r="D128" s="77"/>
      <c r="E128" s="76" t="s">
        <v>90</v>
      </c>
      <c r="F128" s="78" t="s">
        <v>52</v>
      </c>
      <c r="G128" s="78" t="s">
        <v>10</v>
      </c>
      <c r="H128" s="78" t="s">
        <v>11</v>
      </c>
    </row>
    <row r="129" spans="1:8" s="5" customFormat="1" ht="10.5">
      <c r="A129" s="74"/>
      <c r="B129" s="108"/>
      <c r="C129" s="72"/>
      <c r="D129" s="72"/>
      <c r="E129" s="78">
        <v>37072</v>
      </c>
      <c r="F129" s="78">
        <v>36707</v>
      </c>
      <c r="G129" s="78">
        <v>37072</v>
      </c>
      <c r="H129" s="78">
        <v>36707</v>
      </c>
    </row>
    <row r="130" spans="1:8" s="4" customFormat="1" ht="10.5">
      <c r="A130" s="74"/>
      <c r="B130" s="108"/>
      <c r="C130" s="72"/>
      <c r="D130" s="72"/>
      <c r="E130" s="73" t="s">
        <v>91</v>
      </c>
      <c r="F130" s="73" t="s">
        <v>91</v>
      </c>
      <c r="G130" s="73" t="s">
        <v>91</v>
      </c>
      <c r="H130" s="73" t="s">
        <v>91</v>
      </c>
    </row>
    <row r="131" spans="1:8" s="4" customFormat="1" ht="10.5">
      <c r="A131" s="74"/>
      <c r="B131" s="108"/>
      <c r="C131" s="72"/>
      <c r="D131" s="72"/>
      <c r="E131" s="73"/>
      <c r="F131" s="74"/>
      <c r="G131" s="74"/>
      <c r="H131" s="74"/>
    </row>
    <row r="132" spans="1:8" s="4" customFormat="1" ht="12.75">
      <c r="A132" s="110"/>
      <c r="B132" s="89" t="s">
        <v>92</v>
      </c>
      <c r="C132" s="79"/>
      <c r="D132" s="79"/>
      <c r="E132" s="80">
        <f>5600-4650</f>
        <v>950</v>
      </c>
      <c r="F132" s="81">
        <v>1500</v>
      </c>
      <c r="G132" s="80">
        <v>5600</v>
      </c>
      <c r="H132" s="81">
        <f>1250+2000+1500</f>
        <v>4750</v>
      </c>
    </row>
    <row r="133" spans="1:8" s="2" customFormat="1" ht="12.75">
      <c r="A133" s="110"/>
      <c r="B133" s="89" t="s">
        <v>93</v>
      </c>
      <c r="C133" s="79"/>
      <c r="D133" s="79"/>
      <c r="E133" s="80">
        <v>0</v>
      </c>
      <c r="F133" s="81">
        <v>0</v>
      </c>
      <c r="G133" s="80">
        <v>0</v>
      </c>
      <c r="H133" s="81">
        <v>0</v>
      </c>
    </row>
    <row r="134" spans="1:8" s="2" customFormat="1" ht="12.75">
      <c r="A134" s="110"/>
      <c r="B134" s="89" t="s">
        <v>94</v>
      </c>
      <c r="C134" s="79"/>
      <c r="D134" s="79"/>
      <c r="E134" s="80">
        <f>-457-(-1118)</f>
        <v>661</v>
      </c>
      <c r="F134" s="81">
        <v>-79</v>
      </c>
      <c r="G134" s="80">
        <v>-457</v>
      </c>
      <c r="H134" s="81">
        <f>-75-121-79</f>
        <v>-275</v>
      </c>
    </row>
    <row r="135" spans="1:8" s="2" customFormat="1" ht="11.25" thickBot="1">
      <c r="A135" s="110"/>
      <c r="B135" s="79"/>
      <c r="C135" s="79"/>
      <c r="D135" s="79"/>
      <c r="E135" s="83">
        <f>SUM(E132:E134)</f>
        <v>1611</v>
      </c>
      <c r="F135" s="83">
        <f>SUM(F132:F134)</f>
        <v>1421</v>
      </c>
      <c r="G135" s="83">
        <f>SUM(G132:G134)</f>
        <v>5143</v>
      </c>
      <c r="H135" s="84">
        <f>SUM(H132:H134)</f>
        <v>4475</v>
      </c>
    </row>
    <row r="136" spans="1:8" s="2" customFormat="1" ht="11.25" thickTop="1">
      <c r="A136" s="110"/>
      <c r="B136" s="79"/>
      <c r="C136" s="79"/>
      <c r="D136" s="79"/>
      <c r="E136" s="80"/>
      <c r="F136" s="82"/>
      <c r="G136" s="82"/>
      <c r="H136" s="82"/>
    </row>
    <row r="137" spans="1:8" s="2" customFormat="1" ht="12.75">
      <c r="A137" s="110"/>
      <c r="B137" s="89" t="s">
        <v>206</v>
      </c>
      <c r="C137" s="79"/>
      <c r="D137" s="79"/>
      <c r="E137" s="80"/>
      <c r="F137" s="123"/>
      <c r="G137" s="123"/>
      <c r="H137" s="123"/>
    </row>
    <row r="138" spans="1:8" s="2" customFormat="1" ht="12.75">
      <c r="A138" s="110"/>
      <c r="B138" s="89" t="s">
        <v>217</v>
      </c>
      <c r="C138" s="79"/>
      <c r="D138" s="79"/>
      <c r="E138" s="80"/>
      <c r="F138" s="123"/>
      <c r="G138" s="123"/>
      <c r="H138" s="123"/>
    </row>
    <row r="139" spans="1:8" s="2" customFormat="1" ht="12.75">
      <c r="A139" s="85"/>
      <c r="B139" s="85"/>
      <c r="C139" s="85"/>
      <c r="D139" s="85"/>
      <c r="E139" s="86"/>
      <c r="F139" s="86"/>
      <c r="G139" s="86"/>
      <c r="H139" s="86"/>
    </row>
    <row r="140" spans="1:8" s="2" customFormat="1" ht="12.75">
      <c r="A140" s="85"/>
      <c r="B140" s="85"/>
      <c r="C140" s="85"/>
      <c r="D140" s="85"/>
      <c r="E140" s="86"/>
      <c r="F140" s="86"/>
      <c r="G140" s="86"/>
      <c r="H140" s="86"/>
    </row>
    <row r="141" spans="1:8" s="6" customFormat="1" ht="12.75">
      <c r="A141" s="61">
        <v>5</v>
      </c>
      <c r="B141" s="105" t="s">
        <v>177</v>
      </c>
      <c r="C141" s="41"/>
      <c r="D141" s="41"/>
      <c r="E141" s="42"/>
      <c r="F141" s="41"/>
      <c r="G141" s="41"/>
      <c r="H141" s="61"/>
    </row>
    <row r="142" spans="1:8" ht="12.75">
      <c r="A142" s="61"/>
      <c r="B142" s="59" t="s">
        <v>192</v>
      </c>
      <c r="F142" s="41"/>
      <c r="G142" s="41"/>
      <c r="H142" s="61"/>
    </row>
    <row r="143" spans="1:8" ht="12.75">
      <c r="A143" s="61"/>
      <c r="F143" s="41"/>
      <c r="G143" s="41"/>
      <c r="H143" s="61"/>
    </row>
    <row r="144" spans="1:8" ht="12.75">
      <c r="A144" s="61">
        <v>6</v>
      </c>
      <c r="B144" s="105" t="s">
        <v>95</v>
      </c>
      <c r="F144" s="41"/>
      <c r="G144" s="41"/>
      <c r="H144" s="61"/>
    </row>
    <row r="145" spans="1:8" ht="12.75">
      <c r="A145" s="61"/>
      <c r="B145" s="70" t="s">
        <v>178</v>
      </c>
      <c r="C145" s="70"/>
      <c r="D145" s="70"/>
      <c r="E145" s="71"/>
      <c r="F145" s="70"/>
      <c r="G145" s="70"/>
      <c r="H145" s="87"/>
    </row>
    <row r="146" spans="1:8" ht="12.75">
      <c r="A146" s="61"/>
      <c r="F146" s="41"/>
      <c r="G146" s="41"/>
      <c r="H146" s="61"/>
    </row>
    <row r="147" spans="1:8" ht="12.75">
      <c r="A147" s="61">
        <v>7</v>
      </c>
      <c r="B147" s="105" t="s">
        <v>96</v>
      </c>
      <c r="F147" s="41"/>
      <c r="G147" s="41"/>
      <c r="H147" s="61"/>
    </row>
    <row r="148" spans="1:8" ht="12.75">
      <c r="A148" s="61"/>
      <c r="B148" s="89" t="s">
        <v>149</v>
      </c>
      <c r="C148" s="88"/>
      <c r="D148" s="70"/>
      <c r="E148" s="71"/>
      <c r="F148" s="70"/>
      <c r="G148" s="70"/>
      <c r="H148" s="87"/>
    </row>
    <row r="149" spans="1:8" s="1" customFormat="1" ht="12.75">
      <c r="A149" s="61"/>
      <c r="B149" s="88"/>
      <c r="C149" s="70"/>
      <c r="D149" s="70"/>
      <c r="E149" s="71"/>
      <c r="F149" s="70"/>
      <c r="G149" s="70"/>
      <c r="H149" s="87"/>
    </row>
    <row r="150" spans="1:8" s="1" customFormat="1" ht="12.75">
      <c r="A150" s="61">
        <v>8</v>
      </c>
      <c r="B150" s="105" t="s">
        <v>179</v>
      </c>
      <c r="C150" s="41"/>
      <c r="D150" s="41"/>
      <c r="E150" s="42"/>
      <c r="F150" s="41"/>
      <c r="G150" s="41"/>
      <c r="H150" s="61"/>
    </row>
    <row r="151" spans="1:8" ht="12.75">
      <c r="A151" s="61"/>
      <c r="B151" s="88" t="s">
        <v>97</v>
      </c>
      <c r="C151" s="88" t="s">
        <v>98</v>
      </c>
      <c r="F151" s="41"/>
      <c r="G151" s="41"/>
      <c r="H151" s="61"/>
    </row>
    <row r="152" spans="1:8" ht="12.75">
      <c r="A152" s="61"/>
      <c r="B152" s="88" t="s">
        <v>197</v>
      </c>
      <c r="C152" s="70" t="s">
        <v>99</v>
      </c>
      <c r="F152" s="41"/>
      <c r="G152" s="41"/>
      <c r="H152" s="61"/>
    </row>
    <row r="153" spans="1:8" ht="12.75">
      <c r="A153" s="61"/>
      <c r="B153" s="88" t="s">
        <v>197</v>
      </c>
      <c r="C153" s="70" t="s">
        <v>198</v>
      </c>
      <c r="F153" s="41"/>
      <c r="G153" s="41"/>
      <c r="H153" s="61"/>
    </row>
    <row r="154" spans="1:8" ht="12.75">
      <c r="A154" s="61"/>
      <c r="B154" s="88"/>
      <c r="C154" s="70" t="s">
        <v>199</v>
      </c>
      <c r="F154" s="41"/>
      <c r="G154" s="41"/>
      <c r="H154" s="61"/>
    </row>
    <row r="155" spans="1:8" ht="12.75">
      <c r="A155" s="61"/>
      <c r="B155" s="89"/>
      <c r="C155" s="70"/>
      <c r="F155" s="41"/>
      <c r="G155" s="41"/>
      <c r="H155" s="61"/>
    </row>
    <row r="156" spans="1:8" ht="12.75">
      <c r="A156" s="61"/>
      <c r="B156" s="122" t="s">
        <v>150</v>
      </c>
      <c r="C156" s="70" t="s">
        <v>204</v>
      </c>
      <c r="D156" s="70"/>
      <c r="E156" s="71"/>
      <c r="F156" s="70"/>
      <c r="G156" s="70"/>
      <c r="H156" s="87"/>
    </row>
    <row r="157" spans="1:8" ht="12.75">
      <c r="A157" s="61"/>
      <c r="B157" s="122"/>
      <c r="C157" s="70" t="s">
        <v>200</v>
      </c>
      <c r="D157" s="70"/>
      <c r="E157" s="71"/>
      <c r="F157" s="70"/>
      <c r="G157" s="70"/>
      <c r="H157" s="87"/>
    </row>
    <row r="158" spans="1:8" ht="12.75">
      <c r="A158" s="61"/>
      <c r="B158" s="89"/>
      <c r="C158" s="89" t="s">
        <v>205</v>
      </c>
      <c r="D158" s="70"/>
      <c r="E158" s="71"/>
      <c r="F158" s="70"/>
      <c r="G158" s="70"/>
      <c r="H158" s="119"/>
    </row>
    <row r="159" spans="1:8" ht="12.75">
      <c r="A159" s="61"/>
      <c r="B159" s="89"/>
      <c r="C159" s="89"/>
      <c r="D159" s="70"/>
      <c r="E159" s="71"/>
      <c r="F159" s="70"/>
      <c r="G159" s="70"/>
      <c r="H159" s="119"/>
    </row>
    <row r="160" spans="1:8" ht="12.75">
      <c r="A160" s="61">
        <v>9</v>
      </c>
      <c r="B160" s="120" t="s">
        <v>180</v>
      </c>
      <c r="C160" s="89"/>
      <c r="D160" s="70"/>
      <c r="E160" s="71"/>
      <c r="F160" s="70"/>
      <c r="G160" s="70"/>
      <c r="H160" s="119"/>
    </row>
    <row r="161" spans="1:8" ht="12.75">
      <c r="A161" s="61"/>
      <c r="B161" s="89" t="s">
        <v>182</v>
      </c>
      <c r="C161" s="89"/>
      <c r="D161" s="70"/>
      <c r="E161" s="71"/>
      <c r="F161" s="70"/>
      <c r="G161" s="70"/>
      <c r="H161" s="119"/>
    </row>
    <row r="162" spans="1:8" ht="12.75">
      <c r="A162" s="61"/>
      <c r="B162" s="89" t="s">
        <v>181</v>
      </c>
      <c r="C162" s="89"/>
      <c r="D162" s="70"/>
      <c r="E162" s="71"/>
      <c r="F162" s="70"/>
      <c r="G162" s="70"/>
      <c r="H162" s="119"/>
    </row>
    <row r="163" spans="1:8" ht="12.75">
      <c r="A163" s="61"/>
      <c r="B163" s="89"/>
      <c r="C163" s="89"/>
      <c r="D163" s="70"/>
      <c r="E163" s="71"/>
      <c r="F163" s="70"/>
      <c r="G163" s="70"/>
      <c r="H163" s="119"/>
    </row>
    <row r="164" spans="1:8" ht="12.75">
      <c r="A164" s="61">
        <v>10</v>
      </c>
      <c r="B164" s="105" t="s">
        <v>103</v>
      </c>
      <c r="F164" s="41"/>
      <c r="G164" s="41"/>
      <c r="H164" s="61"/>
    </row>
    <row r="165" spans="1:8" ht="12.75">
      <c r="A165" s="61"/>
      <c r="F165" s="41"/>
      <c r="G165" s="61" t="s">
        <v>12</v>
      </c>
      <c r="H165" s="61"/>
    </row>
    <row r="166" spans="1:6" ht="12.75">
      <c r="A166" s="61"/>
      <c r="B166" s="112" t="s">
        <v>104</v>
      </c>
      <c r="F166" s="41"/>
    </row>
    <row r="167" spans="1:8" ht="12.75">
      <c r="A167" s="61"/>
      <c r="C167" s="41" t="s">
        <v>105</v>
      </c>
      <c r="F167" s="41"/>
      <c r="G167" s="91"/>
      <c r="H167" s="92"/>
    </row>
    <row r="168" spans="1:8" ht="12.75">
      <c r="A168" s="61"/>
      <c r="D168" s="41" t="s">
        <v>106</v>
      </c>
      <c r="F168" s="41"/>
      <c r="G168" s="93">
        <v>0</v>
      </c>
      <c r="H168" s="94"/>
    </row>
    <row r="169" spans="1:8" ht="12.75">
      <c r="A169" s="61"/>
      <c r="D169" s="41" t="s">
        <v>107</v>
      </c>
      <c r="F169" s="41"/>
      <c r="G169" s="93">
        <v>15000</v>
      </c>
      <c r="H169" s="94"/>
    </row>
    <row r="170" spans="1:8" ht="12.75">
      <c r="A170" s="61"/>
      <c r="D170" s="41" t="s">
        <v>108</v>
      </c>
      <c r="F170" s="41"/>
      <c r="G170" s="93">
        <v>17891</v>
      </c>
      <c r="H170" s="94"/>
    </row>
    <row r="171" spans="1:8" ht="13.5" thickBot="1">
      <c r="A171" s="61"/>
      <c r="F171" s="41"/>
      <c r="G171" s="96">
        <f>SUM(G168:G170)</f>
        <v>32891</v>
      </c>
      <c r="H171" s="97"/>
    </row>
    <row r="172" spans="1:8" ht="13.5" thickTop="1">
      <c r="A172" s="61"/>
      <c r="B172" s="112" t="s">
        <v>109</v>
      </c>
      <c r="F172" s="41"/>
      <c r="G172" s="98"/>
      <c r="H172" s="97"/>
    </row>
    <row r="173" spans="1:8" ht="12.75">
      <c r="A173" s="61"/>
      <c r="C173" s="41" t="s">
        <v>105</v>
      </c>
      <c r="F173" s="41"/>
      <c r="G173" s="98"/>
      <c r="H173" s="97"/>
    </row>
    <row r="174" spans="1:8" ht="13.5" thickBot="1">
      <c r="A174" s="61"/>
      <c r="D174" s="41" t="s">
        <v>108</v>
      </c>
      <c r="F174" s="41"/>
      <c r="G174" s="99">
        <v>34844</v>
      </c>
      <c r="H174" s="97"/>
    </row>
    <row r="175" spans="1:8" ht="13.5" thickTop="1">
      <c r="A175" s="61"/>
      <c r="F175" s="41"/>
      <c r="G175" s="98"/>
      <c r="H175" s="97"/>
    </row>
    <row r="176" spans="1:8" ht="12.75">
      <c r="A176" s="61"/>
      <c r="B176" s="41" t="s">
        <v>110</v>
      </c>
      <c r="F176" s="41"/>
      <c r="G176" s="41"/>
      <c r="H176" s="61"/>
    </row>
    <row r="177" spans="1:8" ht="12.75">
      <c r="A177" s="61"/>
      <c r="B177" s="89"/>
      <c r="C177" s="89"/>
      <c r="D177" s="70"/>
      <c r="E177" s="71"/>
      <c r="F177" s="70"/>
      <c r="G177" s="70"/>
      <c r="H177" s="119"/>
    </row>
    <row r="178" spans="1:8" ht="12.75">
      <c r="A178" s="61">
        <v>11</v>
      </c>
      <c r="B178" s="105" t="s">
        <v>183</v>
      </c>
      <c r="F178" s="41"/>
      <c r="G178" s="41"/>
      <c r="H178" s="61"/>
    </row>
    <row r="179" spans="1:8" ht="12.75">
      <c r="A179" s="61"/>
      <c r="B179" s="70" t="s">
        <v>207</v>
      </c>
      <c r="C179" s="70"/>
      <c r="D179" s="70"/>
      <c r="E179" s="71"/>
      <c r="F179" s="41"/>
      <c r="G179" s="41"/>
      <c r="H179" s="61"/>
    </row>
    <row r="180" spans="1:8" ht="12.75">
      <c r="A180" s="61"/>
      <c r="B180" s="70"/>
      <c r="C180" s="70"/>
      <c r="D180" s="70"/>
      <c r="E180" s="71"/>
      <c r="F180" s="41"/>
      <c r="G180" s="41"/>
      <c r="H180" s="61"/>
    </row>
    <row r="181" spans="1:8" ht="12.75">
      <c r="A181" s="61"/>
      <c r="B181" s="41" t="s">
        <v>13</v>
      </c>
      <c r="C181" s="41" t="s">
        <v>111</v>
      </c>
      <c r="F181" s="41"/>
      <c r="G181" s="41"/>
      <c r="H181" s="61"/>
    </row>
    <row r="182" spans="1:8" ht="12.75">
      <c r="A182" s="61"/>
      <c r="C182" s="41" t="s">
        <v>211</v>
      </c>
      <c r="F182" s="41"/>
      <c r="G182" s="41"/>
      <c r="H182" s="61"/>
    </row>
    <row r="183" spans="1:8" ht="12.75">
      <c r="A183" s="61"/>
      <c r="F183" s="41"/>
      <c r="G183" s="41"/>
      <c r="H183" s="61"/>
    </row>
    <row r="184" spans="1:8" ht="12.75">
      <c r="A184" s="61"/>
      <c r="B184" s="41" t="s">
        <v>15</v>
      </c>
      <c r="C184" s="41" t="s">
        <v>203</v>
      </c>
      <c r="F184" s="41"/>
      <c r="G184" s="41"/>
      <c r="H184" s="61"/>
    </row>
    <row r="185" spans="1:8" ht="12.75">
      <c r="A185" s="61"/>
      <c r="C185" s="41" t="s">
        <v>209</v>
      </c>
      <c r="F185" s="41"/>
      <c r="G185" s="41"/>
      <c r="H185" s="61"/>
    </row>
    <row r="186" spans="1:8" ht="12.75">
      <c r="A186" s="61"/>
      <c r="F186" s="41"/>
      <c r="G186" s="41"/>
      <c r="H186" s="61"/>
    </row>
    <row r="187" spans="1:8" ht="12.75">
      <c r="A187" s="61"/>
      <c r="B187" s="41" t="s">
        <v>17</v>
      </c>
      <c r="C187" s="41" t="s">
        <v>202</v>
      </c>
      <c r="F187" s="41"/>
      <c r="G187" s="41"/>
      <c r="H187" s="61"/>
    </row>
    <row r="188" spans="1:8" ht="12.75">
      <c r="A188" s="61"/>
      <c r="B188" s="88" t="s">
        <v>102</v>
      </c>
      <c r="C188" s="41" t="s">
        <v>210</v>
      </c>
      <c r="D188" s="70"/>
      <c r="E188" s="71"/>
      <c r="F188" s="70"/>
      <c r="G188" s="70"/>
      <c r="H188" s="87"/>
    </row>
    <row r="189" spans="1:8" ht="12.75">
      <c r="A189" s="61"/>
      <c r="B189" s="88"/>
      <c r="D189" s="70"/>
      <c r="E189" s="71"/>
      <c r="F189" s="70"/>
      <c r="G189" s="70"/>
      <c r="H189" s="87"/>
    </row>
    <row r="190" spans="1:8" ht="12.75">
      <c r="A190" s="61">
        <v>12</v>
      </c>
      <c r="B190" s="105" t="s">
        <v>112</v>
      </c>
      <c r="F190" s="41"/>
      <c r="G190" s="41"/>
      <c r="H190" s="61"/>
    </row>
    <row r="191" spans="1:8" ht="12.75">
      <c r="A191" s="61"/>
      <c r="B191" s="59" t="s">
        <v>196</v>
      </c>
      <c r="F191" s="41"/>
      <c r="G191" s="41"/>
      <c r="H191" s="61"/>
    </row>
    <row r="192" spans="1:8" ht="12.75">
      <c r="A192" s="61"/>
      <c r="B192" s="88"/>
      <c r="C192" s="70"/>
      <c r="D192" s="70"/>
      <c r="E192" s="71"/>
      <c r="F192" s="70"/>
      <c r="G192" s="70"/>
      <c r="H192" s="87"/>
    </row>
    <row r="193" spans="1:8" ht="12.75">
      <c r="A193" s="61">
        <v>13</v>
      </c>
      <c r="B193" s="105" t="s">
        <v>184</v>
      </c>
      <c r="F193" s="41"/>
      <c r="G193" s="41"/>
      <c r="H193" s="61"/>
    </row>
    <row r="194" spans="1:8" ht="12.75">
      <c r="A194" s="61"/>
      <c r="B194" s="41" t="s">
        <v>185</v>
      </c>
      <c r="F194" s="41"/>
      <c r="G194" s="41"/>
      <c r="H194" s="61"/>
    </row>
    <row r="195" spans="1:8" ht="12.75">
      <c r="A195" s="61"/>
      <c r="F195" s="41"/>
      <c r="G195" s="41"/>
      <c r="H195" s="61"/>
    </row>
    <row r="196" spans="1:8" ht="12.75">
      <c r="A196" s="61">
        <v>14</v>
      </c>
      <c r="B196" s="105" t="s">
        <v>113</v>
      </c>
      <c r="F196" s="41"/>
      <c r="G196" s="41"/>
      <c r="H196" s="61"/>
    </row>
    <row r="197" spans="1:8" ht="12.75">
      <c r="A197" s="61"/>
      <c r="B197" s="105"/>
      <c r="F197" s="100"/>
      <c r="G197" s="101" t="s">
        <v>114</v>
      </c>
      <c r="H197" s="100" t="s">
        <v>115</v>
      </c>
    </row>
    <row r="198" spans="1:8" ht="12.75">
      <c r="A198" s="61"/>
      <c r="F198" s="100"/>
      <c r="G198" s="101" t="s">
        <v>116</v>
      </c>
      <c r="H198" s="100" t="s">
        <v>117</v>
      </c>
    </row>
    <row r="199" spans="1:8" ht="12.75">
      <c r="A199" s="61"/>
      <c r="B199" s="105" t="s">
        <v>118</v>
      </c>
      <c r="F199" s="102" t="s">
        <v>14</v>
      </c>
      <c r="G199" s="102" t="s">
        <v>29</v>
      </c>
      <c r="H199" s="102" t="s">
        <v>119</v>
      </c>
    </row>
    <row r="200" spans="1:8" ht="12.75">
      <c r="A200" s="61"/>
      <c r="F200" s="100" t="s">
        <v>12</v>
      </c>
      <c r="G200" s="100" t="s">
        <v>12</v>
      </c>
      <c r="H200" s="100" t="s">
        <v>12</v>
      </c>
    </row>
    <row r="201" spans="1:8" ht="12.75">
      <c r="A201" s="61"/>
      <c r="F201" s="41"/>
      <c r="G201" s="41"/>
      <c r="H201" s="61"/>
    </row>
    <row r="202" spans="1:8" ht="12.75">
      <c r="A202" s="61"/>
      <c r="B202" s="41" t="s">
        <v>120</v>
      </c>
      <c r="F202" s="56">
        <v>57225</v>
      </c>
      <c r="G202" s="56">
        <v>17797</v>
      </c>
      <c r="H202" s="115">
        <v>447208</v>
      </c>
    </row>
    <row r="203" spans="1:8" ht="12.75">
      <c r="A203" s="61"/>
      <c r="B203" s="41" t="s">
        <v>121</v>
      </c>
      <c r="F203" s="56">
        <v>0</v>
      </c>
      <c r="G203" s="56">
        <v>-376</v>
      </c>
      <c r="H203" s="115">
        <v>84</v>
      </c>
    </row>
    <row r="204" spans="1:8" ht="12.75">
      <c r="A204" s="61"/>
      <c r="B204" s="41" t="s">
        <v>122</v>
      </c>
      <c r="F204" s="67">
        <v>0</v>
      </c>
      <c r="G204" s="67">
        <v>353</v>
      </c>
      <c r="H204" s="116">
        <v>4840</v>
      </c>
    </row>
    <row r="205" spans="1:8" ht="13.5" thickBot="1">
      <c r="A205" s="61"/>
      <c r="F205" s="103">
        <f>SUM(F202:F204)</f>
        <v>57225</v>
      </c>
      <c r="G205" s="103">
        <f>SUM(G202:G204)</f>
        <v>17774</v>
      </c>
      <c r="H205" s="90">
        <f>SUM(H202:H204)</f>
        <v>452132</v>
      </c>
    </row>
    <row r="206" spans="1:8" ht="13.5" thickTop="1">
      <c r="A206" s="61"/>
      <c r="B206" s="88"/>
      <c r="C206" s="70"/>
      <c r="D206" s="70"/>
      <c r="E206" s="71"/>
      <c r="F206" s="70"/>
      <c r="G206" s="70"/>
      <c r="H206" s="87"/>
    </row>
    <row r="207" spans="1:8" ht="12.75">
      <c r="A207" s="61">
        <v>15</v>
      </c>
      <c r="B207" s="105" t="s">
        <v>123</v>
      </c>
      <c r="F207" s="95"/>
      <c r="G207" s="95"/>
      <c r="H207" s="94"/>
    </row>
    <row r="208" spans="1:8" ht="12.75">
      <c r="A208" s="61"/>
      <c r="B208" s="105" t="s">
        <v>186</v>
      </c>
      <c r="F208" s="41"/>
      <c r="G208" s="41"/>
      <c r="H208" s="61"/>
    </row>
    <row r="209" spans="1:8" ht="12.75">
      <c r="A209" s="61"/>
      <c r="B209" s="70" t="s">
        <v>212</v>
      </c>
      <c r="C209" s="70"/>
      <c r="D209" s="70"/>
      <c r="E209" s="71"/>
      <c r="F209" s="70"/>
      <c r="G209" s="70"/>
      <c r="H209" s="87"/>
    </row>
    <row r="210" spans="1:8" ht="12.75">
      <c r="A210" s="61"/>
      <c r="B210" s="70" t="s">
        <v>201</v>
      </c>
      <c r="C210" s="70"/>
      <c r="D210" s="70"/>
      <c r="E210" s="71"/>
      <c r="F210" s="70"/>
      <c r="G210" s="70"/>
      <c r="H210" s="87"/>
    </row>
    <row r="211" spans="1:8" ht="12.75">
      <c r="A211" s="61"/>
      <c r="B211" s="88"/>
      <c r="C211" s="70"/>
      <c r="D211" s="70"/>
      <c r="E211" s="71"/>
      <c r="F211" s="70"/>
      <c r="G211" s="70"/>
      <c r="H211" s="87"/>
    </row>
    <row r="212" spans="1:8" ht="12.75">
      <c r="A212" s="61">
        <v>16</v>
      </c>
      <c r="B212" s="105" t="s">
        <v>124</v>
      </c>
      <c r="F212" s="41"/>
      <c r="G212" s="41"/>
      <c r="H212" s="61"/>
    </row>
    <row r="213" spans="1:8" ht="12.75">
      <c r="A213" s="61"/>
      <c r="B213" s="88" t="s">
        <v>208</v>
      </c>
      <c r="C213" s="70"/>
      <c r="D213" s="70"/>
      <c r="E213" s="71"/>
      <c r="F213" s="70"/>
      <c r="G213" s="70"/>
      <c r="H213" s="87"/>
    </row>
    <row r="214" spans="1:8" ht="12.75">
      <c r="A214" s="61"/>
      <c r="B214" s="88" t="s">
        <v>216</v>
      </c>
      <c r="C214" s="70"/>
      <c r="D214" s="70"/>
      <c r="E214" s="71"/>
      <c r="F214" s="70"/>
      <c r="G214" s="70"/>
      <c r="H214" s="87"/>
    </row>
    <row r="215" spans="1:8" ht="12.75">
      <c r="A215" s="61"/>
      <c r="B215" s="89" t="s">
        <v>215</v>
      </c>
      <c r="C215" s="70"/>
      <c r="D215" s="70"/>
      <c r="E215" s="71"/>
      <c r="F215" s="70"/>
      <c r="G215" s="70"/>
      <c r="H215" s="87"/>
    </row>
    <row r="216" spans="1:8" ht="12.75">
      <c r="A216" s="61"/>
      <c r="B216" s="88" t="s">
        <v>213</v>
      </c>
      <c r="C216" s="70"/>
      <c r="D216" s="70"/>
      <c r="E216" s="71"/>
      <c r="F216" s="70"/>
      <c r="G216" s="70"/>
      <c r="H216" s="87"/>
    </row>
    <row r="217" spans="1:8" ht="12.75">
      <c r="A217" s="61"/>
      <c r="B217" s="88" t="s">
        <v>214</v>
      </c>
      <c r="C217" s="70"/>
      <c r="D217" s="70"/>
      <c r="E217" s="71"/>
      <c r="F217" s="70"/>
      <c r="G217" s="70"/>
      <c r="H217" s="87"/>
    </row>
    <row r="218" spans="1:8" ht="12.75">
      <c r="A218" s="61"/>
      <c r="B218" s="88"/>
      <c r="C218" s="70"/>
      <c r="D218" s="70"/>
      <c r="E218" s="71"/>
      <c r="F218" s="70"/>
      <c r="G218" s="70"/>
      <c r="H218" s="87"/>
    </row>
    <row r="219" spans="1:8" ht="12.75">
      <c r="A219" s="61">
        <v>17</v>
      </c>
      <c r="B219" s="120" t="s">
        <v>187</v>
      </c>
      <c r="C219" s="70"/>
      <c r="D219" s="70"/>
      <c r="E219" s="71"/>
      <c r="F219" s="70"/>
      <c r="G219" s="70"/>
      <c r="H219" s="87"/>
    </row>
    <row r="220" spans="1:8" ht="12.75">
      <c r="A220" s="61"/>
      <c r="B220" s="89" t="s">
        <v>189</v>
      </c>
      <c r="C220" s="70"/>
      <c r="D220" s="70"/>
      <c r="E220" s="71"/>
      <c r="F220" s="70"/>
      <c r="G220" s="70"/>
      <c r="H220" s="87"/>
    </row>
    <row r="221" spans="1:8" ht="12.75">
      <c r="A221" s="61"/>
      <c r="B221" s="89" t="s">
        <v>188</v>
      </c>
      <c r="C221" s="70"/>
      <c r="D221" s="70"/>
      <c r="E221" s="71"/>
      <c r="F221" s="70"/>
      <c r="G221" s="70"/>
      <c r="H221" s="87"/>
    </row>
    <row r="222" spans="1:8" ht="12.75">
      <c r="A222" s="61"/>
      <c r="B222" s="88"/>
      <c r="C222" s="70"/>
      <c r="D222" s="70"/>
      <c r="E222" s="71"/>
      <c r="F222" s="70"/>
      <c r="G222" s="70"/>
      <c r="H222" s="87"/>
    </row>
    <row r="223" spans="1:8" ht="12.75">
      <c r="A223" s="61">
        <v>18</v>
      </c>
      <c r="B223" s="105" t="s">
        <v>100</v>
      </c>
      <c r="F223" s="41"/>
      <c r="G223" s="70"/>
      <c r="H223" s="87"/>
    </row>
    <row r="224" spans="1:8" ht="12.75">
      <c r="A224" s="61"/>
      <c r="B224" s="111" t="s">
        <v>101</v>
      </c>
      <c r="C224" s="70"/>
      <c r="D224" s="70"/>
      <c r="E224" s="71"/>
      <c r="F224" s="70"/>
      <c r="G224" s="70"/>
      <c r="H224" s="87"/>
    </row>
    <row r="225" spans="1:8" ht="12.75">
      <c r="A225" s="61"/>
      <c r="F225" s="41"/>
      <c r="G225" s="41"/>
      <c r="H225" s="61"/>
    </row>
    <row r="226" spans="1:8" ht="12.75">
      <c r="A226" s="61">
        <v>19</v>
      </c>
      <c r="B226" s="105" t="s">
        <v>125</v>
      </c>
      <c r="F226" s="41"/>
      <c r="G226" s="41"/>
      <c r="H226" s="61"/>
    </row>
    <row r="227" spans="1:8" ht="12.75">
      <c r="A227" s="61"/>
      <c r="B227" s="89" t="s">
        <v>219</v>
      </c>
      <c r="C227" s="70"/>
      <c r="D227" s="70"/>
      <c r="E227" s="71"/>
      <c r="F227" s="70"/>
      <c r="G227" s="70"/>
      <c r="H227" s="87"/>
    </row>
    <row r="228" spans="1:8" ht="12.75">
      <c r="A228" s="61"/>
      <c r="B228" s="89" t="s">
        <v>218</v>
      </c>
      <c r="C228" s="70"/>
      <c r="D228" s="70"/>
      <c r="E228" s="71"/>
      <c r="F228" s="70"/>
      <c r="G228" s="70"/>
      <c r="H228" s="87"/>
    </row>
    <row r="229" spans="1:8" ht="12.75">
      <c r="A229" s="61"/>
      <c r="F229" s="41"/>
      <c r="G229" s="41"/>
      <c r="H229" s="61"/>
    </row>
    <row r="230" spans="1:8" ht="12.75">
      <c r="A230" s="61">
        <v>20</v>
      </c>
      <c r="B230" s="105" t="s">
        <v>190</v>
      </c>
      <c r="F230" s="41"/>
      <c r="G230" s="41"/>
      <c r="H230" s="61"/>
    </row>
    <row r="231" spans="1:8" ht="12.75">
      <c r="A231" s="61"/>
      <c r="B231" s="41" t="s">
        <v>126</v>
      </c>
      <c r="F231" s="41"/>
      <c r="G231" s="41"/>
      <c r="H231" s="61"/>
    </row>
    <row r="232" spans="1:8" ht="12.75">
      <c r="A232" s="61"/>
      <c r="F232" s="41"/>
      <c r="G232" s="41"/>
      <c r="H232" s="61"/>
    </row>
    <row r="233" spans="1:8" ht="12.75">
      <c r="A233" s="61">
        <v>21</v>
      </c>
      <c r="B233" s="105" t="s">
        <v>127</v>
      </c>
      <c r="F233" s="41"/>
      <c r="G233" s="41"/>
      <c r="H233" s="61"/>
    </row>
    <row r="234" spans="1:8" ht="12.75">
      <c r="A234" s="61"/>
      <c r="B234" s="59" t="s">
        <v>193</v>
      </c>
      <c r="F234" s="41"/>
      <c r="G234" s="41"/>
      <c r="H234" s="61"/>
    </row>
    <row r="235" spans="1:8" ht="12.75">
      <c r="A235" s="61"/>
      <c r="F235" s="41"/>
      <c r="G235" s="41"/>
      <c r="H235" s="61"/>
    </row>
    <row r="236" spans="1:8" ht="12.75">
      <c r="A236" s="61"/>
      <c r="F236" s="41"/>
      <c r="G236" s="41"/>
      <c r="H236" s="61"/>
    </row>
    <row r="237" spans="1:8" ht="12.75">
      <c r="A237" s="61"/>
      <c r="B237" s="41" t="s">
        <v>128</v>
      </c>
      <c r="F237" s="41"/>
      <c r="G237" s="41"/>
      <c r="H237" s="61"/>
    </row>
    <row r="238" spans="1:8" ht="12.75">
      <c r="A238" s="61"/>
      <c r="B238" s="105" t="s">
        <v>129</v>
      </c>
      <c r="F238" s="41"/>
      <c r="G238" s="41"/>
      <c r="H238" s="61"/>
    </row>
    <row r="239" spans="1:8" ht="12.75">
      <c r="A239" s="61"/>
      <c r="B239" s="41" t="s">
        <v>130</v>
      </c>
      <c r="F239" s="41"/>
      <c r="G239" s="41"/>
      <c r="H239" s="61"/>
    </row>
    <row r="240" spans="1:8" ht="12.75">
      <c r="A240" s="61"/>
      <c r="F240" s="41"/>
      <c r="G240" s="41"/>
      <c r="H240" s="61"/>
    </row>
    <row r="241" spans="1:8" ht="12.75">
      <c r="A241" s="61"/>
      <c r="F241" s="41"/>
      <c r="G241" s="41"/>
      <c r="H241" s="61"/>
    </row>
  </sheetData>
  <printOptions/>
  <pageMargins left="0.5" right="0.6" top="1" bottom="1" header="0.5" footer="0.5"/>
  <pageSetup horizontalDpi="600" verticalDpi="600" orientation="portrait" paperSize="9" scale="75" r:id="rId1"/>
  <headerFooter alignWithMargins="0">
    <oddFooter>&amp;L&amp;A&amp;F</oddFooter>
  </headerFooter>
  <rowBreaks count="3" manualBreakCount="3">
    <brk id="52" max="7" man="1"/>
    <brk id="111" max="7" man="1"/>
    <brk id="177" max="7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workbookViewId="0" topLeftCell="E10">
      <selection activeCell="I13" sqref="I13"/>
    </sheetView>
  </sheetViews>
  <sheetFormatPr defaultColWidth="9.140625" defaultRowHeight="12.75"/>
  <cols>
    <col min="1" max="1" width="17.28125" style="8" customWidth="1"/>
    <col min="2" max="2" width="11.28125" style="8" customWidth="1"/>
    <col min="3" max="3" width="13.140625" style="8" customWidth="1"/>
    <col min="4" max="4" width="13.57421875" style="8" customWidth="1"/>
    <col min="5" max="5" width="11.8515625" style="8" customWidth="1"/>
    <col min="6" max="6" width="12.7109375" style="8" customWidth="1"/>
    <col min="7" max="7" width="13.00390625" style="8" customWidth="1"/>
    <col min="8" max="8" width="12.00390625" style="8" customWidth="1"/>
    <col min="9" max="9" width="12.421875" style="8" customWidth="1"/>
    <col min="10" max="10" width="12.00390625" style="8" customWidth="1"/>
    <col min="11" max="11" width="12.57421875" style="8" customWidth="1"/>
    <col min="12" max="12" width="14.8515625" style="8" customWidth="1"/>
  </cols>
  <sheetData>
    <row r="1" ht="15">
      <c r="A1" s="7" t="s">
        <v>147</v>
      </c>
    </row>
    <row r="2" ht="15">
      <c r="A2" s="117" t="s">
        <v>148</v>
      </c>
    </row>
    <row r="3" ht="15">
      <c r="A3" s="7" t="s">
        <v>113</v>
      </c>
    </row>
    <row r="4" ht="15">
      <c r="A4" s="38" t="s">
        <v>146</v>
      </c>
    </row>
    <row r="6" spans="2:12" ht="12.75">
      <c r="B6" s="9" t="s">
        <v>131</v>
      </c>
      <c r="C6" s="9"/>
      <c r="D6" s="9"/>
      <c r="E6" s="10" t="s">
        <v>132</v>
      </c>
      <c r="F6" s="10"/>
      <c r="G6" s="10"/>
      <c r="H6" s="9" t="s">
        <v>133</v>
      </c>
      <c r="I6" s="11"/>
      <c r="J6" s="11"/>
      <c r="K6" s="11"/>
      <c r="L6" s="9"/>
    </row>
    <row r="7" spans="2:12" ht="12.75">
      <c r="B7" s="12" t="s">
        <v>134</v>
      </c>
      <c r="C7" s="13" t="s">
        <v>135</v>
      </c>
      <c r="D7" s="13" t="s">
        <v>136</v>
      </c>
      <c r="E7" s="13" t="s">
        <v>134</v>
      </c>
      <c r="F7" s="13" t="s">
        <v>135</v>
      </c>
      <c r="G7" s="13" t="s">
        <v>136</v>
      </c>
      <c r="H7" s="13" t="s">
        <v>134</v>
      </c>
      <c r="I7" s="14" t="s">
        <v>135</v>
      </c>
      <c r="J7" s="14"/>
      <c r="K7" s="14"/>
      <c r="L7" s="13" t="s">
        <v>136</v>
      </c>
    </row>
    <row r="8" spans="2:11" ht="12.75">
      <c r="B8" s="15"/>
      <c r="I8" s="16" t="s">
        <v>137</v>
      </c>
      <c r="J8" s="16"/>
      <c r="K8" s="16"/>
    </row>
    <row r="9" spans="2:11" ht="12.75">
      <c r="B9" s="15"/>
      <c r="I9" s="16"/>
      <c r="J9" s="16"/>
      <c r="K9" s="16"/>
    </row>
    <row r="10" spans="1:11" ht="12.75">
      <c r="A10" s="13" t="s">
        <v>121</v>
      </c>
      <c r="B10" s="15"/>
      <c r="I10" s="16"/>
      <c r="J10" s="16"/>
      <c r="K10" s="16"/>
    </row>
    <row r="11" spans="1:11" ht="12.75">
      <c r="A11" s="13"/>
      <c r="B11" s="15"/>
      <c r="I11" s="16"/>
      <c r="J11" s="16"/>
      <c r="K11" s="16"/>
    </row>
    <row r="12" spans="1:12" ht="12.75">
      <c r="A12" s="8" t="s">
        <v>138</v>
      </c>
      <c r="B12" s="17">
        <f>'[1]P&amp;L'!C8</f>
        <v>0</v>
      </c>
      <c r="C12" s="17">
        <v>0</v>
      </c>
      <c r="D12" s="17">
        <f>SUM(B12:C12)</f>
        <v>0</v>
      </c>
      <c r="E12" s="17">
        <v>409756</v>
      </c>
      <c r="F12" s="18">
        <v>-785444</v>
      </c>
      <c r="G12" s="17">
        <f>SUM(E12:F12)</f>
        <v>-375688</v>
      </c>
      <c r="H12" s="17">
        <v>213023471</v>
      </c>
      <c r="I12" s="19">
        <v>-212939144</v>
      </c>
      <c r="J12" s="20">
        <v>0</v>
      </c>
      <c r="K12" s="21">
        <v>0</v>
      </c>
      <c r="L12" s="17">
        <f>SUM(H12:K12)</f>
        <v>84327</v>
      </c>
    </row>
    <row r="13" spans="2:12" ht="12.75">
      <c r="B13" s="17"/>
      <c r="C13" s="17"/>
      <c r="D13" s="17"/>
      <c r="E13" s="17"/>
      <c r="F13" s="18"/>
      <c r="G13" s="17"/>
      <c r="H13" s="17"/>
      <c r="I13" s="19"/>
      <c r="J13" s="20"/>
      <c r="K13" s="21"/>
      <c r="L13" s="17"/>
    </row>
    <row r="14" spans="1:12" ht="12.75">
      <c r="A14" s="13" t="s">
        <v>139</v>
      </c>
      <c r="B14" s="17"/>
      <c r="C14" s="17"/>
      <c r="D14" s="17"/>
      <c r="E14" s="17"/>
      <c r="F14" s="18"/>
      <c r="G14" s="17"/>
      <c r="H14" s="17"/>
      <c r="I14" s="19"/>
      <c r="J14" s="20"/>
      <c r="K14" s="21"/>
      <c r="L14" s="17"/>
    </row>
    <row r="15" spans="2:12" ht="12.75">
      <c r="B15" s="17"/>
      <c r="C15" s="17"/>
      <c r="D15" s="17"/>
      <c r="E15" s="17"/>
      <c r="F15" s="18"/>
      <c r="G15" s="17"/>
      <c r="H15" s="17"/>
      <c r="I15" s="19"/>
      <c r="J15" s="20"/>
      <c r="K15" s="21"/>
      <c r="L15" s="17"/>
    </row>
    <row r="16" spans="1:12" ht="12.75">
      <c r="A16" s="8" t="s">
        <v>140</v>
      </c>
      <c r="B16" s="17">
        <v>57225085</v>
      </c>
      <c r="C16" s="17">
        <v>0</v>
      </c>
      <c r="D16" s="17">
        <f>SUM(B16:C16)</f>
        <v>57225085</v>
      </c>
      <c r="E16" s="17">
        <v>17796332</v>
      </c>
      <c r="F16" s="17">
        <v>0</v>
      </c>
      <c r="G16" s="17">
        <f>SUM(E16:F16)</f>
        <v>17796332</v>
      </c>
      <c r="H16" s="17">
        <v>447208238</v>
      </c>
      <c r="I16" s="21">
        <v>0</v>
      </c>
      <c r="J16" s="20">
        <v>0</v>
      </c>
      <c r="K16" s="21"/>
      <c r="L16" s="17">
        <f>SUM(H16:K16)</f>
        <v>447208238</v>
      </c>
    </row>
    <row r="17" spans="2:12" ht="12.7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2:12" ht="12.75">
      <c r="B18" s="22"/>
      <c r="C18" s="22"/>
      <c r="D18" s="22"/>
      <c r="E18" s="22"/>
      <c r="F18" s="22"/>
      <c r="G18" s="22"/>
      <c r="H18" s="22"/>
      <c r="I18" s="23"/>
      <c r="J18" s="23"/>
      <c r="K18" s="23"/>
      <c r="L18" s="22"/>
    </row>
    <row r="19" spans="1:12" ht="12.75">
      <c r="A19" s="13" t="s">
        <v>122</v>
      </c>
      <c r="B19" s="22"/>
      <c r="C19" s="22"/>
      <c r="D19" s="22"/>
      <c r="E19" s="22"/>
      <c r="F19" s="22"/>
      <c r="G19" s="22"/>
      <c r="H19" s="22"/>
      <c r="I19" s="23"/>
      <c r="J19" s="23"/>
      <c r="K19" s="23"/>
      <c r="L19" s="22"/>
    </row>
    <row r="20" spans="2:12" ht="12.75">
      <c r="B20" s="22"/>
      <c r="C20" s="22"/>
      <c r="D20" s="22"/>
      <c r="E20" s="22"/>
      <c r="F20" s="22"/>
      <c r="G20" s="22"/>
      <c r="H20" s="22"/>
      <c r="I20" s="23"/>
      <c r="J20" s="23"/>
      <c r="K20" s="23"/>
      <c r="L20" s="22"/>
    </row>
    <row r="21" spans="1:12" ht="12.75">
      <c r="A21" s="8" t="s">
        <v>141</v>
      </c>
      <c r="B21" s="22">
        <v>0</v>
      </c>
      <c r="C21" s="22">
        <v>0</v>
      </c>
      <c r="D21" s="22">
        <f>SUM(B21:C21)</f>
        <v>0</v>
      </c>
      <c r="E21" s="22">
        <v>78946</v>
      </c>
      <c r="F21" s="22">
        <v>0</v>
      </c>
      <c r="G21" s="22">
        <f>SUM(E21:F21)</f>
        <v>78946</v>
      </c>
      <c r="H21" s="22">
        <v>3767388</v>
      </c>
      <c r="I21" s="23">
        <v>0</v>
      </c>
      <c r="J21" s="23">
        <v>0</v>
      </c>
      <c r="K21" s="23"/>
      <c r="L21" s="22">
        <f>SUM(H21:K21)</f>
        <v>3767388</v>
      </c>
    </row>
    <row r="22" spans="1:12" ht="12.75">
      <c r="A22" s="8" t="s">
        <v>142</v>
      </c>
      <c r="B22" s="24">
        <v>0</v>
      </c>
      <c r="C22" s="24">
        <v>0</v>
      </c>
      <c r="D22" s="24">
        <f>SUM(B22:C22)</f>
        <v>0</v>
      </c>
      <c r="E22" s="24">
        <v>274193</v>
      </c>
      <c r="F22" s="24">
        <v>0</v>
      </c>
      <c r="G22" s="24">
        <f>SUM(E22:F22)</f>
        <v>274193</v>
      </c>
      <c r="H22" s="24">
        <v>1073168</v>
      </c>
      <c r="I22" s="25">
        <v>0</v>
      </c>
      <c r="J22" s="25">
        <v>0</v>
      </c>
      <c r="K22" s="25"/>
      <c r="L22" s="22">
        <f>SUM(H22:K22)</f>
        <v>1073168</v>
      </c>
    </row>
    <row r="23" spans="2:12" ht="12.75">
      <c r="B23" s="26">
        <f aca="true" t="shared" si="0" ref="B23:L23">SUM(B21:B22)</f>
        <v>0</v>
      </c>
      <c r="C23" s="26">
        <f t="shared" si="0"/>
        <v>0</v>
      </c>
      <c r="D23" s="26">
        <f t="shared" si="0"/>
        <v>0</v>
      </c>
      <c r="E23" s="26">
        <f t="shared" si="0"/>
        <v>353139</v>
      </c>
      <c r="F23" s="26">
        <f t="shared" si="0"/>
        <v>0</v>
      </c>
      <c r="G23" s="26">
        <f t="shared" si="0"/>
        <v>353139</v>
      </c>
      <c r="H23" s="26">
        <f t="shared" si="0"/>
        <v>4840556</v>
      </c>
      <c r="I23" s="26">
        <f t="shared" si="0"/>
        <v>0</v>
      </c>
      <c r="J23" s="26">
        <f t="shared" si="0"/>
        <v>0</v>
      </c>
      <c r="K23" s="26">
        <f t="shared" si="0"/>
        <v>0</v>
      </c>
      <c r="L23" s="26">
        <f t="shared" si="0"/>
        <v>4840556</v>
      </c>
    </row>
    <row r="24" spans="2:12" ht="12.75">
      <c r="B24" s="22"/>
      <c r="C24" s="22"/>
      <c r="D24" s="22"/>
      <c r="E24" s="22"/>
      <c r="F24" s="22"/>
      <c r="G24" s="22"/>
      <c r="H24" s="22"/>
      <c r="I24" s="23"/>
      <c r="J24" s="23"/>
      <c r="K24" s="23"/>
      <c r="L24" s="22"/>
    </row>
    <row r="25" spans="1:12" ht="12.75">
      <c r="A25" s="13" t="s">
        <v>143</v>
      </c>
      <c r="B25" s="22"/>
      <c r="C25" s="22"/>
      <c r="D25" s="22"/>
      <c r="E25" s="22"/>
      <c r="F25" s="22"/>
      <c r="G25" s="22"/>
      <c r="H25" s="22"/>
      <c r="I25" s="23"/>
      <c r="J25" s="23"/>
      <c r="K25" s="23"/>
      <c r="L25" s="22"/>
    </row>
    <row r="26" spans="2:12" ht="12.75">
      <c r="B26" s="22"/>
      <c r="C26" s="22"/>
      <c r="D26" s="22"/>
      <c r="E26" s="22"/>
      <c r="F26" s="22"/>
      <c r="G26" s="22"/>
      <c r="H26" s="22"/>
      <c r="I26" s="23"/>
      <c r="J26" s="23"/>
      <c r="K26" s="23"/>
      <c r="L26" s="22"/>
    </row>
    <row r="27" spans="1:12" ht="15">
      <c r="A27" s="8" t="s">
        <v>144</v>
      </c>
      <c r="B27" s="27">
        <f>'[1]P&amp;L'!G8</f>
        <v>0</v>
      </c>
      <c r="C27" s="22">
        <v>0</v>
      </c>
      <c r="D27" s="22">
        <f>SUM(B27:C27)</f>
        <v>0</v>
      </c>
      <c r="E27" s="22">
        <f>'[1]P&amp;L'!G10</f>
        <v>0</v>
      </c>
      <c r="F27" s="22"/>
      <c r="G27" s="22">
        <f>SUM(E27:F27)</f>
        <v>0</v>
      </c>
      <c r="H27" s="22">
        <v>0</v>
      </c>
      <c r="I27" s="23">
        <v>0</v>
      </c>
      <c r="K27" s="23">
        <v>0</v>
      </c>
      <c r="L27" s="22">
        <f>SUM(H27:K27)</f>
        <v>0</v>
      </c>
    </row>
    <row r="28" spans="1:12" ht="12.75">
      <c r="A28" s="28"/>
      <c r="B28" s="22"/>
      <c r="C28" s="22"/>
      <c r="D28" s="22"/>
      <c r="E28" s="22"/>
      <c r="F28" s="29"/>
      <c r="G28" s="22"/>
      <c r="H28" s="22"/>
      <c r="I28" s="23"/>
      <c r="J28" s="23"/>
      <c r="K28" s="23"/>
      <c r="L28" s="22"/>
    </row>
    <row r="29" spans="1:12" ht="13.5">
      <c r="A29" s="30" t="s">
        <v>115</v>
      </c>
      <c r="B29" s="26">
        <f aca="true" t="shared" si="1" ref="B29:L29">+B12+B16+B23+B27</f>
        <v>57225085</v>
      </c>
      <c r="C29" s="26">
        <f t="shared" si="1"/>
        <v>0</v>
      </c>
      <c r="D29" s="26">
        <f t="shared" si="1"/>
        <v>57225085</v>
      </c>
      <c r="E29" s="26">
        <f t="shared" si="1"/>
        <v>18559227</v>
      </c>
      <c r="F29" s="26">
        <f t="shared" si="1"/>
        <v>-785444</v>
      </c>
      <c r="G29" s="26">
        <f t="shared" si="1"/>
        <v>17773783</v>
      </c>
      <c r="H29" s="26">
        <f t="shared" si="1"/>
        <v>665072265</v>
      </c>
      <c r="I29" s="26">
        <f t="shared" si="1"/>
        <v>-212939144</v>
      </c>
      <c r="J29" s="26">
        <f t="shared" si="1"/>
        <v>0</v>
      </c>
      <c r="K29" s="26">
        <f t="shared" si="1"/>
        <v>0</v>
      </c>
      <c r="L29" s="26">
        <f t="shared" si="1"/>
        <v>452133121</v>
      </c>
    </row>
    <row r="30" spans="1:12" ht="13.5">
      <c r="A30" s="28"/>
      <c r="B30" s="31"/>
      <c r="C30" s="22"/>
      <c r="D30" s="32"/>
      <c r="E30" s="31"/>
      <c r="F30" s="29"/>
      <c r="G30" s="32"/>
      <c r="H30" s="31"/>
      <c r="I30" s="23"/>
      <c r="J30" s="23"/>
      <c r="K30" s="23"/>
      <c r="L30" s="32"/>
    </row>
    <row r="31" spans="1:12" ht="12.75">
      <c r="A31" s="28"/>
      <c r="B31" s="22"/>
      <c r="C31" s="22"/>
      <c r="D31" s="22"/>
      <c r="E31" s="22"/>
      <c r="F31" s="29"/>
      <c r="G31" s="22"/>
      <c r="H31" s="22"/>
      <c r="I31" s="23"/>
      <c r="J31" s="23"/>
      <c r="K31" s="23"/>
      <c r="L31" s="22"/>
    </row>
    <row r="32" spans="1:12" ht="12.75">
      <c r="A32" s="28"/>
      <c r="B32" s="22"/>
      <c r="C32" s="22"/>
      <c r="D32" s="22"/>
      <c r="E32" s="22"/>
      <c r="F32" s="29"/>
      <c r="G32" s="22"/>
      <c r="H32" s="22"/>
      <c r="I32" s="23"/>
      <c r="J32" s="23"/>
      <c r="K32" s="23"/>
      <c r="L32" s="22"/>
    </row>
    <row r="33" spans="1:12" ht="12.75">
      <c r="A33" s="28"/>
      <c r="B33" s="22"/>
      <c r="C33" s="22"/>
      <c r="D33" s="22"/>
      <c r="E33" s="22"/>
      <c r="F33" s="29"/>
      <c r="G33" s="22"/>
      <c r="H33" s="22"/>
      <c r="I33" s="23"/>
      <c r="J33" s="23"/>
      <c r="K33" s="23"/>
      <c r="L33" s="22"/>
    </row>
    <row r="34" spans="1:12" ht="12.75">
      <c r="A34" s="28"/>
      <c r="B34" s="22"/>
      <c r="C34" s="22"/>
      <c r="D34" s="22"/>
      <c r="E34" s="22"/>
      <c r="F34" s="29"/>
      <c r="G34" s="22"/>
      <c r="H34" s="22"/>
      <c r="I34" s="23"/>
      <c r="J34" s="23"/>
      <c r="K34" s="23"/>
      <c r="L34" s="22"/>
    </row>
    <row r="35" spans="1:12" ht="12.75">
      <c r="A35" s="28"/>
      <c r="B35" s="22"/>
      <c r="C35" s="22"/>
      <c r="D35" s="22"/>
      <c r="E35" s="22"/>
      <c r="F35" s="29"/>
      <c r="G35" s="22"/>
      <c r="H35" s="22"/>
      <c r="I35" s="23"/>
      <c r="J35" s="23"/>
      <c r="K35" s="23"/>
      <c r="L35" s="22"/>
    </row>
    <row r="36" spans="1:12" ht="12.75">
      <c r="A36" s="28"/>
      <c r="B36" s="33"/>
      <c r="C36" s="34"/>
      <c r="D36" s="34"/>
      <c r="E36" s="34"/>
      <c r="F36" s="35"/>
      <c r="G36" s="34"/>
      <c r="H36" s="34"/>
      <c r="I36" s="34"/>
      <c r="J36" s="34"/>
      <c r="K36" s="34"/>
      <c r="L36" s="34"/>
    </row>
    <row r="37" spans="2:12" ht="12.75">
      <c r="B37" s="33"/>
      <c r="C37" s="34"/>
      <c r="D37" s="34"/>
      <c r="E37" s="34"/>
      <c r="F37" s="35"/>
      <c r="G37" s="34"/>
      <c r="H37" s="34"/>
      <c r="I37" s="34"/>
      <c r="J37" s="34"/>
      <c r="K37" s="34"/>
      <c r="L37" s="34"/>
    </row>
    <row r="38" spans="2:12" ht="12.75">
      <c r="B38" s="33"/>
      <c r="C38" s="34"/>
      <c r="D38" s="34"/>
      <c r="E38" s="34"/>
      <c r="F38" s="35"/>
      <c r="G38" s="34"/>
      <c r="H38" s="34"/>
      <c r="I38" s="34"/>
      <c r="J38" s="34"/>
      <c r="K38" s="34"/>
      <c r="L38" s="34"/>
    </row>
    <row r="39" spans="2:12" ht="12.75">
      <c r="B39" s="33"/>
      <c r="C39" s="34"/>
      <c r="D39" s="34"/>
      <c r="E39" s="34"/>
      <c r="F39" s="35"/>
      <c r="G39" s="34"/>
      <c r="H39" s="34"/>
      <c r="I39" s="34"/>
      <c r="J39" s="34"/>
      <c r="K39" s="34"/>
      <c r="L39" s="34"/>
    </row>
    <row r="40" spans="2:12" ht="12.75">
      <c r="B40" s="36"/>
      <c r="C40" s="34"/>
      <c r="D40" s="34"/>
      <c r="E40" s="34"/>
      <c r="F40" s="35"/>
      <c r="G40" s="34"/>
      <c r="H40" s="34"/>
      <c r="I40" s="34"/>
      <c r="J40" s="34"/>
      <c r="K40" s="34"/>
      <c r="L40" s="34"/>
    </row>
    <row r="41" spans="2:12" ht="12.75">
      <c r="B41" s="36"/>
      <c r="C41" s="34"/>
      <c r="D41" s="34"/>
      <c r="E41" s="34"/>
      <c r="F41" s="35"/>
      <c r="G41" s="34"/>
      <c r="H41" s="34"/>
      <c r="I41" s="34"/>
      <c r="J41" s="34"/>
      <c r="K41" s="34"/>
      <c r="L41" s="34"/>
    </row>
    <row r="42" spans="2:12" ht="12.75">
      <c r="B42" s="36"/>
      <c r="C42" s="34"/>
      <c r="D42" s="34"/>
      <c r="E42" s="34"/>
      <c r="F42" s="35"/>
      <c r="G42" s="34"/>
      <c r="H42" s="34"/>
      <c r="I42" s="34"/>
      <c r="J42" s="34"/>
      <c r="K42" s="34"/>
      <c r="L42" s="34"/>
    </row>
    <row r="43" spans="2:12" ht="12.75">
      <c r="B43" s="36"/>
      <c r="C43" s="34"/>
      <c r="D43" s="34"/>
      <c r="E43" s="34"/>
      <c r="F43" s="35"/>
      <c r="G43" s="34"/>
      <c r="H43" s="34"/>
      <c r="I43" s="34"/>
      <c r="J43" s="34"/>
      <c r="K43" s="34"/>
      <c r="L43" s="34"/>
    </row>
    <row r="44" spans="2:12" ht="12.75">
      <c r="B44" s="36"/>
      <c r="C44" s="34"/>
      <c r="D44" s="34"/>
      <c r="E44" s="34"/>
      <c r="F44" s="35"/>
      <c r="G44" s="34"/>
      <c r="H44" s="34"/>
      <c r="I44" s="34"/>
      <c r="J44" s="34"/>
      <c r="K44" s="34"/>
      <c r="L44" s="34"/>
    </row>
    <row r="45" spans="2:12" ht="12.75">
      <c r="B45" s="36"/>
      <c r="C45" s="34"/>
      <c r="D45" s="34"/>
      <c r="E45" s="34"/>
      <c r="F45" s="35"/>
      <c r="G45" s="34"/>
      <c r="H45" s="34"/>
      <c r="I45" s="34"/>
      <c r="J45" s="34"/>
      <c r="K45" s="34"/>
      <c r="L45" s="34"/>
    </row>
    <row r="46" spans="2:12" ht="12.75">
      <c r="B46" s="36"/>
      <c r="C46" s="34"/>
      <c r="D46" s="34"/>
      <c r="E46" s="34"/>
      <c r="F46" s="35"/>
      <c r="G46" s="34"/>
      <c r="H46" s="34"/>
      <c r="I46" s="34"/>
      <c r="J46" s="34"/>
      <c r="K46" s="34"/>
      <c r="L46" s="34"/>
    </row>
    <row r="47" spans="2:12" ht="12.75">
      <c r="B47" s="36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2:12" ht="12.75">
      <c r="B48" s="36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ht="12.75">
      <c r="B49" s="28"/>
    </row>
    <row r="50" ht="12.75">
      <c r="B50" s="28"/>
    </row>
    <row r="51" ht="12.75">
      <c r="B51" s="28"/>
    </row>
    <row r="52" ht="12.75">
      <c r="B52" s="28"/>
    </row>
    <row r="53" ht="12.75">
      <c r="B53" s="28"/>
    </row>
    <row r="54" ht="12.75">
      <c r="B54" s="37"/>
    </row>
  </sheetData>
  <printOptions/>
  <pageMargins left="0.2" right="0.21" top="1" bottom="1" header="0.5" footer="0.5"/>
  <pageSetup fitToHeight="1" fitToWidth="1" horizontalDpi="300" verticalDpi="3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FOCAL AIMS</dc:creator>
  <cp:keywords/>
  <dc:description/>
  <cp:lastModifiedBy>r0120</cp:lastModifiedBy>
  <cp:lastPrinted>2001-08-28T02:37:41Z</cp:lastPrinted>
  <dcterms:created xsi:type="dcterms:W3CDTF">2000-08-16T10:20:31Z</dcterms:created>
  <dcterms:modified xsi:type="dcterms:W3CDTF">2001-08-28T02:47:59Z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