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7" activeTab="8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5000" sheetId="7" state="veryHidden" r:id="rId7"/>
    <sheet name="Conso BSdis04" sheetId="8" r:id="rId8"/>
    <sheet name="Conso ISdis04" sheetId="9" r:id="rId9"/>
    <sheet name="Conso Notessept04" sheetId="10" r:id="rId10"/>
    <sheet name="Conso Equitydis04" sheetId="11" r:id="rId11"/>
    <sheet name="Conso CFdis04" sheetId="12" r:id="rId12"/>
  </sheets>
  <externalReferences>
    <externalReference r:id="rId15"/>
  </externalReferences>
  <definedNames>
    <definedName name="_xlnm.Print_Area" localSheetId="11">'Conso CFdis04'!$A$5:$H$69</definedName>
    <definedName name="_xlnm.Print_Titles" localSheetId="11">'Conso CFdis04'!$1:$4</definedName>
  </definedNames>
  <calcPr fullCalcOnLoad="1"/>
</workbook>
</file>

<file path=xl/sharedStrings.xml><?xml version="1.0" encoding="utf-8"?>
<sst xmlns="http://schemas.openxmlformats.org/spreadsheetml/2006/main" count="164" uniqueCount="126">
  <si>
    <t>Notes</t>
  </si>
  <si>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</si>
  <si>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</si>
  <si>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</si>
  <si>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</si>
  <si>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</si>
  <si>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</si>
  <si>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</si>
  <si>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</si>
  <si>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</si>
  <si>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</si>
  <si>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</si>
  <si>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Authorised :-</t>
  </si>
  <si>
    <t xml:space="preserve">    30,000,000 ordinary shares of RM1.00 each</t>
  </si>
  <si>
    <t>Issued and fully paid :-</t>
  </si>
  <si>
    <t>Share premium</t>
  </si>
  <si>
    <t>Capital reserve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</si>
  <si>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</si>
  <si>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</si>
  <si>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</si>
  <si>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</si>
  <si>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</si>
  <si>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</si>
  <si>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</si>
  <si>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</si>
  <si>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</si>
  <si>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</si>
  <si>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 xml:space="preserve">    After Taxation</t>
  </si>
  <si>
    <t xml:space="preserve">    Before Taxation</t>
  </si>
  <si>
    <t>Loss per Ordinary Shares (sen)</t>
  </si>
  <si>
    <t>Share</t>
  </si>
  <si>
    <t>Capital</t>
  </si>
  <si>
    <t>Premium</t>
  </si>
  <si>
    <t>Reserve</t>
  </si>
  <si>
    <t>Total</t>
  </si>
  <si>
    <t>As At</t>
  </si>
  <si>
    <t>Finance Cost</t>
  </si>
  <si>
    <t>Amount owing to a director</t>
  </si>
  <si>
    <t xml:space="preserve">      is unsecured and interest free.</t>
  </si>
  <si>
    <t xml:space="preserve">    18,500,000 ordinary shares of RM1.00 each</t>
  </si>
  <si>
    <t>LOSS FROM OPERATIONS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</si>
  <si>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</si>
  <si>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</si>
  <si>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</si>
  <si>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</si>
  <si>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</si>
  <si>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</si>
  <si>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</si>
  <si>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</si>
  <si>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</si>
  <si>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</si>
  <si>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</si>
  <si>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</si>
  <si>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</si>
  <si>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</si>
  <si>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</si>
  <si>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</si>
  <si>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</si>
  <si>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</si>
  <si>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</si>
  <si>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</si>
  <si>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</si>
  <si>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</si>
  <si>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</si>
  <si>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</si>
  <si>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</si>
  <si>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</si>
  <si>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</si>
  <si>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</si>
  <si>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</si>
  <si>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</si>
  <si>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</si>
  <si>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</si>
  <si>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</si>
  <si>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</si>
  <si>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</si>
  <si>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</si>
  <si>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Hire Purchase Installment Paid</t>
  </si>
  <si>
    <t>Administration Expenses</t>
  </si>
  <si>
    <t>Balance as at 31/12/2002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</si>
  <si>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</si>
  <si>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</si>
  <si>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</si>
  <si>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</si>
  <si>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</si>
  <si>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Hire Purchase Creditors</t>
  </si>
  <si>
    <t>3.  Debtors</t>
  </si>
  <si>
    <t>4.  Creditors</t>
  </si>
  <si>
    <t>5.  Bank Borrowings</t>
  </si>
  <si>
    <t xml:space="preserve">    Provision for Retrenchment Benefits</t>
  </si>
  <si>
    <t xml:space="preserve">      Retrenchment Benefits Paid</t>
  </si>
  <si>
    <t>LOSS BEFORE TAXATION</t>
  </si>
  <si>
    <t xml:space="preserve">      Tax Refund</t>
  </si>
  <si>
    <t xml:space="preserve">      Interest Income</t>
  </si>
  <si>
    <t xml:space="preserve">  Interest received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</si>
  <si>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</si>
  <si>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</si>
  <si>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</si>
  <si>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31/12/2003</t>
  </si>
  <si>
    <t>Balance as at 31/12/2003</t>
  </si>
  <si>
    <t>Other Operating Expenses</t>
  </si>
  <si>
    <t>the year ended 2003.</t>
  </si>
  <si>
    <t>The Condensed Consolidated Income Statement should be read in conjunction with the Annual Report for the year ended 2003.</t>
  </si>
  <si>
    <t>Annual Report for the year ended 2003.</t>
  </si>
  <si>
    <t xml:space="preserve">      (Gain) / Loss On Disposal Of Goodwill</t>
  </si>
  <si>
    <t xml:space="preserve">  Proceeds From Sales Of Goodwill</t>
  </si>
  <si>
    <t>Net loss for the year</t>
  </si>
  <si>
    <t>31/12/2004</t>
  </si>
  <si>
    <t>4th Quarter</t>
  </si>
  <si>
    <t>Balance as at 31/12/2004</t>
  </si>
  <si>
    <t xml:space="preserve"> </t>
  </si>
  <si>
    <t xml:space="preserve">  Loss Before Taxation</t>
  </si>
  <si>
    <t xml:space="preserve">  Operating Loss Before Working Capital Changes</t>
  </si>
  <si>
    <t>Cash and bank balances</t>
  </si>
  <si>
    <t>Bank overdrafts</t>
  </si>
  <si>
    <t>Net Current Liabilities</t>
  </si>
  <si>
    <t>*</t>
  </si>
  <si>
    <t xml:space="preserve">*  The amount owing to a director represents short term advance from Tan Sri Abdul Aziz Abdul Rahman, and </t>
  </si>
  <si>
    <t>Accumulated</t>
  </si>
  <si>
    <t>Losses</t>
  </si>
  <si>
    <t>CASH AND CASH EQUIVALENTS AT END OF THE YEAR</t>
  </si>
  <si>
    <t>CASH AND CASH EQUIVALENTS AT  END OF THE YEAR</t>
  </si>
  <si>
    <t>Gross Loss</t>
  </si>
  <si>
    <t>NET LOSS FOR THE YEAR ENDED</t>
  </si>
  <si>
    <t>Accumulated loss</t>
  </si>
  <si>
    <t xml:space="preserve">      Inventories written off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</si>
</sst>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_);_(* \(#,##0\);_(* &quot;-&quot;??_);_(@_)"/>
    <numFmt numFmtId="175" formatCode="0.00_)"/>
    <numFmt numFmtId="176" formatCode="dd/mm/yyyy"/>
    <numFmt numFmtId="177" formatCode="_(* #,##0.0_);_(* \(#,##0.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5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4" fontId="3" fillId="0" borderId="0" xfId="15" applyNumberFormat="1" applyFont="1" applyAlignment="1">
      <alignment horizontal="center"/>
    </xf>
    <xf numFmtId="174" fontId="3" fillId="0" borderId="2" xfId="15" applyNumberFormat="1" applyFont="1" applyBorder="1" applyAlignment="1">
      <alignment/>
    </xf>
    <xf numFmtId="174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4" fontId="3" fillId="0" borderId="3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3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174" fontId="7" fillId="0" borderId="0" xfId="15" applyNumberFormat="1" applyFont="1" applyAlignment="1">
      <alignment horizontal="center"/>
    </xf>
    <xf numFmtId="174" fontId="7" fillId="0" borderId="0" xfId="15" applyNumberFormat="1" applyFont="1" applyAlignment="1" quotePrefix="1">
      <alignment horizontal="center"/>
    </xf>
    <xf numFmtId="174" fontId="8" fillId="0" borderId="0" xfId="15" applyNumberFormat="1" applyFont="1" applyAlignment="1">
      <alignment/>
    </xf>
    <xf numFmtId="174" fontId="8" fillId="0" borderId="3" xfId="15" applyNumberFormat="1" applyFont="1" applyBorder="1" applyAlignment="1">
      <alignment/>
    </xf>
    <xf numFmtId="174" fontId="7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4" fontId="8" fillId="0" borderId="2" xfId="15" applyNumberFormat="1" applyFont="1" applyBorder="1" applyAlignment="1">
      <alignment/>
    </xf>
    <xf numFmtId="174" fontId="8" fillId="0" borderId="0" xfId="15" applyNumberFormat="1" applyFont="1" applyBorder="1" applyAlignment="1">
      <alignment/>
    </xf>
    <xf numFmtId="174" fontId="9" fillId="0" borderId="0" xfId="15" applyNumberFormat="1" applyFont="1" applyAlignment="1">
      <alignment/>
    </xf>
    <xf numFmtId="174" fontId="8" fillId="0" borderId="4" xfId="15" applyNumberFormat="1" applyFont="1" applyBorder="1" applyAlignment="1">
      <alignment/>
    </xf>
    <xf numFmtId="174" fontId="7" fillId="0" borderId="5" xfId="15" applyNumberFormat="1" applyFont="1" applyBorder="1" applyAlignment="1">
      <alignment/>
    </xf>
    <xf numFmtId="174" fontId="6" fillId="0" borderId="0" xfId="15" applyNumberFormat="1" applyFont="1" applyAlignment="1">
      <alignment/>
    </xf>
    <xf numFmtId="174" fontId="0" fillId="0" borderId="0" xfId="0" applyNumberFormat="1" applyAlignment="1">
      <alignment/>
    </xf>
    <xf numFmtId="174" fontId="4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4" fontId="7" fillId="0" borderId="0" xfId="15" applyNumberFormat="1" applyFont="1" applyAlignment="1">
      <alignment/>
    </xf>
    <xf numFmtId="174" fontId="0" fillId="0" borderId="0" xfId="15" applyNumberFormat="1" applyFont="1" applyBorder="1" applyAlignment="1">
      <alignment/>
    </xf>
    <xf numFmtId="174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4" fontId="7" fillId="0" borderId="0" xfId="15" applyNumberFormat="1" applyFont="1" applyBorder="1" applyAlignment="1">
      <alignment/>
    </xf>
    <xf numFmtId="174" fontId="0" fillId="0" borderId="0" xfId="15" applyNumberFormat="1" applyAlignment="1">
      <alignment/>
    </xf>
    <xf numFmtId="174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6" fontId="3" fillId="0" borderId="0" xfId="0" applyNumberFormat="1" applyFont="1" applyAlignment="1">
      <alignment horizontal="center"/>
    </xf>
    <xf numFmtId="176" fontId="7" fillId="0" borderId="0" xfId="15" applyNumberFormat="1" applyFont="1" applyAlignment="1" quotePrefix="1">
      <alignment horizontal="center"/>
    </xf>
    <xf numFmtId="176" fontId="3" fillId="0" borderId="0" xfId="15" applyNumberFormat="1" applyFont="1" applyAlignment="1">
      <alignment horizontal="center"/>
    </xf>
    <xf numFmtId="174" fontId="8" fillId="0" borderId="5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43" fontId="4" fillId="0" borderId="0" xfId="15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erak%20SEDC\Project%20Uganda\UCI\Quarterly%20Financial%20Statements%20Announcements\31%20December%202003\UCIB12-2003FinancialStat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Conso BS"/>
      <sheetName val="Conso IS"/>
      <sheetName val="Conso Notes"/>
      <sheetName val="Conso Equity"/>
      <sheetName val="Conso CF"/>
    </sheetNames>
    <sheetDataSet>
      <sheetData sheetId="4">
        <row r="11">
          <cell r="G11">
            <v>18500000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52">
      <selection activeCell="C58" sqref="C58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2" customWidth="1"/>
    <col min="6" max="6" width="3.57421875" style="38" customWidth="1"/>
    <col min="7" max="7" width="15.57421875" style="18" customWidth="1"/>
  </cols>
  <sheetData>
    <row r="1" spans="5:7" ht="12.75">
      <c r="E1" s="7" t="s">
        <v>35</v>
      </c>
      <c r="F1" s="14"/>
      <c r="G1" s="16" t="s">
        <v>35</v>
      </c>
    </row>
    <row r="2" spans="5:7" ht="12.75">
      <c r="E2" s="61" t="s">
        <v>107</v>
      </c>
      <c r="F2" s="59"/>
      <c r="G2" s="60">
        <v>37986</v>
      </c>
    </row>
    <row r="3" spans="5:7" ht="12.75">
      <c r="E3" s="7" t="s">
        <v>1</v>
      </c>
      <c r="F3" s="14"/>
      <c r="G3" s="16" t="s">
        <v>1</v>
      </c>
    </row>
    <row r="5" ht="12.75">
      <c r="A5" s="1" t="s">
        <v>81</v>
      </c>
    </row>
    <row r="6" ht="12.75">
      <c r="A6" s="1"/>
    </row>
    <row r="7" ht="12.75">
      <c r="A7" t="s">
        <v>12</v>
      </c>
    </row>
    <row r="8" spans="1:7" ht="13.5" thickBot="1">
      <c r="A8" t="s">
        <v>13</v>
      </c>
      <c r="E8" s="49">
        <v>30000000</v>
      </c>
      <c r="G8" s="32">
        <v>30000000</v>
      </c>
    </row>
    <row r="9" ht="13.5" thickTop="1"/>
    <row r="10" ht="12.75">
      <c r="A10" t="s">
        <v>14</v>
      </c>
    </row>
    <row r="11" spans="1:7" ht="13.5" thickBot="1">
      <c r="A11" t="s">
        <v>39</v>
      </c>
      <c r="E11" s="8">
        <v>18500000</v>
      </c>
      <c r="G11" s="20">
        <v>18500000</v>
      </c>
    </row>
    <row r="12" ht="13.5" thickTop="1"/>
    <row r="14" ht="12.75">
      <c r="A14" s="1" t="s">
        <v>82</v>
      </c>
    </row>
    <row r="15" ht="12.75">
      <c r="E15" s="52"/>
    </row>
    <row r="16" spans="1:7" ht="12.75">
      <c r="A16" t="s">
        <v>15</v>
      </c>
      <c r="E16" s="12">
        <v>1481086</v>
      </c>
      <c r="G16" s="18">
        <v>1481086</v>
      </c>
    </row>
    <row r="17" spans="1:7" ht="12.75">
      <c r="A17" t="s">
        <v>124</v>
      </c>
      <c r="E17" s="12">
        <v>-85326581</v>
      </c>
      <c r="G17" s="18">
        <f>SUM('Conso Equitydis04'!I10)</f>
        <v>-78940999</v>
      </c>
    </row>
    <row r="18" spans="1:7" ht="12.75">
      <c r="A18" t="s">
        <v>16</v>
      </c>
      <c r="E18" s="13">
        <v>1700000</v>
      </c>
      <c r="G18" s="19">
        <v>1700000</v>
      </c>
    </row>
    <row r="20" spans="5:7" ht="13.5" thickBot="1">
      <c r="E20" s="8">
        <f>SUM(E16:E18)</f>
        <v>-82145495</v>
      </c>
      <c r="G20" s="20">
        <f>SUM(G16:G18)</f>
        <v>-75759913</v>
      </c>
    </row>
    <row r="21" ht="13.5" thickTop="1">
      <c r="E21" s="52"/>
    </row>
    <row r="23" ht="12.75">
      <c r="A23" s="1" t="s">
        <v>86</v>
      </c>
    </row>
    <row r="25" spans="1:7" ht="12.75">
      <c r="A25" t="s">
        <v>17</v>
      </c>
      <c r="E25" s="12">
        <f>790484+31983-2001-1500</f>
        <v>818966</v>
      </c>
      <c r="G25" s="18">
        <v>826467</v>
      </c>
    </row>
    <row r="26" spans="1:7" ht="12.75">
      <c r="A26" t="s">
        <v>18</v>
      </c>
      <c r="E26" s="13">
        <v>-799202</v>
      </c>
      <c r="G26" s="19">
        <v>-685915</v>
      </c>
    </row>
    <row r="28" spans="5:7" ht="12.75">
      <c r="E28" s="13">
        <f>SUM(E25:E26)</f>
        <v>19764</v>
      </c>
      <c r="G28" s="19">
        <f>SUM(G25:G26)</f>
        <v>140552</v>
      </c>
    </row>
    <row r="29" spans="5:7" ht="12.75">
      <c r="E29" s="45"/>
      <c r="G29" s="33"/>
    </row>
    <row r="30" spans="1:7" ht="12.75">
      <c r="A30" t="s">
        <v>19</v>
      </c>
      <c r="E30" s="45">
        <f>1212762-500-140000</f>
        <v>1072262</v>
      </c>
      <c r="G30" s="33">
        <v>1209764</v>
      </c>
    </row>
    <row r="31" spans="1:7" ht="12.75">
      <c r="A31" t="s">
        <v>18</v>
      </c>
      <c r="E31" s="13">
        <v>-152303</v>
      </c>
      <c r="G31" s="19">
        <v>-152303</v>
      </c>
    </row>
    <row r="33" spans="5:7" ht="12.75">
      <c r="E33" s="13">
        <f>SUM(E30:E31)</f>
        <v>919959</v>
      </c>
      <c r="G33" s="19">
        <f>SUM(G30:G31)</f>
        <v>1057461</v>
      </c>
    </row>
    <row r="36" spans="5:7" ht="13.5" thickBot="1">
      <c r="E36" s="8">
        <f>SUM(E28+E33)</f>
        <v>939723</v>
      </c>
      <c r="G36" s="20">
        <f>SUM(G28+G33)</f>
        <v>1198013</v>
      </c>
    </row>
    <row r="37" ht="13.5" thickTop="1"/>
    <row r="39" ht="12.75">
      <c r="A39" s="1" t="s">
        <v>87</v>
      </c>
    </row>
    <row r="41" spans="1:7" ht="12.75">
      <c r="A41" t="s">
        <v>20</v>
      </c>
      <c r="E41" s="12">
        <f>891336</f>
        <v>891336</v>
      </c>
      <c r="G41" s="18">
        <v>891380</v>
      </c>
    </row>
    <row r="42" spans="1:7" ht="12.75">
      <c r="A42" t="s">
        <v>21</v>
      </c>
      <c r="E42" s="45">
        <f>3642263+59169-61981+17383</f>
        <v>3656834</v>
      </c>
      <c r="F42" s="40"/>
      <c r="G42" s="33">
        <v>3819550</v>
      </c>
    </row>
    <row r="43" spans="1:7" ht="12.75">
      <c r="A43" t="s">
        <v>37</v>
      </c>
      <c r="C43" s="4" t="s">
        <v>116</v>
      </c>
      <c r="E43" s="13">
        <v>265370</v>
      </c>
      <c r="G43" s="19">
        <v>265370</v>
      </c>
    </row>
    <row r="45" spans="5:7" ht="13.5" thickBot="1">
      <c r="E45" s="8">
        <f>SUM(E41:E43)</f>
        <v>4813540</v>
      </c>
      <c r="G45" s="20">
        <f>SUM(G41:G44)</f>
        <v>4976300</v>
      </c>
    </row>
    <row r="46" ht="13.5" thickTop="1"/>
    <row r="47" spans="1:7" s="5" customFormat="1" ht="12.75">
      <c r="A47" s="5" t="s">
        <v>117</v>
      </c>
      <c r="C47" s="10"/>
      <c r="E47" s="46"/>
      <c r="F47" s="39"/>
      <c r="G47" s="34"/>
    </row>
    <row r="48" spans="1:7" s="5" customFormat="1" ht="12.75">
      <c r="A48" s="5" t="s">
        <v>38</v>
      </c>
      <c r="C48" s="10"/>
      <c r="E48" s="46"/>
      <c r="F48" s="39"/>
      <c r="G48" s="34"/>
    </row>
    <row r="51" ht="12.75">
      <c r="A51" s="1" t="s">
        <v>88</v>
      </c>
    </row>
    <row r="52" spans="5:7" s="2" customFormat="1" ht="12.75">
      <c r="E52" s="7"/>
      <c r="F52" s="14"/>
      <c r="G52" s="16"/>
    </row>
    <row r="53" spans="1:7" s="5" customFormat="1" ht="12.75">
      <c r="A53" s="23" t="s">
        <v>41</v>
      </c>
      <c r="C53" s="10"/>
      <c r="E53" s="46"/>
      <c r="F53" s="39"/>
      <c r="G53" s="34"/>
    </row>
    <row r="54" spans="1:7" ht="12.75">
      <c r="A54" t="s">
        <v>42</v>
      </c>
      <c r="E54" s="12">
        <v>892830.46</v>
      </c>
      <c r="G54" s="18">
        <v>892830.46</v>
      </c>
    </row>
    <row r="55" spans="1:7" ht="12.75">
      <c r="A55" t="s">
        <v>43</v>
      </c>
      <c r="E55" s="12">
        <v>302497</v>
      </c>
      <c r="G55" s="18">
        <v>205123</v>
      </c>
    </row>
    <row r="56" spans="1:7" ht="12.75">
      <c r="A56" t="s">
        <v>44</v>
      </c>
      <c r="E56" s="12">
        <v>1458273.93</v>
      </c>
      <c r="G56" s="18">
        <v>1458274</v>
      </c>
    </row>
    <row r="57" spans="1:7" ht="12.75">
      <c r="A57" t="s">
        <v>43</v>
      </c>
      <c r="E57" s="12">
        <v>837297</v>
      </c>
      <c r="G57" s="18">
        <v>590757</v>
      </c>
    </row>
    <row r="58" ht="12.75">
      <c r="A58" t="s">
        <v>45</v>
      </c>
    </row>
    <row r="59" spans="1:7" ht="12.75">
      <c r="A59" t="s">
        <v>46</v>
      </c>
      <c r="E59" s="12">
        <v>30000000</v>
      </c>
      <c r="G59" s="18">
        <v>30000000</v>
      </c>
    </row>
    <row r="60" spans="1:7" ht="12.75">
      <c r="A60" t="s">
        <v>43</v>
      </c>
      <c r="E60" s="12">
        <v>21664449</v>
      </c>
      <c r="G60" s="18">
        <v>16410864</v>
      </c>
    </row>
    <row r="62" spans="5:7" ht="12.75">
      <c r="E62" s="50">
        <f>SUM(E54:E60)</f>
        <v>55155347.39</v>
      </c>
      <c r="G62" s="35">
        <f>SUM(G54:G60)</f>
        <v>49557848.46</v>
      </c>
    </row>
    <row r="64" ht="12.75">
      <c r="A64" s="23" t="s">
        <v>47</v>
      </c>
    </row>
    <row r="65" spans="1:7" ht="12.75">
      <c r="A65" t="s">
        <v>48</v>
      </c>
      <c r="E65" s="12">
        <v>3777198.34</v>
      </c>
      <c r="G65" s="18">
        <v>3777198</v>
      </c>
    </row>
    <row r="66" spans="1:7" ht="12.75">
      <c r="A66" t="s">
        <v>43</v>
      </c>
      <c r="E66" s="12">
        <v>1537627</v>
      </c>
      <c r="G66" s="18">
        <v>1042392</v>
      </c>
    </row>
    <row r="67" spans="1:7" ht="12.75">
      <c r="A67" t="s">
        <v>49</v>
      </c>
      <c r="E67" s="12">
        <v>1500000</v>
      </c>
      <c r="G67" s="18">
        <v>1500000</v>
      </c>
    </row>
    <row r="68" spans="1:7" ht="12.75">
      <c r="A68" t="s">
        <v>43</v>
      </c>
      <c r="E68" s="12">
        <v>260659</v>
      </c>
      <c r="G68" s="18">
        <v>169938</v>
      </c>
    </row>
    <row r="69" spans="1:7" ht="12.75">
      <c r="A69" t="s">
        <v>50</v>
      </c>
      <c r="E69" s="12">
        <v>698730</v>
      </c>
      <c r="G69" s="18">
        <v>636032</v>
      </c>
    </row>
    <row r="71" spans="5:7" ht="12.75">
      <c r="E71" s="50">
        <f>SUM(E65:E70)</f>
        <v>7774214.34</v>
      </c>
      <c r="G71" s="35">
        <f>SUM(G65:G70)</f>
        <v>7125560</v>
      </c>
    </row>
    <row r="74" spans="1:7" ht="12.75">
      <c r="A74" t="s">
        <v>51</v>
      </c>
      <c r="E74" s="12">
        <f>SUM(E62)</f>
        <v>55155347.39</v>
      </c>
      <c r="G74" s="18">
        <f>SUM(G62)</f>
        <v>49557848.46</v>
      </c>
    </row>
    <row r="75" spans="1:7" ht="12.75">
      <c r="A75" t="s">
        <v>52</v>
      </c>
      <c r="E75" s="12">
        <f>SUM(E71)</f>
        <v>7774214.34</v>
      </c>
      <c r="G75" s="18">
        <f>SUM(G71)</f>
        <v>7125560</v>
      </c>
    </row>
    <row r="77" spans="1:7" ht="13.5" thickBot="1">
      <c r="A77" s="1" t="s">
        <v>53</v>
      </c>
      <c r="E77" s="51">
        <f>SUM(E74:E75)</f>
        <v>62929561.730000004</v>
      </c>
      <c r="G77" s="36">
        <f>SUM(G74:G75)</f>
        <v>56683408.46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AS AT 31 DECEMBER  2004&amp;R&amp;"Arial,Italic"&amp;8Printed On : &amp;D
&amp;T</oddHeader>
    <oddFooter>&amp;L&amp;"Arial,Italic"&amp;8File : &amp;F  (&amp;A)&amp;R&amp;"Arial,Bold Italic"&amp;14 6</oddFooter>
  </headerFooter>
  <rowBreaks count="3" manualBreakCount="3">
    <brk id="49" max="255" man="1"/>
    <brk id="90" max="255" man="1"/>
    <brk id="1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0" sqref="I10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57" customWidth="1"/>
    <col min="4" max="4" width="2.57421875" style="0" customWidth="1"/>
    <col min="5" max="5" width="12.7109375" style="57" customWidth="1"/>
    <col min="6" max="6" width="2.57421875" style="0" customWidth="1"/>
    <col min="7" max="7" width="12.7109375" style="57" customWidth="1"/>
    <col min="8" max="8" width="2.57421875" style="0" customWidth="1"/>
    <col min="9" max="9" width="14.28125" style="12" customWidth="1"/>
    <col min="10" max="10" width="2.57421875" style="15" customWidth="1"/>
    <col min="11" max="11" width="12.7109375" style="9" customWidth="1"/>
  </cols>
  <sheetData>
    <row r="1" spans="9:11" s="2" customFormat="1" ht="12.75">
      <c r="I1" s="7"/>
      <c r="J1" s="14"/>
      <c r="K1" s="14"/>
    </row>
    <row r="2" spans="3:11" s="2" customFormat="1" ht="12.75">
      <c r="C2" s="3" t="s">
        <v>30</v>
      </c>
      <c r="E2" s="3" t="s">
        <v>30</v>
      </c>
      <c r="G2" s="3" t="s">
        <v>31</v>
      </c>
      <c r="I2" s="7" t="s">
        <v>118</v>
      </c>
      <c r="J2" s="14"/>
      <c r="K2" s="7"/>
    </row>
    <row r="3" spans="3:11" s="2" customFormat="1" ht="12.75">
      <c r="C3" s="3" t="s">
        <v>31</v>
      </c>
      <c r="E3" s="3" t="s">
        <v>32</v>
      </c>
      <c r="G3" s="3" t="s">
        <v>33</v>
      </c>
      <c r="I3" s="7" t="s">
        <v>119</v>
      </c>
      <c r="J3" s="14"/>
      <c r="K3" s="7" t="s">
        <v>34</v>
      </c>
    </row>
    <row r="4" spans="3:11" ht="12.75">
      <c r="C4" s="3" t="s">
        <v>1</v>
      </c>
      <c r="E4" s="3" t="s">
        <v>1</v>
      </c>
      <c r="G4" s="3" t="s">
        <v>1</v>
      </c>
      <c r="I4" s="7" t="s">
        <v>1</v>
      </c>
      <c r="K4" s="7" t="s">
        <v>1</v>
      </c>
    </row>
    <row r="6" spans="1:11" ht="12.75">
      <c r="A6" t="s">
        <v>79</v>
      </c>
      <c r="C6" s="54">
        <v>18500000</v>
      </c>
      <c r="D6" t="s">
        <v>110</v>
      </c>
      <c r="E6" s="54">
        <v>1481086</v>
      </c>
      <c r="G6" s="54">
        <v>1700000</v>
      </c>
      <c r="I6" s="12">
        <v>-69024311</v>
      </c>
      <c r="K6" s="9">
        <f>SUM(C6:I6)</f>
        <v>-47343225</v>
      </c>
    </row>
    <row r="8" spans="1:11" ht="12.75">
      <c r="A8" t="s">
        <v>106</v>
      </c>
      <c r="C8" s="55">
        <v>0</v>
      </c>
      <c r="E8" s="55">
        <v>0</v>
      </c>
      <c r="G8" s="55">
        <v>0</v>
      </c>
      <c r="I8" s="13">
        <v>-9916688</v>
      </c>
      <c r="K8" s="11">
        <f>SUM(C8:I8)</f>
        <v>-9916688</v>
      </c>
    </row>
    <row r="10" spans="1:11" ht="12.75">
      <c r="A10" t="s">
        <v>99</v>
      </c>
      <c r="C10" s="54">
        <f>SUM(C6:C8)</f>
        <v>18500000</v>
      </c>
      <c r="E10" s="54">
        <f>SUM(E6:E8)</f>
        <v>1481086</v>
      </c>
      <c r="G10" s="54">
        <f>SUM(G6:G8)</f>
        <v>1700000</v>
      </c>
      <c r="I10" s="12">
        <f>SUM(I6:I8)</f>
        <v>-78940999</v>
      </c>
      <c r="K10" s="9">
        <f>SUM(K6:K8)</f>
        <v>-57259913</v>
      </c>
    </row>
    <row r="12" spans="1:11" ht="12.75">
      <c r="A12" t="s">
        <v>106</v>
      </c>
      <c r="C12" s="56">
        <v>0</v>
      </c>
      <c r="E12" s="56">
        <v>0</v>
      </c>
      <c r="G12" s="56">
        <v>0</v>
      </c>
      <c r="I12" s="13">
        <f>SUM('Conso ISdis04'!I27)</f>
        <v>-6385582</v>
      </c>
      <c r="K12" s="11">
        <f>SUM(C12:I12)</f>
        <v>-6385582</v>
      </c>
    </row>
    <row r="14" spans="1:11" ht="13.5" thickBot="1">
      <c r="A14" t="s">
        <v>109</v>
      </c>
      <c r="C14" s="8">
        <f>SUM(C10:C12)</f>
        <v>18500000</v>
      </c>
      <c r="E14" s="8">
        <f>SUM(E10:E12)</f>
        <v>1481086</v>
      </c>
      <c r="G14" s="8">
        <f>SUM(G10:G12)</f>
        <v>1700000</v>
      </c>
      <c r="I14" s="8">
        <f>SUM(I10+I12)</f>
        <v>-85326581</v>
      </c>
      <c r="K14" s="8">
        <f>SUM(K10:K12)</f>
        <v>-63645495</v>
      </c>
    </row>
    <row r="15" ht="13.5" thickTop="1">
      <c r="I15" s="52"/>
    </row>
    <row r="17" ht="12.75">
      <c r="A17" s="23" t="s">
        <v>80</v>
      </c>
    </row>
    <row r="19" ht="12.75">
      <c r="A19" s="6" t="s">
        <v>96</v>
      </c>
    </row>
    <row r="20" ht="12.75">
      <c r="A20" s="6" t="s">
        <v>103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YEAR ENDED 31 DECEMBER 2004&amp;R&amp;"Arial,Italic"&amp;8Printed On : &amp;D
&amp;T</oddHeader>
    <oddFooter>&amp;L&amp;"Arial,Italic"&amp;8File : &amp;F  (&amp;A)&amp;R&amp;"Arial,Bold Italic"&amp;14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43">
      <selection activeCell="C43" sqref="C43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8" max="8" width="3.57421875" style="26" customWidth="1"/>
    <col min="9" max="9" width="15.57421875" style="58" customWidth="1"/>
    <col min="10" max="10" width="3.57421875" style="26" customWidth="1"/>
    <col min="11" max="11" width="15.57421875" style="24" customWidth="1"/>
  </cols>
  <sheetData>
    <row r="1" spans="5:7" ht="12.75">
      <c r="E1" s="7" t="s">
        <v>54</v>
      </c>
      <c r="F1" s="25"/>
      <c r="G1" s="16" t="s">
        <v>54</v>
      </c>
    </row>
    <row r="2" spans="5:7" ht="12.75">
      <c r="E2" s="28" t="s">
        <v>107</v>
      </c>
      <c r="F2" s="25"/>
      <c r="G2" s="17" t="s">
        <v>98</v>
      </c>
    </row>
    <row r="3" spans="5:7" ht="12.75">
      <c r="E3" s="7" t="s">
        <v>1</v>
      </c>
      <c r="F3" s="25"/>
      <c r="G3" s="16" t="s">
        <v>1</v>
      </c>
    </row>
    <row r="5" ht="12.75">
      <c r="A5" s="1" t="s">
        <v>55</v>
      </c>
    </row>
    <row r="7" spans="1:7" ht="12.75">
      <c r="A7" t="s">
        <v>111</v>
      </c>
      <c r="E7" s="12">
        <f>SUM('Conso ISdis04'!I27)</f>
        <v>-6385582</v>
      </c>
      <c r="G7" s="18">
        <v>-9916688</v>
      </c>
    </row>
    <row r="9" ht="12.75">
      <c r="A9" t="s">
        <v>56</v>
      </c>
    </row>
    <row r="10" spans="1:7" ht="12.75">
      <c r="A10" t="s">
        <v>57</v>
      </c>
      <c r="E10" s="12">
        <v>113287</v>
      </c>
      <c r="G10" s="18">
        <v>139942</v>
      </c>
    </row>
    <row r="11" spans="1:7" ht="12.75">
      <c r="A11" t="s">
        <v>58</v>
      </c>
      <c r="E11" s="12">
        <v>0</v>
      </c>
      <c r="G11" s="18">
        <v>-40021</v>
      </c>
    </row>
    <row r="12" spans="1:7" ht="12.75">
      <c r="A12" t="s">
        <v>59</v>
      </c>
      <c r="E12" s="12">
        <v>6247670</v>
      </c>
      <c r="G12" s="18">
        <v>5854507</v>
      </c>
    </row>
    <row r="13" spans="1:7" ht="12.75">
      <c r="A13" t="s">
        <v>60</v>
      </c>
      <c r="E13" s="12">
        <v>-715</v>
      </c>
      <c r="G13" s="18">
        <v>-13623</v>
      </c>
    </row>
    <row r="14" spans="1:5" ht="12.75">
      <c r="A14" t="s">
        <v>104</v>
      </c>
      <c r="E14" s="12">
        <v>-500000</v>
      </c>
    </row>
    <row r="15" spans="1:5" ht="12.75">
      <c r="A15" t="s">
        <v>125</v>
      </c>
      <c r="E15" s="12">
        <v>262429</v>
      </c>
    </row>
    <row r="16" spans="1:7" ht="12.75">
      <c r="A16" t="s">
        <v>93</v>
      </c>
      <c r="E16" s="13">
        <v>0</v>
      </c>
      <c r="G16" s="19">
        <v>-4632</v>
      </c>
    </row>
    <row r="18" spans="1:7" ht="12.75">
      <c r="A18" t="s">
        <v>112</v>
      </c>
      <c r="E18" s="12">
        <f>SUM(E7:E16)</f>
        <v>-262911</v>
      </c>
      <c r="G18" s="18">
        <f>SUM(G7:G16)</f>
        <v>-3980515</v>
      </c>
    </row>
    <row r="20" spans="1:7" ht="12.75">
      <c r="A20" t="s">
        <v>61</v>
      </c>
      <c r="E20" s="12">
        <v>0</v>
      </c>
      <c r="G20" s="18">
        <v>3346405</v>
      </c>
    </row>
    <row r="21" spans="1:7" ht="12.75">
      <c r="A21" t="s">
        <v>62</v>
      </c>
      <c r="E21" s="12">
        <v>145002</v>
      </c>
      <c r="G21" s="18">
        <v>545927</v>
      </c>
    </row>
    <row r="22" spans="1:7" ht="12.75">
      <c r="A22" t="s">
        <v>63</v>
      </c>
      <c r="E22" s="13">
        <f>4813540-4976300</f>
        <v>-162760</v>
      </c>
      <c r="G22" s="19">
        <v>416443</v>
      </c>
    </row>
    <row r="24" spans="1:7" ht="12.75">
      <c r="A24" t="s">
        <v>64</v>
      </c>
      <c r="E24" s="12">
        <f>SUM(E18:E22)</f>
        <v>-280669</v>
      </c>
      <c r="G24" s="18">
        <f>SUM(G18:G22)</f>
        <v>328260</v>
      </c>
    </row>
    <row r="26" spans="1:7" ht="12.75">
      <c r="A26" t="s">
        <v>92</v>
      </c>
      <c r="E26" s="12">
        <v>0</v>
      </c>
      <c r="G26" s="18">
        <v>272820</v>
      </c>
    </row>
    <row r="27" spans="1:7" ht="12.75">
      <c r="A27" t="s">
        <v>65</v>
      </c>
      <c r="E27" s="12">
        <v>0</v>
      </c>
      <c r="G27" s="18">
        <v>-123892</v>
      </c>
    </row>
    <row r="28" spans="1:7" ht="12.75">
      <c r="A28" t="s">
        <v>90</v>
      </c>
      <c r="E28" s="12">
        <v>0</v>
      </c>
      <c r="G28" s="18">
        <v>-677993.1</v>
      </c>
    </row>
    <row r="29" spans="1:7" ht="12.75">
      <c r="A29" t="s">
        <v>66</v>
      </c>
      <c r="E29" s="13">
        <v>-64214</v>
      </c>
      <c r="G29" s="19">
        <v>-69168</v>
      </c>
    </row>
    <row r="31" spans="1:7" ht="12.75">
      <c r="A31" t="s">
        <v>67</v>
      </c>
      <c r="E31" s="13">
        <f>SUM(E24:E29)</f>
        <v>-344883</v>
      </c>
      <c r="G31" s="19">
        <f>SUM(G24:G29)</f>
        <v>-269973.1</v>
      </c>
    </row>
    <row r="34" ht="12.75">
      <c r="A34" s="1" t="s">
        <v>68</v>
      </c>
    </row>
    <row r="36" spans="1:7" ht="12.75">
      <c r="A36" t="s">
        <v>69</v>
      </c>
      <c r="E36" s="12">
        <v>-1130</v>
      </c>
      <c r="G36" s="18">
        <v>-14994</v>
      </c>
    </row>
    <row r="37" spans="1:7" ht="12.75">
      <c r="A37" t="s">
        <v>70</v>
      </c>
      <c r="E37" s="45">
        <v>300</v>
      </c>
      <c r="G37" s="33">
        <v>16740</v>
      </c>
    </row>
    <row r="38" spans="1:7" ht="12.75">
      <c r="A38" t="s">
        <v>105</v>
      </c>
      <c r="E38" s="45">
        <v>500000</v>
      </c>
      <c r="G38" s="33">
        <v>0</v>
      </c>
    </row>
    <row r="39" spans="1:7" ht="12.75">
      <c r="A39" t="s">
        <v>94</v>
      </c>
      <c r="E39" s="13">
        <v>0</v>
      </c>
      <c r="G39" s="19">
        <v>4632</v>
      </c>
    </row>
    <row r="41" spans="1:7" ht="12.75">
      <c r="A41" t="s">
        <v>71</v>
      </c>
      <c r="E41" s="13">
        <f>SUM(E36:E39)</f>
        <v>499170</v>
      </c>
      <c r="G41" s="19">
        <v>6378.14</v>
      </c>
    </row>
    <row r="44" ht="12.75">
      <c r="A44" s="1" t="s">
        <v>72</v>
      </c>
    </row>
    <row r="46" spans="1:7" ht="12.75">
      <c r="A46" t="s">
        <v>77</v>
      </c>
      <c r="E46" s="12">
        <v>-4572</v>
      </c>
      <c r="G46" s="18">
        <v>-4572</v>
      </c>
    </row>
    <row r="47" spans="5:7" ht="12.75">
      <c r="E47" s="13"/>
      <c r="G47" s="19"/>
    </row>
    <row r="49" spans="1:7" ht="12.75">
      <c r="A49" t="s">
        <v>73</v>
      </c>
      <c r="E49" s="13">
        <f>SUM(E46:E47)</f>
        <v>-4572</v>
      </c>
      <c r="G49" s="19">
        <f>SUM(G46:G48)</f>
        <v>-4572</v>
      </c>
    </row>
    <row r="52" ht="12.75">
      <c r="A52" s="1" t="s">
        <v>74</v>
      </c>
    </row>
    <row r="53" spans="1:7" ht="12.75">
      <c r="A53" s="1" t="s">
        <v>75</v>
      </c>
      <c r="E53" s="12">
        <f>SUM(E31+E41+E49)</f>
        <v>149715</v>
      </c>
      <c r="G53" s="18">
        <f>SUM(G31+G41+G46)</f>
        <v>-268166.95999999996</v>
      </c>
    </row>
    <row r="55" spans="1:7" ht="12.75">
      <c r="A55" t="s">
        <v>76</v>
      </c>
      <c r="E55" s="13">
        <f>G57</f>
        <v>-549660.96</v>
      </c>
      <c r="G55" s="19">
        <v>-281494</v>
      </c>
    </row>
    <row r="57" spans="1:7" ht="13.5" thickBot="1">
      <c r="A57" s="1" t="s">
        <v>120</v>
      </c>
      <c r="E57" s="8">
        <f>SUM(E53+E55)</f>
        <v>-399945.95999999996</v>
      </c>
      <c r="G57" s="20">
        <f>SUM(G53:G55)</f>
        <v>-549660.96</v>
      </c>
    </row>
    <row r="58" ht="13.5" thickTop="1">
      <c r="E58" s="45"/>
    </row>
    <row r="59" ht="12.75">
      <c r="E59" s="45"/>
    </row>
    <row r="60" spans="1:5" ht="12.75">
      <c r="A60" s="1" t="s">
        <v>121</v>
      </c>
      <c r="E60" s="45"/>
    </row>
    <row r="61" spans="1:7" ht="12.75">
      <c r="A61" t="s">
        <v>113</v>
      </c>
      <c r="E61" s="45">
        <v>298784</v>
      </c>
      <c r="G61" s="18">
        <v>86371</v>
      </c>
    </row>
    <row r="62" spans="1:7" ht="12.75">
      <c r="A62" t="s">
        <v>114</v>
      </c>
      <c r="E62" s="45">
        <v>-698730</v>
      </c>
      <c r="G62" s="18">
        <v>-636032</v>
      </c>
    </row>
    <row r="63" spans="5:7" ht="13.5" thickBot="1">
      <c r="E63" s="63">
        <f>SUM(E61:E62)</f>
        <v>-399946</v>
      </c>
      <c r="G63" s="62">
        <f>SUM(G61:G62)</f>
        <v>-549661</v>
      </c>
    </row>
    <row r="64" ht="13.5" thickTop="1">
      <c r="E64" s="45"/>
    </row>
    <row r="65" ht="12.75">
      <c r="A65" s="23" t="s">
        <v>80</v>
      </c>
    </row>
    <row r="66" ht="12.75">
      <c r="A66" s="6" t="s">
        <v>97</v>
      </c>
    </row>
    <row r="67" ht="12.75">
      <c r="A67" s="6" t="s">
        <v>101</v>
      </c>
    </row>
    <row r="68" ht="12.75">
      <c r="A68" s="6"/>
    </row>
  </sheetData>
  <printOptions/>
  <pageMargins left="0.84" right="0" top="1.5" bottom="0.5" header="0.39" footer="0.5"/>
  <pageSetup horizontalDpi="600" verticalDpi="600" orientation="portrait" paperSize="9" scale="81" r:id="rId1"/>
  <headerFooter alignWithMargins="0">
    <oddHeader>&amp;C&amp;"Arial,Bold"&amp;12UNITED CHEMICAL INDUSTRIES BERHAD
(5990-P)
(Incorporated in Malaysia)
CONDENSED CONSOLIDATED CASH FLOW STATEMENT FOR THE YEAR ENDED
 31 DECEMBER 2004&amp;R&amp;"Arial,Italic"&amp;8Printed On : &amp;D
&amp;T</oddHeader>
    <oddFooter>&amp;L&amp;"Arial,Italic"&amp;8File : &amp;F  (&amp;A)&amp;R&amp;"Arial,Bold Italic"&amp;15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G24" sqref="G24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</cols>
  <sheetData>
    <row r="1" spans="5:7" s="2" customFormat="1" ht="12.75">
      <c r="E1" s="7" t="s">
        <v>35</v>
      </c>
      <c r="F1" s="25"/>
      <c r="G1" s="16" t="s">
        <v>35</v>
      </c>
    </row>
    <row r="2" spans="5:7" s="2" customFormat="1" ht="12.75">
      <c r="E2" s="7" t="s">
        <v>107</v>
      </c>
      <c r="F2" s="25"/>
      <c r="G2" s="17" t="s">
        <v>98</v>
      </c>
    </row>
    <row r="3" spans="3:7" s="2" customFormat="1" ht="12.75">
      <c r="C3" s="2" t="s">
        <v>0</v>
      </c>
      <c r="E3" s="7" t="s">
        <v>1</v>
      </c>
      <c r="F3" s="25"/>
      <c r="G3" s="16" t="s">
        <v>1</v>
      </c>
    </row>
    <row r="5" spans="1:7" ht="12.75">
      <c r="A5" t="s">
        <v>2</v>
      </c>
      <c r="C5" s="4">
        <v>1</v>
      </c>
      <c r="E5" s="12">
        <v>18500000</v>
      </c>
      <c r="G5" s="18">
        <f>'[1]Conso Notes'!G11</f>
        <v>18500000</v>
      </c>
    </row>
    <row r="7" spans="1:7" ht="12.75">
      <c r="A7" t="s">
        <v>3</v>
      </c>
      <c r="C7" s="4">
        <v>2</v>
      </c>
      <c r="E7" s="13">
        <f>SUM('Conso Notessept04'!E20)</f>
        <v>-82145495</v>
      </c>
      <c r="G7" s="19">
        <v>-75759913</v>
      </c>
    </row>
    <row r="9" spans="1:7" ht="13.5" thickBot="1">
      <c r="A9" t="s">
        <v>84</v>
      </c>
      <c r="E9" s="49">
        <f>SUM(E5+E7)</f>
        <v>-63645495</v>
      </c>
      <c r="G9" s="32">
        <f>SUM(G5:G7)</f>
        <v>-57259913</v>
      </c>
    </row>
    <row r="10" spans="5:7" ht="13.5" thickTop="1">
      <c r="E10" s="45"/>
      <c r="G10" s="33"/>
    </row>
    <row r="12" ht="12.75">
      <c r="A12" s="6" t="s">
        <v>4</v>
      </c>
    </row>
    <row r="14" ht="12.75">
      <c r="A14" s="1" t="s">
        <v>5</v>
      </c>
    </row>
    <row r="15" spans="1:7" ht="12.75">
      <c r="A15" s="29" t="s">
        <v>83</v>
      </c>
      <c r="E15" s="12">
        <v>4097064</v>
      </c>
      <c r="G15" s="18">
        <v>4095518.95</v>
      </c>
    </row>
    <row r="16" spans="1:7" ht="12.75">
      <c r="A16" t="s">
        <v>6</v>
      </c>
      <c r="E16" s="12">
        <v>0</v>
      </c>
      <c r="G16" s="18">
        <v>262428.89</v>
      </c>
    </row>
    <row r="17" spans="1:7" ht="12.75">
      <c r="A17" t="s">
        <v>7</v>
      </c>
      <c r="C17" s="4">
        <v>3</v>
      </c>
      <c r="E17" s="12">
        <f>SUM('Conso Notessept04'!E36)</f>
        <v>939723</v>
      </c>
      <c r="G17" s="18">
        <f>1198013</f>
        <v>1198013</v>
      </c>
    </row>
    <row r="18" spans="1:7" ht="12.75">
      <c r="A18" t="s">
        <v>8</v>
      </c>
      <c r="E18" s="13">
        <f>279966+18818</f>
        <v>298784</v>
      </c>
      <c r="G18" s="19">
        <v>86371.33</v>
      </c>
    </row>
    <row r="20" spans="5:7" ht="12.75">
      <c r="E20" s="13">
        <f>SUM(E15:E18)</f>
        <v>5335571</v>
      </c>
      <c r="G20" s="19">
        <f>SUM(G15:G19)</f>
        <v>5642332.17</v>
      </c>
    </row>
    <row r="22" ht="12.75">
      <c r="A22" s="1" t="s">
        <v>9</v>
      </c>
    </row>
    <row r="23" spans="1:7" ht="12.75">
      <c r="A23" t="s">
        <v>10</v>
      </c>
      <c r="C23" s="4">
        <v>4</v>
      </c>
      <c r="E23" s="12">
        <f>SUM('Conso Notessept04'!E45)</f>
        <v>4813540</v>
      </c>
      <c r="G23" s="18">
        <f>4976300</f>
        <v>4976300</v>
      </c>
    </row>
    <row r="24" spans="1:7" ht="12.75">
      <c r="A24" t="s">
        <v>85</v>
      </c>
      <c r="E24" s="45">
        <v>19046</v>
      </c>
      <c r="F24" s="31"/>
      <c r="G24" s="18">
        <v>23618</v>
      </c>
    </row>
    <row r="25" spans="1:7" ht="12.75">
      <c r="A25" t="s">
        <v>11</v>
      </c>
      <c r="C25" s="4">
        <v>5</v>
      </c>
      <c r="E25" s="12">
        <f>SUM('Conso Notessept04'!E77)</f>
        <v>62929561.730000004</v>
      </c>
      <c r="G25" s="18">
        <v>56683409.35</v>
      </c>
    </row>
    <row r="26" spans="1:7" ht="12.75">
      <c r="A26" t="s">
        <v>89</v>
      </c>
      <c r="E26" s="12">
        <v>1218918.12</v>
      </c>
      <c r="G26" s="18">
        <v>1218918.12</v>
      </c>
    </row>
    <row r="27" spans="1:7" ht="12.75">
      <c r="A27" s="29"/>
      <c r="E27" s="13"/>
      <c r="G27" s="19"/>
    </row>
    <row r="29" spans="5:7" ht="12.75">
      <c r="E29" s="13">
        <f>SUM(E23:E27)</f>
        <v>68981065.85000001</v>
      </c>
      <c r="G29" s="19">
        <f>SUM(G23:G28)</f>
        <v>62902245.47</v>
      </c>
    </row>
    <row r="31" spans="1:7" ht="12.75">
      <c r="A31" t="s">
        <v>115</v>
      </c>
      <c r="E31" s="13">
        <f>SUM(E20-E29)</f>
        <v>-63645494.85000001</v>
      </c>
      <c r="G31" s="19">
        <f>SUM(G20-G29)</f>
        <v>-57259913.3</v>
      </c>
    </row>
    <row r="33" spans="5:7" ht="13.5" thickBot="1">
      <c r="E33" s="8">
        <f>SUM(E31)</f>
        <v>-63645494.85000001</v>
      </c>
      <c r="G33" s="20">
        <f>SUM(G31)</f>
        <v>-57259913.3</v>
      </c>
    </row>
    <row r="34" ht="13.5" thickTop="1">
      <c r="E34" s="52"/>
    </row>
    <row r="35" spans="5:7" ht="12.75">
      <c r="E35" s="37"/>
      <c r="F35" s="30"/>
      <c r="G35" s="37"/>
    </row>
    <row r="36" ht="12.75">
      <c r="F36" s="30"/>
    </row>
    <row r="37" ht="12.75">
      <c r="A37" s="23" t="s">
        <v>80</v>
      </c>
    </row>
    <row r="39" ht="12.75">
      <c r="A39" s="6" t="s">
        <v>95</v>
      </c>
    </row>
    <row r="40" ht="12.75">
      <c r="A40" s="6" t="s">
        <v>101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31 DECEMBER 2004&amp;R&amp;"Arial,Italic"&amp;8Printed On : &amp;D
&amp;T</oddHeader>
    <oddFooter>&amp;L&amp;"Arial,Italic"&amp;8File : &amp;F  (&amp;A)&amp;R&amp;"Arial,Bold Italic"&amp;12 &amp;14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22">
      <selection activeCell="F32" sqref="F32:F33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4" customWidth="1"/>
    <col min="4" max="4" width="2.8515625" style="0" customWidth="1"/>
    <col min="5" max="5" width="13.7109375" style="54" customWidth="1"/>
    <col min="6" max="6" width="2.8515625" style="26" customWidth="1"/>
    <col min="7" max="7" width="13.7109375" style="24" customWidth="1"/>
    <col min="8" max="8" width="2.8515625" style="26" customWidth="1"/>
    <col min="9" max="9" width="15.00390625" style="54" customWidth="1"/>
    <col min="10" max="10" width="2.8515625" style="26" customWidth="1"/>
    <col min="11" max="11" width="13.7109375" style="24" customWidth="1"/>
  </cols>
  <sheetData>
    <row r="1" spans="5:11" s="2" customFormat="1" ht="12.75">
      <c r="E1" s="7" t="s">
        <v>108</v>
      </c>
      <c r="F1" s="25"/>
      <c r="G1" s="41" t="str">
        <f>E1</f>
        <v>4th Quarter</v>
      </c>
      <c r="H1" s="25"/>
      <c r="I1" s="7" t="s">
        <v>54</v>
      </c>
      <c r="J1" s="25"/>
      <c r="K1" s="41" t="s">
        <v>54</v>
      </c>
    </row>
    <row r="2" spans="5:11" s="2" customFormat="1" ht="12.75">
      <c r="E2" s="28" t="s">
        <v>107</v>
      </c>
      <c r="F2" s="25"/>
      <c r="G2" s="42" t="s">
        <v>98</v>
      </c>
      <c r="H2" s="25"/>
      <c r="I2" s="28" t="str">
        <f>E2</f>
        <v>31/12/2004</v>
      </c>
      <c r="J2" s="25"/>
      <c r="K2" s="42" t="str">
        <f>G2</f>
        <v>31/12/2003</v>
      </c>
    </row>
    <row r="3" spans="3:11" s="2" customFormat="1" ht="12.75">
      <c r="C3" s="2" t="s">
        <v>0</v>
      </c>
      <c r="E3" s="7" t="s">
        <v>1</v>
      </c>
      <c r="F3" s="25"/>
      <c r="G3" s="41" t="s">
        <v>1</v>
      </c>
      <c r="H3" s="25"/>
      <c r="I3" s="7" t="s">
        <v>1</v>
      </c>
      <c r="J3" s="25"/>
      <c r="K3" s="41" t="s">
        <v>1</v>
      </c>
    </row>
    <row r="5" spans="1:11" ht="12.75">
      <c r="A5" t="s">
        <v>22</v>
      </c>
      <c r="E5" s="54">
        <v>0</v>
      </c>
      <c r="G5" s="18">
        <v>203402.1</v>
      </c>
      <c r="I5" s="54">
        <v>0</v>
      </c>
      <c r="K5" s="18">
        <f>1786070</f>
        <v>1786070</v>
      </c>
    </row>
    <row r="6" spans="7:11" ht="12.75">
      <c r="G6" s="18"/>
      <c r="K6" s="18"/>
    </row>
    <row r="7" spans="1:11" ht="12.75">
      <c r="A7" t="s">
        <v>23</v>
      </c>
      <c r="E7" s="55">
        <v>0</v>
      </c>
      <c r="G7" s="19">
        <v>-2637617.34</v>
      </c>
      <c r="I7" s="55">
        <v>0</v>
      </c>
      <c r="K7" s="19">
        <v>-4111495</v>
      </c>
    </row>
    <row r="8" spans="7:11" ht="12.75">
      <c r="G8" s="18"/>
      <c r="K8" s="18"/>
    </row>
    <row r="9" spans="1:11" s="1" customFormat="1" ht="12.75">
      <c r="A9" s="1" t="s">
        <v>122</v>
      </c>
      <c r="C9" s="2"/>
      <c r="E9" s="9">
        <f>SUM(E5+E7)</f>
        <v>0</v>
      </c>
      <c r="F9" s="43"/>
      <c r="G9" s="44">
        <f>SUM(G5:G7)</f>
        <v>-2434215.2399999998</v>
      </c>
      <c r="H9" s="43"/>
      <c r="I9" s="9">
        <f>SUM(I5+I7)</f>
        <v>0</v>
      </c>
      <c r="J9" s="43"/>
      <c r="K9" s="44">
        <f>SUM(K5+K7)</f>
        <v>-2325425</v>
      </c>
    </row>
    <row r="10" spans="7:11" ht="12.75">
      <c r="G10" s="18"/>
      <c r="K10" s="18"/>
    </row>
    <row r="11" spans="1:11" ht="12.75">
      <c r="A11" t="s">
        <v>24</v>
      </c>
      <c r="E11" s="54">
        <v>61500</v>
      </c>
      <c r="G11" s="18">
        <v>1854.54</v>
      </c>
      <c r="I11" s="54">
        <v>863653</v>
      </c>
      <c r="K11" s="18">
        <f>396386</f>
        <v>396386</v>
      </c>
    </row>
    <row r="12" spans="7:11" ht="12.75">
      <c r="G12" s="18"/>
      <c r="K12" s="18"/>
    </row>
    <row r="13" spans="1:11" ht="12.75">
      <c r="A13" t="s">
        <v>25</v>
      </c>
      <c r="E13" s="54">
        <v>0</v>
      </c>
      <c r="G13" s="18">
        <v>-538.98</v>
      </c>
      <c r="I13" s="54">
        <v>0</v>
      </c>
      <c r="K13" s="18">
        <v>-58617.77</v>
      </c>
    </row>
    <row r="14" spans="7:11" ht="12.75">
      <c r="G14" s="18"/>
      <c r="K14" s="18"/>
    </row>
    <row r="15" spans="1:11" ht="12.75">
      <c r="A15" t="s">
        <v>78</v>
      </c>
      <c r="E15" s="54">
        <f>-296743-262429</f>
        <v>-559172</v>
      </c>
      <c r="G15" s="18">
        <v>-706379.62</v>
      </c>
      <c r="I15" s="54">
        <f>-738784-262429</f>
        <v>-1001213</v>
      </c>
      <c r="K15" s="18">
        <v>-1163905</v>
      </c>
    </row>
    <row r="16" spans="7:11" ht="12.75">
      <c r="G16" s="18"/>
      <c r="K16" s="18"/>
    </row>
    <row r="17" spans="1:11" ht="12.75">
      <c r="A17" t="s">
        <v>100</v>
      </c>
      <c r="E17" s="55">
        <v>0</v>
      </c>
      <c r="G17" s="19">
        <v>0</v>
      </c>
      <c r="I17" s="55">
        <v>0</v>
      </c>
      <c r="K17" s="19">
        <v>-910619</v>
      </c>
    </row>
    <row r="18" spans="7:11" ht="12.75">
      <c r="G18" s="18"/>
      <c r="K18" s="18"/>
    </row>
    <row r="19" spans="1:11" s="1" customFormat="1" ht="12.75">
      <c r="A19" s="1" t="s">
        <v>40</v>
      </c>
      <c r="C19" s="2"/>
      <c r="E19" s="9">
        <f>SUM(E9:E17)</f>
        <v>-497672</v>
      </c>
      <c r="F19" s="43"/>
      <c r="G19" s="53">
        <f>SUM(G9:G17)</f>
        <v>-3139279.3</v>
      </c>
      <c r="H19" s="43"/>
      <c r="I19" s="9">
        <f>SUM(I9:I17)</f>
        <v>-137560</v>
      </c>
      <c r="J19" s="43"/>
      <c r="K19" s="53">
        <f>SUM(K9:K17)</f>
        <v>-4062180.77</v>
      </c>
    </row>
    <row r="20" spans="7:11" ht="12.75">
      <c r="G20" s="18"/>
      <c r="K20" s="18"/>
    </row>
    <row r="21" spans="1:11" ht="12.75">
      <c r="A21" t="s">
        <v>36</v>
      </c>
      <c r="E21" s="55">
        <v>-1634672</v>
      </c>
      <c r="G21" s="19">
        <v>-1521062.85</v>
      </c>
      <c r="I21" s="55">
        <v>-6248022</v>
      </c>
      <c r="K21" s="19">
        <v>-5854507.28</v>
      </c>
    </row>
    <row r="22" spans="7:11" ht="12.75">
      <c r="G22" s="18"/>
      <c r="K22" s="18"/>
    </row>
    <row r="23" spans="1:11" s="1" customFormat="1" ht="12.75">
      <c r="A23" s="1" t="s">
        <v>91</v>
      </c>
      <c r="C23" s="2"/>
      <c r="E23" s="9">
        <f>SUM(E19:E21)</f>
        <v>-2132344</v>
      </c>
      <c r="F23" s="43"/>
      <c r="G23" s="44">
        <f>SUM(G19:G21)</f>
        <v>-4660342.15</v>
      </c>
      <c r="H23" s="43"/>
      <c r="I23" s="9">
        <f>SUM(I19:I21)</f>
        <v>-6385582</v>
      </c>
      <c r="J23" s="43"/>
      <c r="K23" s="44">
        <f>SUM(K19:K21)</f>
        <v>-9916688.05</v>
      </c>
    </row>
    <row r="24" spans="7:11" ht="12.75">
      <c r="G24" s="18"/>
      <c r="K24" s="18"/>
    </row>
    <row r="25" spans="1:11" ht="12.75">
      <c r="A25" t="s">
        <v>26</v>
      </c>
      <c r="E25" s="55">
        <v>0</v>
      </c>
      <c r="G25" s="19">
        <v>0</v>
      </c>
      <c r="I25" s="55">
        <v>0</v>
      </c>
      <c r="K25" s="19">
        <v>0</v>
      </c>
    </row>
    <row r="26" spans="7:11" ht="12.75">
      <c r="G26" s="18"/>
      <c r="K26" s="18"/>
    </row>
    <row r="27" spans="1:11" ht="13.5" thickBot="1">
      <c r="A27" s="1" t="s">
        <v>123</v>
      </c>
      <c r="E27" s="8">
        <f>SUM(E23+E25)</f>
        <v>-2132344</v>
      </c>
      <c r="G27" s="20">
        <f>SUM(G23:G25)</f>
        <v>-4660342.15</v>
      </c>
      <c r="I27" s="8">
        <f>SUM(I23+I25)</f>
        <v>-6385582</v>
      </c>
      <c r="K27" s="20">
        <f>SUM(K23+K25)</f>
        <v>-9916688.05</v>
      </c>
    </row>
    <row r="28" ht="13.5" thickTop="1"/>
    <row r="31" spans="1:11" s="5" customFormat="1" ht="12.75">
      <c r="A31" s="5" t="s">
        <v>29</v>
      </c>
      <c r="C31" s="10"/>
      <c r="E31" s="46"/>
      <c r="F31" s="27"/>
      <c r="G31" s="21"/>
      <c r="H31" s="27"/>
      <c r="I31" s="46"/>
      <c r="J31" s="27"/>
      <c r="K31" s="21"/>
    </row>
    <row r="32" spans="1:11" s="5" customFormat="1" ht="12.75">
      <c r="A32" s="5" t="s">
        <v>28</v>
      </c>
      <c r="C32" s="10"/>
      <c r="E32" s="47">
        <f>SUM(-E23/18500000*100)</f>
        <v>11.526183783783782</v>
      </c>
      <c r="F32" s="47"/>
      <c r="G32" s="21">
        <f>SUM(-G23/18500000*100)</f>
        <v>25.19103864864865</v>
      </c>
      <c r="H32" s="27"/>
      <c r="I32" s="47">
        <f>SUM(-I23/18500000*100)</f>
        <v>34.51665945945946</v>
      </c>
      <c r="J32" s="27"/>
      <c r="K32" s="21">
        <f>SUM(-K23/18500000*100)</f>
        <v>53.60371918918919</v>
      </c>
    </row>
    <row r="33" spans="1:11" s="5" customFormat="1" ht="13.5" thickBot="1">
      <c r="A33" s="5" t="s">
        <v>27</v>
      </c>
      <c r="C33" s="10"/>
      <c r="E33" s="48">
        <f>SUM(-E27/18500000*100)</f>
        <v>11.526183783783782</v>
      </c>
      <c r="F33" s="64"/>
      <c r="G33" s="22">
        <f>SUM(-G27/18500000*100)</f>
        <v>25.19103864864865</v>
      </c>
      <c r="H33" s="27"/>
      <c r="I33" s="48">
        <f>SUM(-I27/18500000*100)</f>
        <v>34.51665945945946</v>
      </c>
      <c r="J33" s="27"/>
      <c r="K33" s="22">
        <f>SUM(-K27/18500000*100)</f>
        <v>53.60371918918919</v>
      </c>
    </row>
    <row r="34" ht="13.5" thickTop="1"/>
    <row r="36" ht="12.75">
      <c r="A36" s="23" t="s">
        <v>80</v>
      </c>
    </row>
    <row r="38" ht="12.75">
      <c r="A38" s="6" t="s">
        <v>102</v>
      </c>
    </row>
  </sheetData>
  <printOptions/>
  <pageMargins left="0.7" right="0" top="1.57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INCOME STATEMENT FOR THE YEAR ENDED
 31 DECEMBER 2004&amp;R&amp;"Arial,Italic"&amp;8Printed On : &amp;D
&amp;T</oddHeader>
    <oddFooter>&amp;L&amp;"Arial,Italic"&amp;8File : &amp;F  (&amp;A)&amp;R&amp;"Arial,Bold Italic"&amp;14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</cp:lastModifiedBy>
  <cp:lastPrinted>2005-02-21T05:32:56Z</cp:lastPrinted>
  <dcterms:created xsi:type="dcterms:W3CDTF">2001-05-14T01:22:37Z</dcterms:created>
  <dcterms:modified xsi:type="dcterms:W3CDTF">2005-02-25T07:49:44Z</dcterms:modified>
  <cp:category/>
  <cp:version/>
  <cp:contentType/>
  <cp:contentStatus/>
</cp:coreProperties>
</file>