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statements" sheetId="1" r:id="rId1"/>
    <sheet name="Balance Sheet " sheetId="2" r:id="rId2"/>
    <sheet name="equitystat" sheetId="3" r:id="rId3"/>
    <sheet name="cashflow" sheetId="4" r:id="rId4"/>
  </sheets>
  <externalReferences>
    <externalReference r:id="rId7"/>
  </externalReferences>
  <definedNames>
    <definedName name="_xlnm.Print_Area" localSheetId="1">'Balance Sheet '!$A$1:$F$113</definedName>
    <definedName name="_xlnm.Print_Area" localSheetId="2">'equitystat'!$A$1:$J$68</definedName>
    <definedName name="_xlnm.Print_Area" localSheetId="0">'incomestatements'!$A$1:$H$58</definedName>
    <definedName name="_xlnm.Print_Titles" localSheetId="1">'Balance Sheet '!$1:$14</definedName>
  </definedNames>
  <calcPr fullCalcOnLoad="1"/>
</workbook>
</file>

<file path=xl/sharedStrings.xml><?xml version="1.0" encoding="utf-8"?>
<sst xmlns="http://schemas.openxmlformats.org/spreadsheetml/2006/main" count="193" uniqueCount="139">
  <si>
    <t>BOUSTEAD HEAVY INDUSTRIES CORPORATION BERHAD</t>
  </si>
  <si>
    <t>(formerly known as  PSC Industries Berhad)</t>
  </si>
  <si>
    <t xml:space="preserve">(Company No. : 11106-V) </t>
  </si>
  <si>
    <t>UNAUDITED CONDENSED CONSOLIDATED INCOME STATEMENTS</t>
  </si>
  <si>
    <t xml:space="preserve"> for the quarter ended 30/6/2007.</t>
  </si>
  <si>
    <t>INDIVIDUAL QUARTER</t>
  </si>
  <si>
    <t>CUMULATIVE QUARTER</t>
  </si>
  <si>
    <t>RESTATED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</si>
  <si>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</si>
  <si>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</si>
  <si>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</si>
  <si>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</si>
  <si>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</si>
  <si>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</si>
  <si>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</si>
  <si>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</si>
  <si>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30/6/2007</t>
  </si>
  <si>
    <t>30/6/2006</t>
  </si>
  <si>
    <t>RM'000</t>
  </si>
  <si>
    <t>Revenue</t>
  </si>
  <si>
    <t>Operating expenses</t>
  </si>
  <si>
    <t>Operating income</t>
  </si>
  <si>
    <t>Profit/(loss) from Operations</t>
  </si>
  <si>
    <t>Finance costs</t>
  </si>
  <si>
    <t>Profit/(loss) before tax</t>
  </si>
  <si>
    <t>Taxation</t>
  </si>
  <si>
    <t>Profit/(loss) for the period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</si>
  <si>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</si>
  <si>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</si>
  <si>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</si>
  <si>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</si>
  <si>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</si>
  <si>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</si>
  <si>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2006)</t>
  </si>
  <si>
    <t>(formerly known as PSC Industries Berhad)</t>
  </si>
  <si>
    <t>(Company No.: 11106-V)</t>
  </si>
  <si>
    <t>UNAUDITED CONDENSED CONSOLIDATED BALANCE SHEET</t>
  </si>
  <si>
    <t>(UNAUDITED)</t>
  </si>
  <si>
    <t>(AUDITED)</t>
  </si>
  <si>
    <t>AS AT</t>
  </si>
  <si>
    <t>31/12/2006</t>
  </si>
  <si>
    <t>ASSETS</t>
  </si>
  <si>
    <t>Non-current assets</t>
  </si>
  <si>
    <t>Property, plant and equipment</t>
  </si>
  <si>
    <t>Investment property</t>
  </si>
  <si>
    <t>Prepaid land lease payments</t>
  </si>
  <si>
    <t>Other Investments</t>
  </si>
  <si>
    <t>Associate companies</t>
  </si>
  <si>
    <t>Current Assets</t>
  </si>
  <si>
    <t>Inventories</t>
  </si>
  <si>
    <t>Trade and other receivables</t>
  </si>
  <si>
    <t>Deposits, bank and cash balances</t>
  </si>
  <si>
    <t>Non current asset held for sale</t>
  </si>
  <si>
    <t>Total assets</t>
  </si>
  <si>
    <t>EQUITY AND LIABILITIES</t>
  </si>
  <si>
    <t>Equity attributable to equity  holders of the parent</t>
  </si>
  <si>
    <t>Share Capital</t>
  </si>
  <si>
    <t>Other reserves</t>
  </si>
  <si>
    <t>Retained earnings</t>
  </si>
  <si>
    <t>Total equity</t>
  </si>
  <si>
    <t>Non-current liabilities</t>
  </si>
  <si>
    <t>Borrowings</t>
  </si>
  <si>
    <t>Deferred tax</t>
  </si>
  <si>
    <t>Total non current liabilities</t>
  </si>
  <si>
    <t>Current Liabilities</t>
  </si>
  <si>
    <t>Trade  &amp; other payable</t>
  </si>
  <si>
    <t>Total current liabilities</t>
  </si>
  <si>
    <t>Total liabilities</t>
  </si>
  <si>
    <t xml:space="preserve">Net assets per share attributable to ordinary  </t>
  </si>
  <si>
    <t>equity holders of the parent (RM)</t>
  </si>
  <si>
    <t>(The condensed Balance Sheets should be read in conjunction with the Annual  Financial</t>
  </si>
  <si>
    <t xml:space="preserve"> Statements for the year ended 31 December 2004)</t>
  </si>
  <si>
    <t xml:space="preserve">     (Company No: 11106 V)</t>
  </si>
  <si>
    <t xml:space="preserve">                                                                                                                                                           UNAUDITED CONDENSED CONSOLIDATED STATEMENT OF CHANGES IN EQUITY</t>
  </si>
  <si>
    <t>/…………………………..Attributable to Equity Holders of the Company------------------------------------/</t>
  </si>
  <si>
    <t xml:space="preserve">                           /…………………………..Non -distributable-----------------------------/</t>
  </si>
  <si>
    <t>Exchange</t>
  </si>
  <si>
    <t>Share</t>
  </si>
  <si>
    <t>Revaluation</t>
  </si>
  <si>
    <t>fluctuation</t>
  </si>
  <si>
    <t>Accumulated</t>
  </si>
  <si>
    <t xml:space="preserve">Minority </t>
  </si>
  <si>
    <t>Total</t>
  </si>
  <si>
    <t>capital</t>
  </si>
  <si>
    <t xml:space="preserve">premium </t>
  </si>
  <si>
    <t xml:space="preserve">reserve </t>
  </si>
  <si>
    <t>reserve *</t>
  </si>
  <si>
    <t>losses</t>
  </si>
  <si>
    <t>Interest</t>
  </si>
  <si>
    <t>equity</t>
  </si>
  <si>
    <t>6 months ended</t>
  </si>
  <si>
    <t>30.6.2007</t>
  </si>
  <si>
    <t>At 1 January 2007</t>
  </si>
  <si>
    <t>Foreign exchange translation difference</t>
  </si>
  <si>
    <t>Net income recognised directly in equity</t>
  </si>
  <si>
    <t>Total recognised income and expense</t>
  </si>
  <si>
    <t xml:space="preserve">  for the period ended 30 June 2007</t>
  </si>
  <si>
    <t>At 30 June 2007</t>
  </si>
  <si>
    <t>30.6.2006</t>
  </si>
  <si>
    <t>At 1 January 2006 (restated)</t>
  </si>
  <si>
    <t>Effects of adopting FRS 140</t>
  </si>
  <si>
    <t>-</t>
  </si>
  <si>
    <t xml:space="preserve"> </t>
  </si>
  <si>
    <t>Impairment of freehold land</t>
  </si>
  <si>
    <t>Loss for the period</t>
  </si>
  <si>
    <t xml:space="preserve">  for the period ended 30 June 2006</t>
  </si>
  <si>
    <t>At 30 June 2006 (restated)</t>
  </si>
  <si>
    <t xml:space="preserve">(The condensed Consolidated Statements of Changes in Equity  should be read in conjunction with the Annual Financial Statements for the year </t>
  </si>
  <si>
    <t xml:space="preserve"> ended 31 December 2006)</t>
  </si>
  <si>
    <t>Unaudited Condensed Consolidated Cash Flow Statements</t>
  </si>
  <si>
    <t>For the period ended 30 June 2007</t>
  </si>
  <si>
    <t>9 months</t>
  </si>
  <si>
    <t>6 months</t>
  </si>
  <si>
    <t xml:space="preserve">ended </t>
  </si>
  <si>
    <t>(RM)</t>
  </si>
  <si>
    <t>Net profit/(loss)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</si>
  <si>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</si>
  <si>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</si>
  <si>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</si>
  <si>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</si>
  <si>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</si>
  <si>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</si>
  <si>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</si>
  <si>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generated from/(used in)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</si>
  <si>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</si>
  <si>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</si>
  <si>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</si>
  <si>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</si>
  <si>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(Placement)/withdrawal from fixed deposit pledged</t>
  </si>
  <si>
    <t xml:space="preserve">  Net cash (used in)/generated from investing activities</t>
  </si>
  <si>
    <t>Financing activities</t>
  </si>
  <si>
    <t xml:space="preserve">  Bank borrowings</t>
  </si>
  <si>
    <t xml:space="preserve">  Net cash (used in)/generated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</si>
  <si>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</si>
  <si>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</si>
  <si>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</si>
  <si>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</si>
  <si>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 xml:space="preserve">(The condensed Consolidated Cash Flow Statements should be read in conjunction with the Annual Financial </t>
  </si>
  <si>
    <t xml:space="preserve"> Statements for the year ended 31 December 2006)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</si>
</sst>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Border="1" applyAlignment="1">
      <alignment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14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left"/>
    </xf>
    <xf numFmtId="38" fontId="0" fillId="0" borderId="0" xfId="0" applyNumberFormat="1" applyFont="1" applyAlignment="1">
      <alignment horizontal="center"/>
    </xf>
    <xf numFmtId="172" fontId="0" fillId="0" borderId="0" xfId="15" applyNumberFormat="1" applyFont="1" applyBorder="1" applyAlignment="1">
      <alignment horizontal="right"/>
    </xf>
    <xf numFmtId="175" fontId="0" fillId="0" borderId="15" xfId="0" applyNumberFormat="1" applyBorder="1" applyAlignment="1">
      <alignment/>
    </xf>
    <xf numFmtId="175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172" fontId="0" fillId="0" borderId="16" xfId="15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0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37" fontId="0" fillId="0" borderId="8" xfId="0" applyNumberFormat="1" applyBorder="1" applyAlignment="1">
      <alignment/>
    </xf>
    <xf numFmtId="172" fontId="0" fillId="0" borderId="11" xfId="15" applyNumberFormat="1" applyBorder="1" applyAlignment="1">
      <alignment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 quotePrefix="1">
      <alignment horizontal="right"/>
    </xf>
    <xf numFmtId="172" fontId="0" fillId="0" borderId="4" xfId="15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17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eQT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NOTES999klse"/>
      <sheetName val="relpartytransaction2006"/>
      <sheetName val="relpartytransaction2007"/>
      <sheetName val="relpartytransactionaccu"/>
      <sheetName val="incomestatements"/>
      <sheetName val="Balance Sheet "/>
      <sheetName val="profit&amp;lossindividual"/>
      <sheetName val="equitystat"/>
      <sheetName val="D2"/>
      <sheetName val="profit&amp;lossindividualboustead"/>
      <sheetName val="profit&amp;lossmonthly"/>
      <sheetName val="intercosales"/>
      <sheetName val="profit&amp;lossindividualbous1000"/>
      <sheetName val="BSPSCIGboustead"/>
      <sheetName val="BSPSCIG"/>
      <sheetName val="BSPSCIGboustead1000"/>
      <sheetName val="BSPSCGboustead"/>
      <sheetName val="BSPSCG"/>
      <sheetName val="BSPSCGboustead1000"/>
      <sheetName val="intercopscndgpSUPERCEDED"/>
      <sheetName val="INTERCOPSCNDGPauditeddec06"/>
      <sheetName val="inter-co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incomestat"/>
      <sheetName val="incomestatbousteadformat"/>
      <sheetName val="forecast2006"/>
      <sheetName val="forecast2007"/>
      <sheetName val="summarydormantco"/>
      <sheetName val="Sheet3"/>
      <sheetName val="summary"/>
      <sheetName val="summaryndsb"/>
      <sheetName val="taxrecon."/>
      <sheetName val="goodwill &amp;mirecon"/>
      <sheetName val="eps"/>
      <sheetName val="dirfees"/>
      <sheetName val="intrates"/>
      <sheetName val="Sheet4"/>
      <sheetName val="intratesjud"/>
    </sheetNames>
    <sheetDataSet>
      <sheetData sheetId="6">
        <row r="46">
          <cell r="E46">
            <v>1185</v>
          </cell>
        </row>
        <row r="48">
          <cell r="E48">
            <v>334</v>
          </cell>
        </row>
      </sheetData>
      <sheetData sheetId="9">
        <row r="17">
          <cell r="C17">
            <v>70243</v>
          </cell>
          <cell r="E17">
            <v>-8521</v>
          </cell>
          <cell r="G17">
            <v>-779946</v>
          </cell>
          <cell r="I17">
            <v>6074</v>
          </cell>
        </row>
        <row r="29">
          <cell r="C29">
            <v>70243</v>
          </cell>
          <cell r="E29">
            <v>-8501</v>
          </cell>
          <cell r="G29">
            <v>-778761</v>
          </cell>
          <cell r="I29">
            <v>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workbookViewId="0" topLeftCell="A19">
      <selection activeCell="E55" sqref="E55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3" ht="12.75">
      <c r="A3" s="3" t="s">
        <v>2</v>
      </c>
    </row>
    <row r="5" ht="15.75">
      <c r="A5" s="1" t="s">
        <v>3</v>
      </c>
    </row>
    <row r="6" spans="1:2" ht="15.75">
      <c r="A6" s="1" t="s">
        <v>4</v>
      </c>
      <c r="B6" s="4"/>
    </row>
    <row r="7" spans="1:2" ht="15">
      <c r="A7" s="5"/>
      <c r="B7" s="4"/>
    </row>
    <row r="9" ht="15.75">
      <c r="A9" s="1"/>
    </row>
    <row r="11" spans="1:7" ht="12.75">
      <c r="A11" s="6"/>
      <c r="B11" s="112" t="s">
        <v>5</v>
      </c>
      <c r="C11" s="113"/>
      <c r="D11" s="114"/>
      <c r="E11" s="115" t="s">
        <v>6</v>
      </c>
      <c r="F11" s="116"/>
      <c r="G11" s="117"/>
    </row>
    <row r="12" spans="1:7" ht="12.75">
      <c r="A12" s="7"/>
      <c r="B12" s="8"/>
      <c r="C12" s="9"/>
      <c r="D12" s="10"/>
      <c r="E12" s="11"/>
      <c r="F12" s="12"/>
      <c r="G12" s="13"/>
    </row>
    <row r="13" spans="1:7" ht="12.75">
      <c r="A13" s="7"/>
      <c r="B13" s="14"/>
      <c r="C13" s="15"/>
      <c r="D13" s="16" t="s">
        <v>7</v>
      </c>
      <c r="E13" s="17"/>
      <c r="F13" s="18"/>
      <c r="G13" s="16" t="s">
        <v>7</v>
      </c>
    </row>
    <row r="14" spans="1:7" ht="12.75">
      <c r="A14" s="7"/>
      <c r="B14" s="19" t="s">
        <v>8</v>
      </c>
      <c r="C14" s="20"/>
      <c r="D14" s="17" t="s">
        <v>9</v>
      </c>
      <c r="E14" s="19" t="s">
        <v>8</v>
      </c>
      <c r="F14" s="7"/>
      <c r="G14" s="17" t="s">
        <v>9</v>
      </c>
    </row>
    <row r="15" spans="1:7" ht="12.75">
      <c r="A15" s="7"/>
      <c r="B15" s="19" t="s">
        <v>10</v>
      </c>
      <c r="C15" s="20"/>
      <c r="D15" s="17" t="s">
        <v>11</v>
      </c>
      <c r="E15" s="19" t="s">
        <v>12</v>
      </c>
      <c r="F15" s="7"/>
      <c r="G15" s="17" t="s">
        <v>11</v>
      </c>
    </row>
    <row r="16" spans="1:7" ht="12.75">
      <c r="A16" s="7"/>
      <c r="B16" s="19" t="s">
        <v>13</v>
      </c>
      <c r="C16" s="20"/>
      <c r="D16" s="17" t="s">
        <v>13</v>
      </c>
      <c r="E16" s="19" t="s">
        <v>14</v>
      </c>
      <c r="F16" s="7"/>
      <c r="G16" s="17" t="s">
        <v>15</v>
      </c>
    </row>
    <row r="17" spans="1:7" ht="12.75">
      <c r="A17" s="7"/>
      <c r="B17" s="21" t="s">
        <v>16</v>
      </c>
      <c r="C17" s="20"/>
      <c r="D17" s="14" t="s">
        <v>17</v>
      </c>
      <c r="E17" s="21" t="s">
        <v>16</v>
      </c>
      <c r="F17" s="19"/>
      <c r="G17" s="14" t="s">
        <v>17</v>
      </c>
    </row>
    <row r="18" spans="1:7" ht="12.75">
      <c r="A18" s="7"/>
      <c r="B18" s="19" t="s">
        <v>18</v>
      </c>
      <c r="C18" s="20"/>
      <c r="D18" s="17" t="s">
        <v>18</v>
      </c>
      <c r="E18" s="19" t="s">
        <v>18</v>
      </c>
      <c r="F18" s="19"/>
      <c r="G18" s="17" t="s">
        <v>18</v>
      </c>
    </row>
    <row r="19" spans="1:7" ht="12.75">
      <c r="A19" s="22"/>
      <c r="B19" s="23"/>
      <c r="C19" s="23"/>
      <c r="D19" s="24"/>
      <c r="E19" s="25"/>
      <c r="F19" s="26"/>
      <c r="G19" s="24"/>
    </row>
    <row r="20" spans="1:7" ht="12.75">
      <c r="A20" s="7"/>
      <c r="B20" s="27"/>
      <c r="C20" s="27"/>
      <c r="D20" s="28"/>
      <c r="E20" s="29"/>
      <c r="F20" s="7"/>
      <c r="G20" s="28"/>
    </row>
    <row r="21" spans="1:8" ht="12.75">
      <c r="A21" s="30" t="s">
        <v>19</v>
      </c>
      <c r="B21" s="31">
        <f>+E21-14690</f>
        <v>27548</v>
      </c>
      <c r="C21" s="31"/>
      <c r="D21" s="32">
        <v>25131</v>
      </c>
      <c r="E21" s="33">
        <v>42238</v>
      </c>
      <c r="F21" s="34"/>
      <c r="G21" s="32">
        <v>40603</v>
      </c>
      <c r="H21" s="35"/>
    </row>
    <row r="22" spans="1:7" ht="15.75">
      <c r="A22" s="36"/>
      <c r="B22" s="31"/>
      <c r="C22" s="31"/>
      <c r="D22" s="32"/>
      <c r="E22" s="33"/>
      <c r="F22" s="34"/>
      <c r="G22" s="32"/>
    </row>
    <row r="23" spans="1:7" ht="12.75">
      <c r="A23" s="30"/>
      <c r="B23" s="31"/>
      <c r="C23" s="31"/>
      <c r="D23" s="32"/>
      <c r="E23" s="33"/>
      <c r="F23" s="34"/>
      <c r="G23" s="32"/>
    </row>
    <row r="24" spans="1:7" ht="12.75">
      <c r="A24" s="30" t="s">
        <v>20</v>
      </c>
      <c r="B24" s="31">
        <f>E24+17716</f>
        <v>-28003</v>
      </c>
      <c r="C24" s="31"/>
      <c r="D24" s="32">
        <v>-26195</v>
      </c>
      <c r="E24" s="33">
        <f>-45719</f>
        <v>-45719</v>
      </c>
      <c r="F24" s="34"/>
      <c r="G24" s="32">
        <v>-45785</v>
      </c>
    </row>
    <row r="25" spans="1:7" ht="12.75">
      <c r="A25" s="30"/>
      <c r="B25" s="31"/>
      <c r="C25" s="31"/>
      <c r="D25" s="32"/>
      <c r="E25" s="33"/>
      <c r="F25" s="34"/>
      <c r="G25" s="32"/>
    </row>
    <row r="26" spans="1:7" ht="12.75">
      <c r="A26" s="30"/>
      <c r="B26" s="31"/>
      <c r="C26" s="31"/>
      <c r="D26" s="32"/>
      <c r="E26" s="33"/>
      <c r="F26" s="34"/>
      <c r="G26" s="32"/>
    </row>
    <row r="27" spans="1:7" ht="12.75">
      <c r="A27" s="30" t="s">
        <v>21</v>
      </c>
      <c r="B27" s="31">
        <f>E27-4086</f>
        <v>2265</v>
      </c>
      <c r="C27" s="31"/>
      <c r="D27" s="32">
        <v>1366</v>
      </c>
      <c r="E27" s="33">
        <v>6351</v>
      </c>
      <c r="F27" s="34"/>
      <c r="G27" s="32">
        <v>3680</v>
      </c>
    </row>
    <row r="28" spans="1:7" ht="12.75">
      <c r="A28" s="30"/>
      <c r="B28" s="31"/>
      <c r="C28" s="31"/>
      <c r="D28" s="32"/>
      <c r="E28" s="33"/>
      <c r="F28" s="34"/>
      <c r="G28" s="32"/>
    </row>
    <row r="29" spans="1:7" ht="12.75">
      <c r="A29" s="30"/>
      <c r="B29" s="31"/>
      <c r="C29" s="31"/>
      <c r="D29" s="32"/>
      <c r="E29" s="33"/>
      <c r="F29" s="34"/>
      <c r="G29" s="32"/>
    </row>
    <row r="30" spans="1:7" ht="12.75">
      <c r="A30" s="30" t="s">
        <v>22</v>
      </c>
      <c r="B30" s="37">
        <f>SUM(B21:B27)</f>
        <v>1810</v>
      </c>
      <c r="C30" s="37">
        <f>SUM(C21:C27)</f>
        <v>0</v>
      </c>
      <c r="D30" s="38">
        <f>SUM(D21:D27)</f>
        <v>302</v>
      </c>
      <c r="E30" s="39">
        <f>SUM(E21:E27)</f>
        <v>2870</v>
      </c>
      <c r="F30" s="34"/>
      <c r="G30" s="38">
        <f>SUM(G21:G27)</f>
        <v>-1502</v>
      </c>
    </row>
    <row r="31" spans="1:7" ht="12.75">
      <c r="A31" s="30"/>
      <c r="B31" s="31"/>
      <c r="C31" s="31"/>
      <c r="D31" s="32"/>
      <c r="E31" s="33"/>
      <c r="F31" s="34"/>
      <c r="G31" s="32"/>
    </row>
    <row r="32" spans="1:7" ht="12.75">
      <c r="A32" s="30"/>
      <c r="B32" s="31"/>
      <c r="C32" s="31"/>
      <c r="D32" s="32"/>
      <c r="E32" s="33"/>
      <c r="F32" s="34"/>
      <c r="G32" s="32"/>
    </row>
    <row r="33" spans="1:7" ht="12.75">
      <c r="A33" s="30" t="s">
        <v>23</v>
      </c>
      <c r="B33" s="31">
        <f>E33+594</f>
        <v>-99</v>
      </c>
      <c r="C33" s="31"/>
      <c r="D33" s="32">
        <v>-12173</v>
      </c>
      <c r="E33" s="33">
        <v>-693</v>
      </c>
      <c r="F33" s="34"/>
      <c r="G33" s="32">
        <v>-23798</v>
      </c>
    </row>
    <row r="34" spans="1:7" ht="12.75">
      <c r="A34" s="30"/>
      <c r="B34" s="31"/>
      <c r="C34" s="31"/>
      <c r="D34" s="32"/>
      <c r="E34" s="33"/>
      <c r="F34" s="34"/>
      <c r="G34" s="32"/>
    </row>
    <row r="35" spans="1:7" ht="12.75">
      <c r="A35" s="30"/>
      <c r="B35" s="31"/>
      <c r="C35" s="31"/>
      <c r="D35" s="32"/>
      <c r="E35" s="33"/>
      <c r="F35" s="34"/>
      <c r="G35" s="32"/>
    </row>
    <row r="36" spans="1:8" ht="12.75">
      <c r="A36" s="30" t="s">
        <v>24</v>
      </c>
      <c r="B36" s="37">
        <f>SUM(B30:B35)</f>
        <v>1711</v>
      </c>
      <c r="C36" s="37">
        <f>SUM(C30:C33)</f>
        <v>0</v>
      </c>
      <c r="D36" s="38">
        <f>SUM(D30:D35)</f>
        <v>-11871</v>
      </c>
      <c r="E36" s="39">
        <f>SUM(E30:E35)</f>
        <v>2177</v>
      </c>
      <c r="F36" s="34"/>
      <c r="G36" s="38">
        <f>SUM(G30:G35)</f>
        <v>-25300</v>
      </c>
      <c r="H36" s="35"/>
    </row>
    <row r="37" spans="1:7" ht="12.75">
      <c r="A37" s="30"/>
      <c r="B37" s="31"/>
      <c r="C37" s="31"/>
      <c r="D37" s="32"/>
      <c r="E37" s="33"/>
      <c r="F37" s="34"/>
      <c r="G37" s="32"/>
    </row>
    <row r="38" spans="1:7" ht="12.75">
      <c r="A38" s="30"/>
      <c r="B38" s="31"/>
      <c r="C38" s="31"/>
      <c r="D38" s="32"/>
      <c r="E38" s="33"/>
      <c r="F38" s="34"/>
      <c r="G38" s="32"/>
    </row>
    <row r="39" spans="1:7" ht="12.75">
      <c r="A39" s="30" t="s">
        <v>25</v>
      </c>
      <c r="B39" s="31">
        <f>E39+522</f>
        <v>-136</v>
      </c>
      <c r="C39" s="31"/>
      <c r="D39" s="32">
        <v>-413</v>
      </c>
      <c r="E39" s="33">
        <v>-658</v>
      </c>
      <c r="F39" s="34"/>
      <c r="G39" s="32">
        <v>-674</v>
      </c>
    </row>
    <row r="40" spans="1:7" ht="12.75">
      <c r="A40" s="30"/>
      <c r="B40" s="31"/>
      <c r="C40" s="31"/>
      <c r="D40" s="32"/>
      <c r="E40" s="33"/>
      <c r="F40" s="34"/>
      <c r="G40" s="32"/>
    </row>
    <row r="41" spans="1:7" ht="12.75">
      <c r="A41" s="30"/>
      <c r="B41" s="31"/>
      <c r="C41" s="31"/>
      <c r="D41" s="32"/>
      <c r="E41" s="33"/>
      <c r="F41" s="34"/>
      <c r="G41" s="32"/>
    </row>
    <row r="42" spans="1:7" ht="13.5" thickBot="1">
      <c r="A42" s="40" t="s">
        <v>26</v>
      </c>
      <c r="B42" s="41">
        <f>SUM(B36:B39)</f>
        <v>1575</v>
      </c>
      <c r="C42" s="42"/>
      <c r="D42" s="43">
        <f>SUM(D36:D39)</f>
        <v>-12284</v>
      </c>
      <c r="E42" s="44">
        <f>SUM(E36:E39)</f>
        <v>1519</v>
      </c>
      <c r="F42" s="45"/>
      <c r="G42" s="43">
        <f>SUM(G36:G39)</f>
        <v>-25974</v>
      </c>
    </row>
    <row r="43" spans="1:7" ht="13.5" thickTop="1">
      <c r="A43" s="30"/>
      <c r="B43" s="7"/>
      <c r="C43" s="7"/>
      <c r="D43" s="28"/>
      <c r="E43" s="7"/>
      <c r="F43" s="7"/>
      <c r="G43" s="28"/>
    </row>
    <row r="44" spans="1:7" ht="12.75">
      <c r="A44" s="30" t="s">
        <v>27</v>
      </c>
      <c r="B44" s="7"/>
      <c r="C44" s="7"/>
      <c r="D44" s="28"/>
      <c r="E44" s="7"/>
      <c r="F44" s="7"/>
      <c r="G44" s="28"/>
    </row>
    <row r="45" spans="1:7" ht="12.75">
      <c r="A45" s="30"/>
      <c r="B45" s="7"/>
      <c r="C45" s="7"/>
      <c r="D45" s="28"/>
      <c r="E45" s="7"/>
      <c r="F45" s="7"/>
      <c r="G45" s="28"/>
    </row>
    <row r="46" spans="1:7" ht="12.75">
      <c r="A46" s="30" t="s">
        <v>28</v>
      </c>
      <c r="B46" s="34">
        <f>E46+317</f>
        <v>1502</v>
      </c>
      <c r="C46" s="7"/>
      <c r="D46" s="32">
        <v>-12257</v>
      </c>
      <c r="E46" s="46">
        <v>1185</v>
      </c>
      <c r="F46" s="7"/>
      <c r="G46" s="46">
        <v>-26167</v>
      </c>
    </row>
    <row r="47" spans="1:7" ht="12.75">
      <c r="A47" s="30"/>
      <c r="B47" s="7"/>
      <c r="C47" s="7"/>
      <c r="D47" s="46"/>
      <c r="E47" s="7"/>
      <c r="F47" s="7"/>
      <c r="G47" s="46"/>
    </row>
    <row r="48" spans="1:7" ht="12.75">
      <c r="A48" s="30" t="s">
        <v>29</v>
      </c>
      <c r="B48" s="34">
        <f>E48-261</f>
        <v>73</v>
      </c>
      <c r="C48" s="7"/>
      <c r="D48" s="32">
        <v>-27</v>
      </c>
      <c r="E48" s="46">
        <v>334</v>
      </c>
      <c r="F48" s="7"/>
      <c r="G48" s="46">
        <v>193</v>
      </c>
    </row>
    <row r="49" spans="1:7" ht="12.75">
      <c r="A49" s="30"/>
      <c r="B49" s="7"/>
      <c r="C49" s="7"/>
      <c r="D49" s="28"/>
      <c r="E49" s="7"/>
      <c r="F49" s="7"/>
      <c r="G49" s="46"/>
    </row>
    <row r="50" spans="1:7" ht="13.5" thickBot="1">
      <c r="A50" s="40"/>
      <c r="B50" s="45">
        <f>B46+B48</f>
        <v>1575</v>
      </c>
      <c r="C50" s="45">
        <f>C46+C48</f>
        <v>0</v>
      </c>
      <c r="D50" s="45">
        <f>D46+D48</f>
        <v>-12284</v>
      </c>
      <c r="E50" s="45">
        <f>E46+E48</f>
        <v>1519</v>
      </c>
      <c r="F50" s="45" t="e">
        <f>#REF!</f>
        <v>#REF!</v>
      </c>
      <c r="G50" s="45">
        <f>G46+G48</f>
        <v>-25974</v>
      </c>
    </row>
    <row r="51" ht="13.5" thickTop="1">
      <c r="A51" s="5"/>
    </row>
    <row r="52" spans="1:7" ht="12.75">
      <c r="A52" s="5" t="s">
        <v>30</v>
      </c>
      <c r="B52" s="47"/>
      <c r="C52" s="47"/>
      <c r="D52" s="48"/>
      <c r="E52" s="47"/>
      <c r="F52" s="47"/>
      <c r="G52" s="48"/>
    </row>
    <row r="53" spans="1:7" ht="12.75">
      <c r="A53" s="5" t="s">
        <v>31</v>
      </c>
      <c r="B53" s="49">
        <f>(B42-B48)/174083*100</f>
        <v>0.862806822033168</v>
      </c>
      <c r="C53" s="49" t="e">
        <f>#REF!/79130*100</f>
        <v>#REF!</v>
      </c>
      <c r="D53" s="49">
        <f>(D42-D48)/174083*100</f>
        <v>-7.040894286058949</v>
      </c>
      <c r="E53" s="49">
        <f>(E42-E48)/174083*100</f>
        <v>0.6807097763710415</v>
      </c>
      <c r="F53" s="50"/>
      <c r="G53" s="49">
        <f>(G42-G48)/174083*100</f>
        <v>-15.031335627258263</v>
      </c>
    </row>
    <row r="56" spans="1:8" ht="12.75">
      <c r="A56" s="5" t="s">
        <v>32</v>
      </c>
      <c r="B56" s="5"/>
      <c r="C56" s="5"/>
      <c r="D56" s="51"/>
      <c r="E56" s="5"/>
      <c r="F56" s="5"/>
      <c r="G56" s="51"/>
      <c r="H56" s="5"/>
    </row>
    <row r="57" spans="1:8" ht="12.75">
      <c r="A57" s="5" t="s">
        <v>33</v>
      </c>
      <c r="B57" s="5"/>
      <c r="C57" s="5"/>
      <c r="D57" s="51"/>
      <c r="E57" s="5"/>
      <c r="F57" s="5"/>
      <c r="G57" s="51"/>
      <c r="H57" s="5"/>
    </row>
    <row r="58" spans="1:8" ht="12.75">
      <c r="A58" s="5"/>
      <c r="B58" s="5"/>
      <c r="C58" s="5"/>
      <c r="D58" s="51"/>
      <c r="E58" s="5"/>
      <c r="F58" s="5"/>
      <c r="G58" s="51"/>
      <c r="H58" s="5"/>
    </row>
    <row r="59" spans="1:8" ht="12.75">
      <c r="A59" s="5"/>
      <c r="B59" s="5"/>
      <c r="C59" s="5"/>
      <c r="D59" s="51"/>
      <c r="E59" s="5"/>
      <c r="F59" s="5"/>
      <c r="G59" s="51"/>
      <c r="H59" s="5"/>
    </row>
    <row r="60" spans="1:8" ht="12.75">
      <c r="A60" s="5"/>
      <c r="B60" s="5"/>
      <c r="C60" s="5"/>
      <c r="D60" s="51"/>
      <c r="E60" s="5"/>
      <c r="F60" s="5"/>
      <c r="G60" s="51"/>
      <c r="H60" s="5"/>
    </row>
    <row r="61" spans="1:8" ht="12.75">
      <c r="A61" s="5"/>
      <c r="B61" s="5"/>
      <c r="C61" s="5"/>
      <c r="D61" s="51"/>
      <c r="E61" s="5"/>
      <c r="F61" s="5"/>
      <c r="G61" s="51"/>
      <c r="H61" s="5"/>
    </row>
  </sheetData>
  <mergeCells count="2">
    <mergeCell ref="B11:D11"/>
    <mergeCell ref="E11:G11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="75" zoomScaleNormal="75" workbookViewId="0" topLeftCell="A61">
      <selection activeCell="H102" sqref="H10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18" t="s">
        <v>0</v>
      </c>
      <c r="B1" s="119"/>
      <c r="C1" s="119"/>
      <c r="D1" s="119"/>
      <c r="E1" s="119"/>
      <c r="F1" s="120"/>
    </row>
    <row r="2" spans="1:6" ht="15.75">
      <c r="A2" s="123" t="s">
        <v>34</v>
      </c>
      <c r="B2" s="124"/>
      <c r="C2" s="124"/>
      <c r="D2" s="124"/>
      <c r="E2" s="124"/>
      <c r="F2" s="125"/>
    </row>
    <row r="3" spans="1:6" ht="12.75">
      <c r="A3" s="130" t="s">
        <v>35</v>
      </c>
      <c r="B3" s="131"/>
      <c r="C3" s="131"/>
      <c r="D3" s="131"/>
      <c r="E3" s="131"/>
      <c r="F3" s="132"/>
    </row>
    <row r="4" spans="1:6" ht="15.75">
      <c r="A4" s="52"/>
      <c r="B4" s="53"/>
      <c r="C4" s="53"/>
      <c r="D4" s="53"/>
      <c r="E4" s="53"/>
      <c r="F4" s="53"/>
    </row>
    <row r="5" spans="1:6" ht="15.75">
      <c r="A5" s="126" t="s">
        <v>36</v>
      </c>
      <c r="B5" s="127"/>
      <c r="C5" s="127"/>
      <c r="D5" s="127"/>
      <c r="E5" s="127"/>
      <c r="F5" s="127"/>
    </row>
    <row r="6" spans="1:6" ht="12.75">
      <c r="A6" s="128"/>
      <c r="B6" s="129"/>
      <c r="C6" s="129"/>
      <c r="D6" s="129"/>
      <c r="E6" s="129"/>
      <c r="F6" s="129"/>
    </row>
    <row r="9" spans="4:6" ht="12.75">
      <c r="D9" s="54" t="s">
        <v>37</v>
      </c>
      <c r="E9" s="54"/>
      <c r="F9" s="54" t="s">
        <v>38</v>
      </c>
    </row>
    <row r="10" spans="4:6" ht="12.75">
      <c r="D10" s="54"/>
      <c r="E10" s="54"/>
      <c r="F10" s="54" t="s">
        <v>7</v>
      </c>
    </row>
    <row r="11" spans="4:6" ht="12.75">
      <c r="D11" s="20" t="s">
        <v>39</v>
      </c>
      <c r="E11" s="20"/>
      <c r="F11" s="20" t="s">
        <v>39</v>
      </c>
    </row>
    <row r="12" spans="4:6" ht="12.75">
      <c r="D12" s="55" t="s">
        <v>16</v>
      </c>
      <c r="E12" s="20"/>
      <c r="F12" s="55" t="s">
        <v>40</v>
      </c>
    </row>
    <row r="13" spans="4:6" ht="12.75">
      <c r="D13" s="20" t="s">
        <v>18</v>
      </c>
      <c r="E13" s="20"/>
      <c r="F13" s="20" t="s">
        <v>18</v>
      </c>
    </row>
    <row r="14" ht="12.75">
      <c r="F14" s="20"/>
    </row>
    <row r="15" ht="12.75">
      <c r="B15" s="5" t="s">
        <v>41</v>
      </c>
    </row>
    <row r="16" spans="2:3" ht="12.75">
      <c r="B16" s="5"/>
      <c r="C16" s="56"/>
    </row>
    <row r="17" spans="2:3" ht="12.75">
      <c r="B17" s="5" t="s">
        <v>42</v>
      </c>
      <c r="C17" s="56"/>
    </row>
    <row r="18" ht="12.75">
      <c r="C18" s="56"/>
    </row>
    <row r="19" spans="2:6" ht="12.75">
      <c r="B19" t="s">
        <v>43</v>
      </c>
      <c r="C19" s="56"/>
      <c r="D19" s="57">
        <v>35946</v>
      </c>
      <c r="F19" s="57">
        <v>36858</v>
      </c>
    </row>
    <row r="20" spans="3:6" ht="6" customHeight="1">
      <c r="C20" s="56"/>
      <c r="D20" s="57"/>
      <c r="F20" s="57"/>
    </row>
    <row r="21" spans="4:6" ht="6" customHeight="1">
      <c r="D21" s="57"/>
      <c r="F21" s="57"/>
    </row>
    <row r="22" spans="2:6" ht="11.25" customHeight="1">
      <c r="B22" t="s">
        <v>44</v>
      </c>
      <c r="D22" s="57">
        <v>6500</v>
      </c>
      <c r="F22" s="57">
        <v>6500</v>
      </c>
    </row>
    <row r="23" spans="4:6" ht="7.5" customHeight="1">
      <c r="D23" s="57"/>
      <c r="F23" s="57"/>
    </row>
    <row r="24" spans="2:6" ht="12.75" customHeight="1">
      <c r="B24" t="s">
        <v>45</v>
      </c>
      <c r="D24" s="57">
        <v>12652</v>
      </c>
      <c r="F24" s="57">
        <v>12743</v>
      </c>
    </row>
    <row r="25" spans="4:6" ht="6" customHeight="1">
      <c r="D25" s="57"/>
      <c r="F25" s="57"/>
    </row>
    <row r="26" spans="4:6" ht="6" customHeight="1">
      <c r="D26" s="57"/>
      <c r="F26" s="57"/>
    </row>
    <row r="27" spans="2:6" ht="12.75" customHeight="1">
      <c r="B27" t="s">
        <v>46</v>
      </c>
      <c r="D27" s="57">
        <v>26</v>
      </c>
      <c r="F27" s="57">
        <v>26</v>
      </c>
    </row>
    <row r="28" spans="4:6" ht="6" customHeight="1">
      <c r="D28" s="57"/>
      <c r="F28" s="57"/>
    </row>
    <row r="29" spans="2:6" ht="13.5" customHeight="1" hidden="1">
      <c r="B29" t="s">
        <v>47</v>
      </c>
      <c r="D29" s="57">
        <v>0</v>
      </c>
      <c r="F29" s="57">
        <v>0</v>
      </c>
    </row>
    <row r="30" spans="4:6" ht="13.5" customHeight="1">
      <c r="D30" s="58">
        <f>SUM(D19:D29)</f>
        <v>55124</v>
      </c>
      <c r="F30" s="58">
        <f>SUM(F19:F29)</f>
        <v>56127</v>
      </c>
    </row>
    <row r="31" spans="4:6" ht="7.5" customHeight="1">
      <c r="D31" s="57"/>
      <c r="F31" s="57"/>
    </row>
    <row r="32" spans="2:6" ht="12.75">
      <c r="B32" s="5" t="s">
        <v>48</v>
      </c>
      <c r="D32" s="57"/>
      <c r="F32" s="57"/>
    </row>
    <row r="33" spans="2:6" ht="4.5" customHeight="1">
      <c r="B33" s="5"/>
      <c r="D33" s="57"/>
      <c r="F33" s="57"/>
    </row>
    <row r="34" spans="2:6" ht="15" customHeight="1">
      <c r="B34" s="3" t="s">
        <v>49</v>
      </c>
      <c r="D34" s="56">
        <v>1500</v>
      </c>
      <c r="F34" s="56">
        <v>2135</v>
      </c>
    </row>
    <row r="35" spans="2:6" ht="7.5" customHeight="1">
      <c r="B35" s="3"/>
      <c r="D35" s="56"/>
      <c r="F35" s="56"/>
    </row>
    <row r="36" spans="2:10" ht="12.75" customHeight="1">
      <c r="B36" s="3" t="s">
        <v>50</v>
      </c>
      <c r="D36" s="56">
        <v>52862</v>
      </c>
      <c r="F36" s="56">
        <v>69280</v>
      </c>
      <c r="J36" s="35"/>
    </row>
    <row r="37" spans="2:6" ht="4.5" customHeight="1">
      <c r="B37" s="3"/>
      <c r="D37" s="56"/>
      <c r="F37" s="56"/>
    </row>
    <row r="38" spans="2:10" ht="12.75">
      <c r="B38" s="3" t="s">
        <v>51</v>
      </c>
      <c r="D38" s="56">
        <v>27511</v>
      </c>
      <c r="F38" s="56">
        <v>17670</v>
      </c>
      <c r="J38" s="35"/>
    </row>
    <row r="39" spans="3:6" ht="5.25" customHeight="1">
      <c r="C39" s="59"/>
      <c r="F39" s="56"/>
    </row>
    <row r="40" spans="3:10" ht="12.75">
      <c r="C40" s="59"/>
      <c r="D40" s="58">
        <f>SUM(D34:D38)</f>
        <v>81873</v>
      </c>
      <c r="F40" s="60">
        <f>SUM(F34:F39)</f>
        <v>89085</v>
      </c>
      <c r="J40" s="35"/>
    </row>
    <row r="41" spans="3:6" ht="4.5" customHeight="1">
      <c r="C41" s="59"/>
      <c r="D41" s="56"/>
      <c r="F41" s="56"/>
    </row>
    <row r="42" spans="2:6" ht="12.75">
      <c r="B42" t="s">
        <v>52</v>
      </c>
      <c r="C42" s="59"/>
      <c r="D42" s="56">
        <v>3100</v>
      </c>
      <c r="F42" s="56">
        <v>57100</v>
      </c>
    </row>
    <row r="43" spans="3:6" ht="12.75">
      <c r="C43" s="59"/>
      <c r="D43" s="58">
        <f>SUM(D40:D42)</f>
        <v>84973</v>
      </c>
      <c r="F43" s="58">
        <f>SUM(F40:F42)</f>
        <v>146185</v>
      </c>
    </row>
    <row r="44" spans="3:6" ht="12.75">
      <c r="C44" s="35"/>
      <c r="D44" s="57"/>
      <c r="F44" s="57"/>
    </row>
    <row r="45" spans="2:6" ht="13.5" thickBot="1">
      <c r="B45" s="5" t="s">
        <v>53</v>
      </c>
      <c r="C45" s="35"/>
      <c r="D45" s="61">
        <f>D30+D43</f>
        <v>140097</v>
      </c>
      <c r="F45" s="61">
        <f>F30+F43</f>
        <v>202312</v>
      </c>
    </row>
    <row r="46" spans="2:6" ht="12.75">
      <c r="B46" s="5"/>
      <c r="C46" s="35"/>
      <c r="D46" s="56"/>
      <c r="F46" s="56"/>
    </row>
    <row r="47" spans="2:6" ht="12.75">
      <c r="B47" s="5"/>
      <c r="C47" s="35"/>
      <c r="D47" s="56"/>
      <c r="F47" s="56"/>
    </row>
    <row r="48" spans="2:6" ht="12.75">
      <c r="B48" s="5"/>
      <c r="C48" s="35"/>
      <c r="D48" s="56"/>
      <c r="F48" s="56"/>
    </row>
    <row r="49" spans="2:6" ht="12.75">
      <c r="B49" s="5"/>
      <c r="C49" s="35"/>
      <c r="D49" s="56"/>
      <c r="F49" s="56"/>
    </row>
    <row r="50" spans="2:6" ht="12.75">
      <c r="B50" s="5"/>
      <c r="C50" s="35"/>
      <c r="D50" s="56"/>
      <c r="F50" s="56"/>
    </row>
    <row r="51" spans="2:6" ht="12.75">
      <c r="B51" s="5"/>
      <c r="C51" s="35"/>
      <c r="D51" s="56"/>
      <c r="F51" s="56"/>
    </row>
    <row r="52" spans="2:6" ht="12.75">
      <c r="B52" s="62"/>
      <c r="C52" s="63"/>
      <c r="D52" s="63"/>
      <c r="E52" s="63"/>
      <c r="F52" s="63"/>
    </row>
    <row r="53" spans="2:6" ht="12.75">
      <c r="B53" s="62"/>
      <c r="C53" s="63"/>
      <c r="D53" s="63"/>
      <c r="E53" s="63"/>
      <c r="F53" s="63"/>
    </row>
    <row r="54" spans="2:6" ht="12.75">
      <c r="B54" s="62"/>
      <c r="C54" s="63"/>
      <c r="D54" s="63"/>
      <c r="E54" s="63"/>
      <c r="F54" s="63"/>
    </row>
    <row r="55" spans="2:6" ht="12.75">
      <c r="B55" s="62"/>
      <c r="C55" s="63"/>
      <c r="D55" s="63"/>
      <c r="E55" s="63"/>
      <c r="F55" s="63"/>
    </row>
    <row r="56" spans="2:6" ht="12.75">
      <c r="B56" s="62"/>
      <c r="C56" s="63"/>
      <c r="D56" s="63"/>
      <c r="E56" s="63"/>
      <c r="F56" s="63"/>
    </row>
    <row r="57" spans="2:6" ht="12.75">
      <c r="B57" s="62"/>
      <c r="C57" s="63"/>
      <c r="D57" s="63"/>
      <c r="E57" s="63"/>
      <c r="F57" s="63"/>
    </row>
    <row r="58" spans="2:6" ht="12.75">
      <c r="B58" s="62"/>
      <c r="C58" s="63"/>
      <c r="D58" s="63"/>
      <c r="E58" s="63"/>
      <c r="F58" s="63"/>
    </row>
    <row r="59" spans="2:6" ht="12.75">
      <c r="B59" s="121" t="s">
        <v>32</v>
      </c>
      <c r="C59" s="122"/>
      <c r="D59" s="122"/>
      <c r="E59" s="122"/>
      <c r="F59" s="122"/>
    </row>
    <row r="60" spans="2:6" ht="12.75">
      <c r="B60" s="122"/>
      <c r="C60" s="122"/>
      <c r="D60" s="122"/>
      <c r="E60" s="122"/>
      <c r="F60" s="122"/>
    </row>
    <row r="61" ht="12.75">
      <c r="E61" s="2"/>
    </row>
    <row r="62" spans="2:8" ht="12.75">
      <c r="B62" s="5"/>
      <c r="C62" s="5"/>
      <c r="D62" s="5"/>
      <c r="E62" s="51"/>
      <c r="F62" s="5"/>
      <c r="G62" s="5"/>
      <c r="H62" s="51"/>
    </row>
    <row r="63" spans="2:8" ht="12.75">
      <c r="B63" s="5"/>
      <c r="C63" s="5"/>
      <c r="D63" s="5"/>
      <c r="E63" s="51"/>
      <c r="F63" s="5"/>
      <c r="G63" s="5"/>
      <c r="H63" s="51"/>
    </row>
    <row r="64" spans="2:6" ht="12.75">
      <c r="B64" s="5" t="s">
        <v>54</v>
      </c>
      <c r="C64" s="35"/>
      <c r="D64" s="57"/>
      <c r="F64" s="57"/>
    </row>
    <row r="65" spans="3:6" ht="12.75">
      <c r="C65" s="35"/>
      <c r="D65" s="57"/>
      <c r="F65" s="57"/>
    </row>
    <row r="66" spans="2:6" ht="12.75">
      <c r="B66" t="s">
        <v>55</v>
      </c>
      <c r="C66" s="35"/>
      <c r="D66" s="57"/>
      <c r="F66" s="57"/>
    </row>
    <row r="67" spans="3:6" ht="4.5" customHeight="1">
      <c r="C67" s="35"/>
      <c r="D67" s="57"/>
      <c r="F67" s="57"/>
    </row>
    <row r="68" spans="2:6" ht="12.75">
      <c r="B68" t="s">
        <v>56</v>
      </c>
      <c r="D68" s="57">
        <v>174083</v>
      </c>
      <c r="F68" s="57">
        <v>174083</v>
      </c>
    </row>
    <row r="69" spans="4:6" ht="4.5" customHeight="1">
      <c r="D69" s="57"/>
      <c r="F69" s="57"/>
    </row>
    <row r="70" spans="2:6" ht="12.75">
      <c r="B70" s="3" t="s">
        <v>57</v>
      </c>
      <c r="D70" s="57">
        <f>'[1]equitystat'!C29+'[1]equitystat'!E29</f>
        <v>61742</v>
      </c>
      <c r="F70" s="57">
        <f>'[1]equitystat'!C17+'[1]equitystat'!E17</f>
        <v>61722</v>
      </c>
    </row>
    <row r="71" spans="2:6" ht="4.5" customHeight="1">
      <c r="B71" s="3"/>
      <c r="D71" s="57"/>
      <c r="F71" s="57"/>
    </row>
    <row r="72" spans="2:6" ht="12.75">
      <c r="B72" s="3" t="s">
        <v>58</v>
      </c>
      <c r="C72" s="59"/>
      <c r="D72" s="57">
        <f>'[1]equitystat'!G29</f>
        <v>-778761</v>
      </c>
      <c r="F72" s="57">
        <f>'[1]equitystat'!G17</f>
        <v>-779946</v>
      </c>
    </row>
    <row r="73" spans="3:6" ht="12.75">
      <c r="C73" s="35"/>
      <c r="D73" s="60">
        <f>SUM(D68:D72)</f>
        <v>-542936</v>
      </c>
      <c r="F73" s="60">
        <f>SUM(F68:F72)</f>
        <v>-544141</v>
      </c>
    </row>
    <row r="74" spans="3:6" ht="4.5" customHeight="1">
      <c r="C74" s="35"/>
      <c r="D74" s="57"/>
      <c r="F74" s="57"/>
    </row>
    <row r="75" spans="2:6" ht="12.75">
      <c r="B75" t="s">
        <v>29</v>
      </c>
      <c r="C75" s="35"/>
      <c r="D75" s="57">
        <f>'[1]equitystat'!I29</f>
        <v>6421</v>
      </c>
      <c r="F75" s="57">
        <f>'[1]equitystat'!I17</f>
        <v>6074</v>
      </c>
    </row>
    <row r="76" spans="3:6" ht="4.5" customHeight="1">
      <c r="C76" s="35"/>
      <c r="D76" s="57"/>
      <c r="F76" s="57"/>
    </row>
    <row r="77" spans="2:6" ht="12.75">
      <c r="B77" t="s">
        <v>59</v>
      </c>
      <c r="C77" s="35"/>
      <c r="D77" s="58">
        <f>SUM(D73:D75)</f>
        <v>-536515</v>
      </c>
      <c r="F77" s="58">
        <f>SUM(F73:F75)</f>
        <v>-538067</v>
      </c>
    </row>
    <row r="78" spans="3:6" ht="12.75">
      <c r="C78" s="35"/>
      <c r="D78" s="56"/>
      <c r="F78" s="57"/>
    </row>
    <row r="79" spans="2:6" ht="12.75">
      <c r="B79" s="5" t="s">
        <v>60</v>
      </c>
      <c r="C79" s="35"/>
      <c r="D79" s="56"/>
      <c r="F79" s="57"/>
    </row>
    <row r="80" spans="3:6" ht="4.5" customHeight="1">
      <c r="C80" s="35"/>
      <c r="D80" s="56"/>
      <c r="F80" s="57"/>
    </row>
    <row r="81" spans="2:9" ht="12.75">
      <c r="B81" t="s">
        <v>61</v>
      </c>
      <c r="C81" s="35"/>
      <c r="D81" s="56">
        <v>139</v>
      </c>
      <c r="F81" s="56">
        <v>201</v>
      </c>
      <c r="I81" s="35"/>
    </row>
    <row r="82" spans="3:6" ht="4.5" customHeight="1">
      <c r="C82" s="35"/>
      <c r="D82" s="56"/>
      <c r="F82" s="56"/>
    </row>
    <row r="83" spans="2:6" ht="12.75">
      <c r="B83" t="s">
        <v>62</v>
      </c>
      <c r="C83" s="35"/>
      <c r="D83" s="56">
        <v>817</v>
      </c>
      <c r="F83" s="56">
        <v>823</v>
      </c>
    </row>
    <row r="84" spans="3:6" ht="4.5" customHeight="1">
      <c r="C84" s="35"/>
      <c r="D84" s="56"/>
      <c r="F84" s="56"/>
    </row>
    <row r="85" spans="3:6" ht="4.5" customHeight="1">
      <c r="C85" s="35"/>
      <c r="D85" s="56"/>
      <c r="F85" s="57"/>
    </row>
    <row r="86" spans="2:6" ht="12.75">
      <c r="B86" s="5" t="s">
        <v>63</v>
      </c>
      <c r="C86" s="35"/>
      <c r="D86" s="58">
        <f>SUM(D81:D84)</f>
        <v>956</v>
      </c>
      <c r="F86" s="58">
        <f>SUM(F81:F84)</f>
        <v>1024</v>
      </c>
    </row>
    <row r="87" spans="3:6" ht="12.75">
      <c r="C87" s="35"/>
      <c r="D87" s="56"/>
      <c r="F87" s="57"/>
    </row>
    <row r="88" spans="2:6" ht="12.75">
      <c r="B88" s="5" t="s">
        <v>64</v>
      </c>
      <c r="D88" s="57"/>
      <c r="F88" s="57"/>
    </row>
    <row r="89" spans="2:6" ht="18.75" customHeight="1">
      <c r="B89" s="3" t="s">
        <v>65</v>
      </c>
      <c r="D89" s="64">
        <v>128166</v>
      </c>
      <c r="F89" s="64">
        <v>145546</v>
      </c>
    </row>
    <row r="90" spans="2:9" ht="12.75">
      <c r="B90" s="3" t="s">
        <v>61</v>
      </c>
      <c r="D90" s="56">
        <v>543055</v>
      </c>
      <c r="F90" s="56">
        <v>589779</v>
      </c>
      <c r="I90" s="35"/>
    </row>
    <row r="91" spans="2:6" ht="12.75">
      <c r="B91" s="3" t="s">
        <v>25</v>
      </c>
      <c r="D91" s="56">
        <v>4435</v>
      </c>
      <c r="F91" s="56">
        <v>4030</v>
      </c>
    </row>
    <row r="92" spans="3:6" ht="6" customHeight="1">
      <c r="C92" s="59"/>
      <c r="D92" s="64"/>
      <c r="F92" s="27"/>
    </row>
    <row r="93" spans="2:6" ht="12.75">
      <c r="B93" s="5" t="s">
        <v>66</v>
      </c>
      <c r="C93" s="59"/>
      <c r="D93" s="58">
        <f>SUM(D89:D91)</f>
        <v>675656</v>
      </c>
      <c r="F93" s="58">
        <f>SUM(F89:F92)</f>
        <v>739355</v>
      </c>
    </row>
    <row r="94" spans="3:4" ht="12.75">
      <c r="C94" s="35"/>
      <c r="D94" s="57"/>
    </row>
    <row r="95" spans="2:6" ht="12.75">
      <c r="B95" s="3" t="s">
        <v>67</v>
      </c>
      <c r="D95" s="57">
        <f>D86+D93</f>
        <v>676612</v>
      </c>
      <c r="F95" s="57">
        <f>F86+F93</f>
        <v>740379</v>
      </c>
    </row>
    <row r="96" ht="9" customHeight="1">
      <c r="D96" s="57"/>
    </row>
    <row r="97" spans="4:6" ht="21.75" customHeight="1" thickBot="1">
      <c r="D97" s="65">
        <f>D77+D95</f>
        <v>140097</v>
      </c>
      <c r="F97" s="65">
        <f>F77+F95</f>
        <v>202312</v>
      </c>
    </row>
    <row r="98" ht="13.5" thickTop="1">
      <c r="D98" s="57"/>
    </row>
    <row r="99" spans="2:4" ht="12.75">
      <c r="B99" s="5"/>
      <c r="D99" s="57"/>
    </row>
    <row r="100" ht="12.75">
      <c r="B100" t="s">
        <v>68</v>
      </c>
    </row>
    <row r="101" spans="2:7" ht="12.75">
      <c r="B101" t="s">
        <v>69</v>
      </c>
      <c r="D101" s="50">
        <f>D73/174083</f>
        <v>-3.1188341193568587</v>
      </c>
      <c r="E101" s="66"/>
      <c r="F101" s="50">
        <f>F73/174083</f>
        <v>-3.1257561048465385</v>
      </c>
      <c r="G101" s="67"/>
    </row>
    <row r="103" ht="12.75" hidden="1">
      <c r="A103" s="5" t="s">
        <v>70</v>
      </c>
    </row>
    <row r="104" spans="1:4" ht="12.75" hidden="1">
      <c r="A104" s="5" t="s">
        <v>71</v>
      </c>
      <c r="D104" s="35"/>
    </row>
    <row r="105" spans="1:7" ht="12.75">
      <c r="A105" s="68"/>
      <c r="B105" s="3"/>
      <c r="C105" s="3"/>
      <c r="D105" s="69"/>
      <c r="E105" s="3"/>
      <c r="F105" s="3"/>
      <c r="G105" s="70"/>
    </row>
    <row r="106" spans="1:7" ht="12.75">
      <c r="A106" s="68"/>
      <c r="B106" s="3"/>
      <c r="C106" s="3"/>
      <c r="D106" s="69"/>
      <c r="E106" s="3"/>
      <c r="F106" s="3"/>
      <c r="G106" s="70"/>
    </row>
    <row r="107" spans="1:7" ht="12.75">
      <c r="A107" s="68"/>
      <c r="B107" s="3"/>
      <c r="C107" s="3"/>
      <c r="D107" s="69"/>
      <c r="E107" s="3"/>
      <c r="F107" s="3"/>
      <c r="G107" s="70"/>
    </row>
    <row r="108" ht="12.75">
      <c r="A108" s="5"/>
    </row>
    <row r="109" spans="2:8" ht="12.75">
      <c r="B109" s="121" t="s">
        <v>32</v>
      </c>
      <c r="C109" s="122"/>
      <c r="D109" s="122"/>
      <c r="E109" s="122"/>
      <c r="F109" s="122"/>
      <c r="H109" s="2"/>
    </row>
    <row r="110" spans="2:8" ht="12.75">
      <c r="B110" s="122"/>
      <c r="C110" s="122"/>
      <c r="D110" s="122"/>
      <c r="E110" s="122"/>
      <c r="F110" s="122"/>
      <c r="H110" s="2"/>
    </row>
    <row r="111" spans="5:8" ht="12.75">
      <c r="E111" s="2"/>
      <c r="H111" s="2"/>
    </row>
    <row r="112" spans="2:9" ht="12.75">
      <c r="B112" s="5"/>
      <c r="C112" s="5"/>
      <c r="D112" s="5"/>
      <c r="E112" s="51"/>
      <c r="F112" s="5"/>
      <c r="G112" s="63"/>
      <c r="H112" s="63"/>
      <c r="I112" s="63"/>
    </row>
    <row r="113" spans="2:6" ht="12.75">
      <c r="B113" s="5"/>
      <c r="C113" s="5"/>
      <c r="D113" s="5"/>
      <c r="E113" s="51"/>
      <c r="F113" s="5"/>
    </row>
  </sheetData>
  <mergeCells count="7">
    <mergeCell ref="A1:F1"/>
    <mergeCell ref="B109:F110"/>
    <mergeCell ref="A2:F2"/>
    <mergeCell ref="A5:F5"/>
    <mergeCell ref="A6:F6"/>
    <mergeCell ref="A3:F3"/>
    <mergeCell ref="B59:F6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scale="90" r:id="rId1"/>
  <headerFooter alignWithMargins="0">
    <oddFooter xml:space="preserve">&amp;C      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3"/>
  <sheetViews>
    <sheetView zoomScale="70" zoomScaleNormal="70" workbookViewId="0" topLeftCell="A1">
      <pane xSplit="1" ySplit="13" topLeftCell="C3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40" sqref="G40"/>
    </sheetView>
  </sheetViews>
  <sheetFormatPr defaultColWidth="9.140625" defaultRowHeight="12.75"/>
  <cols>
    <col min="1" max="1" width="44.57421875" style="0" bestFit="1" customWidth="1"/>
    <col min="2" max="2" width="11.7109375" style="0" customWidth="1"/>
    <col min="3" max="4" width="12.140625" style="0" customWidth="1"/>
    <col min="5" max="5" width="12.28125" style="0" customWidth="1"/>
    <col min="6" max="6" width="12.28125" style="0" hidden="1" customWidth="1"/>
    <col min="7" max="7" width="15.28125" style="0" customWidth="1"/>
    <col min="8" max="8" width="13.57421875" style="0" customWidth="1"/>
    <col min="9" max="9" width="16.00390625" style="0" customWidth="1"/>
    <col min="10" max="10" width="10.8515625" style="0" bestFit="1" customWidth="1"/>
  </cols>
  <sheetData>
    <row r="1" spans="2:8" ht="12.75">
      <c r="B1" s="5"/>
      <c r="C1" s="5"/>
      <c r="D1" s="5"/>
      <c r="E1" s="5"/>
      <c r="F1" s="5"/>
      <c r="G1" s="5"/>
      <c r="H1" s="5"/>
    </row>
    <row r="2" spans="1:8" ht="12.75">
      <c r="A2" s="133" t="s">
        <v>0</v>
      </c>
      <c r="B2" s="133"/>
      <c r="C2" s="133"/>
      <c r="D2" s="133"/>
      <c r="E2" s="133"/>
      <c r="F2" s="133"/>
      <c r="G2" s="133"/>
      <c r="H2" s="133"/>
    </row>
    <row r="3" spans="1:8" ht="12.75">
      <c r="A3" s="133" t="s">
        <v>34</v>
      </c>
      <c r="B3" s="133"/>
      <c r="C3" s="133"/>
      <c r="D3" s="133"/>
      <c r="E3" s="133"/>
      <c r="F3" s="133"/>
      <c r="G3" s="133"/>
      <c r="H3" s="133"/>
    </row>
    <row r="4" spans="1:8" ht="12.75">
      <c r="A4" s="54"/>
      <c r="B4" s="3" t="s">
        <v>72</v>
      </c>
      <c r="C4" s="54"/>
      <c r="D4" s="54"/>
      <c r="E4" s="54"/>
      <c r="F4" s="54"/>
      <c r="G4" s="54"/>
      <c r="H4" s="54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4" t="s">
        <v>73</v>
      </c>
      <c r="B6" s="5"/>
      <c r="C6" s="5"/>
      <c r="D6" s="5"/>
      <c r="E6" s="5"/>
      <c r="F6" s="5"/>
      <c r="G6" s="5"/>
      <c r="H6" s="5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71" t="s">
        <v>74</v>
      </c>
      <c r="C8" s="3"/>
      <c r="D8" s="3"/>
      <c r="E8" s="3"/>
      <c r="F8" s="3"/>
      <c r="G8" s="3"/>
      <c r="H8" s="3"/>
    </row>
    <row r="9" spans="1:8" ht="12.75">
      <c r="A9" s="3"/>
      <c r="B9" s="71" t="s">
        <v>75</v>
      </c>
      <c r="C9" s="72"/>
      <c r="D9" s="72"/>
      <c r="E9" s="72"/>
      <c r="F9" s="73"/>
      <c r="G9" s="74"/>
      <c r="H9" s="3"/>
    </row>
    <row r="10" spans="1:10" ht="12.75">
      <c r="A10" s="3"/>
      <c r="B10" s="74"/>
      <c r="C10" s="74"/>
      <c r="D10" s="74"/>
      <c r="E10" s="74" t="s">
        <v>76</v>
      </c>
      <c r="F10" s="74"/>
      <c r="G10" s="74"/>
      <c r="H10" s="74"/>
      <c r="I10" s="73"/>
      <c r="J10" s="73"/>
    </row>
    <row r="11" spans="1:10" ht="12.75">
      <c r="A11" s="3"/>
      <c r="B11" s="74" t="s">
        <v>77</v>
      </c>
      <c r="C11" s="74" t="s">
        <v>77</v>
      </c>
      <c r="D11" s="74" t="s">
        <v>78</v>
      </c>
      <c r="E11" s="74" t="s">
        <v>79</v>
      </c>
      <c r="F11" s="74" t="s">
        <v>78</v>
      </c>
      <c r="G11" s="75" t="s">
        <v>80</v>
      </c>
      <c r="H11" s="73"/>
      <c r="I11" s="74" t="s">
        <v>81</v>
      </c>
      <c r="J11" s="74" t="s">
        <v>82</v>
      </c>
    </row>
    <row r="12" spans="1:10" ht="12.75">
      <c r="A12" s="3"/>
      <c r="B12" s="74" t="s">
        <v>83</v>
      </c>
      <c r="C12" s="74" t="s">
        <v>84</v>
      </c>
      <c r="D12" s="74" t="s">
        <v>85</v>
      </c>
      <c r="E12" s="74" t="s">
        <v>85</v>
      </c>
      <c r="F12" s="74" t="s">
        <v>86</v>
      </c>
      <c r="G12" s="74" t="s">
        <v>87</v>
      </c>
      <c r="H12" s="74" t="s">
        <v>82</v>
      </c>
      <c r="I12" s="74" t="s">
        <v>88</v>
      </c>
      <c r="J12" s="74" t="s">
        <v>89</v>
      </c>
    </row>
    <row r="13" spans="1:10" ht="12.75">
      <c r="A13" s="76"/>
      <c r="B13" s="77" t="s">
        <v>18</v>
      </c>
      <c r="C13" s="77" t="s">
        <v>18</v>
      </c>
      <c r="D13" s="77" t="s">
        <v>18</v>
      </c>
      <c r="E13" s="77" t="s">
        <v>18</v>
      </c>
      <c r="F13" s="77" t="s">
        <v>18</v>
      </c>
      <c r="G13" s="77" t="s">
        <v>18</v>
      </c>
      <c r="H13" s="77" t="s">
        <v>18</v>
      </c>
      <c r="I13" s="53" t="s">
        <v>18</v>
      </c>
      <c r="J13" s="53" t="s">
        <v>18</v>
      </c>
    </row>
    <row r="14" spans="1:10" ht="12.75">
      <c r="A14" s="3" t="s">
        <v>90</v>
      </c>
      <c r="B14" s="77"/>
      <c r="C14" s="77"/>
      <c r="D14" s="77"/>
      <c r="E14" s="77"/>
      <c r="F14" s="77"/>
      <c r="G14" s="77"/>
      <c r="H14" s="77"/>
      <c r="I14" s="53"/>
      <c r="J14" s="53"/>
    </row>
    <row r="15" spans="1:10" ht="12.75">
      <c r="A15" s="78" t="s">
        <v>91</v>
      </c>
      <c r="B15" s="77"/>
      <c r="C15" s="77"/>
      <c r="D15" s="77"/>
      <c r="E15" s="77"/>
      <c r="F15" s="77"/>
      <c r="G15" s="77"/>
      <c r="H15" s="77"/>
      <c r="I15" s="53"/>
      <c r="J15" s="53"/>
    </row>
    <row r="16" spans="1:10" ht="12.75">
      <c r="A16" s="78"/>
      <c r="B16" s="77"/>
      <c r="C16" s="77"/>
      <c r="D16" s="77"/>
      <c r="E16" s="77"/>
      <c r="F16" s="77"/>
      <c r="G16" s="77"/>
      <c r="H16" s="77"/>
      <c r="I16" s="53"/>
      <c r="J16" s="53"/>
    </row>
    <row r="17" spans="1:10" ht="12.75">
      <c r="A17" s="5" t="s">
        <v>92</v>
      </c>
      <c r="B17" s="79">
        <v>174083</v>
      </c>
      <c r="C17" s="79">
        <v>70243</v>
      </c>
      <c r="D17" s="80">
        <v>0</v>
      </c>
      <c r="E17" s="31">
        <v>-8521</v>
      </c>
      <c r="F17" s="79"/>
      <c r="G17" s="31">
        <v>-779946</v>
      </c>
      <c r="H17" s="31">
        <f>SUM(A17:G17)</f>
        <v>-544141</v>
      </c>
      <c r="I17" s="31">
        <v>6074</v>
      </c>
      <c r="J17" s="31">
        <f>SUM(H17:I17)</f>
        <v>-538067</v>
      </c>
    </row>
    <row r="18" spans="1:10" ht="12.75">
      <c r="A18" s="76"/>
      <c r="B18" s="77"/>
      <c r="C18" s="77"/>
      <c r="D18" s="77"/>
      <c r="E18" s="77"/>
      <c r="F18" s="77"/>
      <c r="G18" s="77"/>
      <c r="H18" s="77"/>
      <c r="I18" s="53"/>
      <c r="J18" s="53"/>
    </row>
    <row r="19" spans="1:10" ht="12.75">
      <c r="A19" s="5"/>
      <c r="B19" s="81"/>
      <c r="C19" s="82"/>
      <c r="D19" s="82"/>
      <c r="E19" s="83"/>
      <c r="F19" s="83"/>
      <c r="G19" s="82"/>
      <c r="H19" s="84"/>
      <c r="I19" s="84"/>
      <c r="J19" s="84"/>
    </row>
    <row r="20" spans="1:10" ht="12.75">
      <c r="A20" s="3" t="s">
        <v>93</v>
      </c>
      <c r="B20" s="85">
        <v>0</v>
      </c>
      <c r="C20" s="80">
        <v>0</v>
      </c>
      <c r="D20" s="80">
        <v>0</v>
      </c>
      <c r="E20" s="31">
        <v>20</v>
      </c>
      <c r="F20" s="80">
        <v>0</v>
      </c>
      <c r="G20" s="80">
        <v>0</v>
      </c>
      <c r="H20" s="86">
        <f>SUM(E20:G20)</f>
        <v>20</v>
      </c>
      <c r="I20" s="86">
        <v>13</v>
      </c>
      <c r="J20" s="86">
        <f>SUM(H20:I20)</f>
        <v>33</v>
      </c>
    </row>
    <row r="21" spans="1:10" ht="12.75">
      <c r="A21" s="3"/>
      <c r="B21" s="87"/>
      <c r="C21" s="88"/>
      <c r="D21" s="88"/>
      <c r="E21" s="80"/>
      <c r="F21" s="31"/>
      <c r="G21" s="80"/>
      <c r="H21" s="86"/>
      <c r="I21" s="80"/>
      <c r="J21" s="86"/>
    </row>
    <row r="22" spans="1:10" ht="12.75">
      <c r="A22" s="3" t="s">
        <v>94</v>
      </c>
      <c r="B22" s="89">
        <f aca="true" t="shared" si="0" ref="B22:J22">SUM(B19:B20)</f>
        <v>0</v>
      </c>
      <c r="C22" s="83">
        <f t="shared" si="0"/>
        <v>0</v>
      </c>
      <c r="D22" s="83">
        <f t="shared" si="0"/>
        <v>0</v>
      </c>
      <c r="E22" s="83">
        <f t="shared" si="0"/>
        <v>20</v>
      </c>
      <c r="F22" s="83">
        <f t="shared" si="0"/>
        <v>0</v>
      </c>
      <c r="G22" s="83">
        <f t="shared" si="0"/>
        <v>0</v>
      </c>
      <c r="H22" s="83">
        <f t="shared" si="0"/>
        <v>20</v>
      </c>
      <c r="I22" s="83">
        <f t="shared" si="0"/>
        <v>13</v>
      </c>
      <c r="J22" s="83">
        <f t="shared" si="0"/>
        <v>33</v>
      </c>
    </row>
    <row r="23" spans="1:10" ht="12.75">
      <c r="A23" s="5"/>
      <c r="B23" s="87"/>
      <c r="C23" s="88"/>
      <c r="D23" s="88"/>
      <c r="E23" s="31"/>
      <c r="F23" s="31"/>
      <c r="G23" s="88"/>
      <c r="H23" s="31"/>
      <c r="I23" s="31"/>
      <c r="J23" s="31"/>
    </row>
    <row r="24" spans="1:10" ht="12.75">
      <c r="A24" s="3" t="s">
        <v>26</v>
      </c>
      <c r="B24" s="90">
        <v>0</v>
      </c>
      <c r="C24" s="31">
        <v>0</v>
      </c>
      <c r="D24" s="31">
        <v>0</v>
      </c>
      <c r="E24" s="31">
        <v>0</v>
      </c>
      <c r="F24" s="31">
        <v>0</v>
      </c>
      <c r="G24" s="86">
        <f>'[1]incomestatements'!E46</f>
        <v>1185</v>
      </c>
      <c r="H24" s="86">
        <f>SUM(E24:G24)</f>
        <v>1185</v>
      </c>
      <c r="I24" s="86">
        <f>'[1]incomestatements'!E48</f>
        <v>334</v>
      </c>
      <c r="J24" s="86">
        <f>SUM(H24:I24)</f>
        <v>1519</v>
      </c>
    </row>
    <row r="25" spans="1:10" ht="12.75">
      <c r="A25" s="5"/>
      <c r="B25" s="91"/>
      <c r="C25" s="88"/>
      <c r="D25" s="88"/>
      <c r="E25" s="31"/>
      <c r="F25" s="31"/>
      <c r="G25" s="88"/>
      <c r="H25" s="86"/>
      <c r="I25" s="86"/>
      <c r="J25" s="92"/>
    </row>
    <row r="26" spans="1:10" ht="12.75">
      <c r="A26" s="5" t="s">
        <v>95</v>
      </c>
      <c r="B26" s="83">
        <v>0</v>
      </c>
      <c r="C26" s="83">
        <v>0</v>
      </c>
      <c r="D26" s="83">
        <v>0</v>
      </c>
      <c r="E26" s="83">
        <f>+E24</f>
        <v>0</v>
      </c>
      <c r="F26" s="83">
        <f>F22+F24</f>
        <v>0</v>
      </c>
      <c r="G26" s="83">
        <f>+G24</f>
        <v>1185</v>
      </c>
      <c r="H26" s="83">
        <f>+H24</f>
        <v>1185</v>
      </c>
      <c r="I26" s="83">
        <f>+I24</f>
        <v>334</v>
      </c>
      <c r="J26" s="83">
        <f>+J24</f>
        <v>1519</v>
      </c>
    </row>
    <row r="27" ht="12.75">
      <c r="A27" s="5" t="s">
        <v>96</v>
      </c>
    </row>
    <row r="28" spans="1:10" ht="12.75">
      <c r="A28" s="5"/>
      <c r="B28" s="88"/>
      <c r="C28" s="88"/>
      <c r="D28" s="88"/>
      <c r="E28" s="31"/>
      <c r="F28" s="31"/>
      <c r="G28" s="88"/>
      <c r="H28" s="86"/>
      <c r="I28" s="86"/>
      <c r="J28" s="86"/>
    </row>
    <row r="29" spans="1:10" ht="13.5" thickBot="1">
      <c r="A29" s="5" t="s">
        <v>97</v>
      </c>
      <c r="B29" s="93">
        <f>B17+B26</f>
        <v>174083</v>
      </c>
      <c r="C29" s="93">
        <f>C17+C26</f>
        <v>70243</v>
      </c>
      <c r="D29" s="93">
        <f>D17+D26</f>
        <v>0</v>
      </c>
      <c r="E29" s="93">
        <f>E17+E22+E26</f>
        <v>-8501</v>
      </c>
      <c r="F29" s="93">
        <f>F17+F26</f>
        <v>0</v>
      </c>
      <c r="G29" s="93">
        <f>G17+G22+G26</f>
        <v>-778761</v>
      </c>
      <c r="H29" s="93">
        <f>H17+H22+H26</f>
        <v>-542936</v>
      </c>
      <c r="I29" s="93">
        <f>I17+I22+I26</f>
        <v>6421</v>
      </c>
      <c r="J29" s="93">
        <f>J17+J22+J26</f>
        <v>-536515</v>
      </c>
    </row>
    <row r="30" spans="1:10" ht="13.5" thickTop="1">
      <c r="A30" s="76"/>
      <c r="B30" s="77"/>
      <c r="C30" s="77"/>
      <c r="D30" s="77"/>
      <c r="E30" s="77"/>
      <c r="F30" s="77"/>
      <c r="G30" s="77"/>
      <c r="H30" s="77"/>
      <c r="I30" s="53"/>
      <c r="J30" s="53"/>
    </row>
    <row r="31" spans="1:10" ht="12.75">
      <c r="A31" s="3" t="s">
        <v>90</v>
      </c>
      <c r="B31" s="77"/>
      <c r="C31" s="77"/>
      <c r="D31" s="77"/>
      <c r="E31" s="77"/>
      <c r="F31" s="77"/>
      <c r="G31" s="77"/>
      <c r="H31" s="77"/>
      <c r="I31" s="53"/>
      <c r="J31" s="53"/>
    </row>
    <row r="32" spans="1:10" ht="12.75">
      <c r="A32" s="78" t="s">
        <v>98</v>
      </c>
      <c r="B32" s="77"/>
      <c r="C32" s="77"/>
      <c r="D32" s="77"/>
      <c r="E32" s="77"/>
      <c r="F32" s="77"/>
      <c r="G32" s="77"/>
      <c r="H32" s="77"/>
      <c r="I32" s="53"/>
      <c r="J32" s="53"/>
    </row>
    <row r="33" spans="1:10" ht="12.75">
      <c r="A33" s="76"/>
      <c r="B33" s="77"/>
      <c r="C33" s="77"/>
      <c r="D33" s="77"/>
      <c r="E33" s="77"/>
      <c r="F33" s="77"/>
      <c r="G33" s="77"/>
      <c r="H33" s="77"/>
      <c r="I33" s="53"/>
      <c r="J33" s="53"/>
    </row>
    <row r="34" spans="1:10" ht="12.75">
      <c r="A34" s="76"/>
      <c r="B34" s="77"/>
      <c r="C34" s="77"/>
      <c r="D34" s="77"/>
      <c r="E34" s="77"/>
      <c r="F34" s="77"/>
      <c r="G34" s="77"/>
      <c r="H34" s="77"/>
      <c r="I34" s="53"/>
      <c r="J34" s="53"/>
    </row>
    <row r="35" spans="1:10" ht="12.75">
      <c r="A35" s="5" t="s">
        <v>99</v>
      </c>
      <c r="B35" s="94">
        <v>174083</v>
      </c>
      <c r="C35" s="94">
        <v>70243</v>
      </c>
      <c r="D35" s="94">
        <v>10841</v>
      </c>
      <c r="E35" s="94">
        <v>-8442</v>
      </c>
      <c r="F35" s="94">
        <v>0</v>
      </c>
      <c r="G35" s="94">
        <v>-669949</v>
      </c>
      <c r="H35" s="94">
        <v>-423224</v>
      </c>
      <c r="I35" s="94">
        <v>5316</v>
      </c>
      <c r="J35" s="94">
        <v>-417908</v>
      </c>
    </row>
    <row r="36" spans="1:9" ht="12.75">
      <c r="A36" s="3"/>
      <c r="H36" s="94"/>
      <c r="I36" s="80"/>
    </row>
    <row r="37" spans="1:10" ht="12.75">
      <c r="A37" t="s">
        <v>100</v>
      </c>
      <c r="B37" s="94" t="s">
        <v>101</v>
      </c>
      <c r="C37" s="94" t="s">
        <v>101</v>
      </c>
      <c r="D37" s="94">
        <f>-7551-3289-1</f>
        <v>-10841</v>
      </c>
      <c r="E37" s="94">
        <v>0</v>
      </c>
      <c r="F37" s="94">
        <v>0</v>
      </c>
      <c r="G37" s="94">
        <f>-16000-3069+1141-1141+3289+1</f>
        <v>-15779</v>
      </c>
      <c r="H37" s="95">
        <f>SUM(B37:G37)</f>
        <v>-26620</v>
      </c>
      <c r="I37" s="80">
        <v>0</v>
      </c>
      <c r="J37" s="35">
        <f>SUM(H37:I37)</f>
        <v>-26620</v>
      </c>
    </row>
    <row r="38" spans="1:9" ht="12.75">
      <c r="A38" s="3"/>
      <c r="B38" s="94"/>
      <c r="C38" s="94"/>
      <c r="D38" s="94"/>
      <c r="E38" s="94"/>
      <c r="F38" s="94"/>
      <c r="G38" s="94" t="s">
        <v>102</v>
      </c>
      <c r="H38" s="94"/>
      <c r="I38" s="80"/>
    </row>
    <row r="39" spans="1:10" ht="12.75">
      <c r="A39" s="5" t="s">
        <v>99</v>
      </c>
      <c r="B39" s="96">
        <f aca="true" t="shared" si="1" ref="B39:J39">SUM(B35:B37)</f>
        <v>174083</v>
      </c>
      <c r="C39" s="96">
        <f t="shared" si="1"/>
        <v>70243</v>
      </c>
      <c r="D39" s="96">
        <f t="shared" si="1"/>
        <v>0</v>
      </c>
      <c r="E39" s="96">
        <f t="shared" si="1"/>
        <v>-8442</v>
      </c>
      <c r="F39" s="96">
        <f t="shared" si="1"/>
        <v>0</v>
      </c>
      <c r="G39" s="96">
        <f t="shared" si="1"/>
        <v>-685728</v>
      </c>
      <c r="H39" s="96">
        <f t="shared" si="1"/>
        <v>-449844</v>
      </c>
      <c r="I39" s="96">
        <f t="shared" si="1"/>
        <v>5316</v>
      </c>
      <c r="J39" s="96">
        <f t="shared" si="1"/>
        <v>-444528</v>
      </c>
    </row>
    <row r="40" spans="1:12" ht="12.75">
      <c r="A40" s="5"/>
      <c r="B40" s="88"/>
      <c r="C40" s="88"/>
      <c r="D40" s="88"/>
      <c r="E40" s="31"/>
      <c r="F40" s="31"/>
      <c r="G40" s="88"/>
      <c r="H40" s="31"/>
      <c r="I40" s="88"/>
      <c r="J40" s="86"/>
      <c r="K40" s="86"/>
      <c r="L40" s="86"/>
    </row>
    <row r="41" spans="1:10" ht="12.75">
      <c r="A41" s="5"/>
      <c r="B41" s="81"/>
      <c r="C41" s="82"/>
      <c r="D41" s="82"/>
      <c r="E41" s="83"/>
      <c r="F41" s="83"/>
      <c r="G41" s="82"/>
      <c r="H41" s="84"/>
      <c r="I41" s="84"/>
      <c r="J41" s="84"/>
    </row>
    <row r="42" spans="1:10" ht="12.75">
      <c r="A42" s="3" t="s">
        <v>93</v>
      </c>
      <c r="B42" s="85">
        <v>0</v>
      </c>
      <c r="C42" s="80">
        <v>0</v>
      </c>
      <c r="D42" s="80">
        <v>0</v>
      </c>
      <c r="E42" s="31">
        <v>-195</v>
      </c>
      <c r="F42" s="80">
        <v>0</v>
      </c>
      <c r="G42" s="80">
        <v>0</v>
      </c>
      <c r="H42" s="31">
        <f>SUM(E42:G42)</f>
        <v>-195</v>
      </c>
      <c r="I42" s="31">
        <v>-131</v>
      </c>
      <c r="J42" s="31">
        <f>SUM(H42:I42)</f>
        <v>-326</v>
      </c>
    </row>
    <row r="43" spans="1:10" ht="12.75" hidden="1">
      <c r="A43" s="3"/>
      <c r="B43" s="87"/>
      <c r="C43" s="88"/>
      <c r="D43" s="88"/>
      <c r="E43" s="31"/>
      <c r="F43" s="31"/>
      <c r="G43" s="88"/>
      <c r="H43" s="86"/>
      <c r="I43" s="86"/>
      <c r="J43" s="86"/>
    </row>
    <row r="44" spans="1:10" ht="12.75" hidden="1">
      <c r="A44" s="3" t="s">
        <v>103</v>
      </c>
      <c r="B44" s="87"/>
      <c r="C44" s="88"/>
      <c r="D44" s="88"/>
      <c r="E44" s="80">
        <v>0</v>
      </c>
      <c r="F44" s="31">
        <f>-7551+7551</f>
        <v>0</v>
      </c>
      <c r="G44" s="94">
        <v>0</v>
      </c>
      <c r="H44" s="86">
        <f>SUM(E44:G44)</f>
        <v>0</v>
      </c>
      <c r="I44" s="94">
        <v>0</v>
      </c>
      <c r="J44" s="86">
        <f>SUM(H44:I44)</f>
        <v>0</v>
      </c>
    </row>
    <row r="45" spans="1:10" ht="12.75">
      <c r="A45" s="3"/>
      <c r="B45" s="87"/>
      <c r="C45" s="88"/>
      <c r="D45" s="88"/>
      <c r="E45" s="80"/>
      <c r="F45" s="31"/>
      <c r="G45" s="80"/>
      <c r="H45" s="86"/>
      <c r="I45" s="80"/>
      <c r="J45" s="86"/>
    </row>
    <row r="46" spans="1:10" ht="12.75">
      <c r="A46" s="3" t="s">
        <v>94</v>
      </c>
      <c r="B46" s="89">
        <f aca="true" t="shared" si="2" ref="B46:J46">SUM(B41:B44)</f>
        <v>0</v>
      </c>
      <c r="C46" s="83">
        <f t="shared" si="2"/>
        <v>0</v>
      </c>
      <c r="D46" s="83">
        <f t="shared" si="2"/>
        <v>0</v>
      </c>
      <c r="E46" s="83">
        <f t="shared" si="2"/>
        <v>-195</v>
      </c>
      <c r="F46" s="83">
        <f t="shared" si="2"/>
        <v>0</v>
      </c>
      <c r="G46" s="83">
        <f t="shared" si="2"/>
        <v>0</v>
      </c>
      <c r="H46" s="83">
        <f t="shared" si="2"/>
        <v>-195</v>
      </c>
      <c r="I46" s="83">
        <f t="shared" si="2"/>
        <v>-131</v>
      </c>
      <c r="J46" s="83">
        <f t="shared" si="2"/>
        <v>-326</v>
      </c>
    </row>
    <row r="47" spans="1:10" ht="12.75">
      <c r="A47" s="5"/>
      <c r="B47" s="87"/>
      <c r="C47" s="88"/>
      <c r="D47" s="88"/>
      <c r="E47" s="31"/>
      <c r="F47" s="31"/>
      <c r="G47" s="88"/>
      <c r="H47" s="31"/>
      <c r="I47" s="31"/>
      <c r="J47" s="31"/>
    </row>
    <row r="48" spans="1:10" ht="12.75">
      <c r="A48" s="3" t="s">
        <v>104</v>
      </c>
      <c r="B48" s="90">
        <v>0</v>
      </c>
      <c r="C48" s="31">
        <v>0</v>
      </c>
      <c r="D48" s="31">
        <v>0</v>
      </c>
      <c r="E48" s="31">
        <v>0</v>
      </c>
      <c r="F48" s="31">
        <v>0</v>
      </c>
      <c r="G48" s="31">
        <v>-26167</v>
      </c>
      <c r="H48" s="31">
        <f>SUM(E48:G48)</f>
        <v>-26167</v>
      </c>
      <c r="I48" s="86">
        <v>193</v>
      </c>
      <c r="J48" s="31">
        <f>SUM(H48:I48)</f>
        <v>-25974</v>
      </c>
    </row>
    <row r="49" spans="1:10" ht="12.75">
      <c r="A49" s="5"/>
      <c r="B49" s="91"/>
      <c r="C49" s="88"/>
      <c r="D49" s="88"/>
      <c r="E49" s="31"/>
      <c r="F49" s="31"/>
      <c r="G49" s="88"/>
      <c r="H49" s="86"/>
      <c r="I49" s="86"/>
      <c r="J49" s="92"/>
    </row>
    <row r="50" spans="1:10" ht="12.75">
      <c r="A50" s="5" t="s">
        <v>95</v>
      </c>
      <c r="B50" s="83">
        <v>0</v>
      </c>
      <c r="C50" s="83">
        <v>0</v>
      </c>
      <c r="D50" s="83">
        <v>0</v>
      </c>
      <c r="E50" s="83">
        <f>+E48</f>
        <v>0</v>
      </c>
      <c r="F50" s="83">
        <f>F46+F48</f>
        <v>0</v>
      </c>
      <c r="G50" s="83">
        <f>+G48</f>
        <v>-26167</v>
      </c>
      <c r="H50" s="83">
        <f>+H48</f>
        <v>-26167</v>
      </c>
      <c r="I50" s="83">
        <f>+I48</f>
        <v>193</v>
      </c>
      <c r="J50" s="83">
        <f>+J48</f>
        <v>-25974</v>
      </c>
    </row>
    <row r="51" ht="12.75">
      <c r="A51" s="5" t="s">
        <v>105</v>
      </c>
    </row>
    <row r="52" spans="1:10" ht="12.75">
      <c r="A52" s="5"/>
      <c r="B52" s="88"/>
      <c r="C52" s="88"/>
      <c r="D52" s="88"/>
      <c r="E52" s="31"/>
      <c r="F52" s="31"/>
      <c r="G52" s="88"/>
      <c r="H52" s="86"/>
      <c r="I52" s="86"/>
      <c r="J52" s="86"/>
    </row>
    <row r="53" spans="1:10" ht="13.5" thickBot="1">
      <c r="A53" s="5" t="s">
        <v>106</v>
      </c>
      <c r="B53" s="93">
        <f>B39+B50</f>
        <v>174083</v>
      </c>
      <c r="C53" s="93">
        <f>C39+C50</f>
        <v>70243</v>
      </c>
      <c r="D53" s="93">
        <f>D39+D50</f>
        <v>0</v>
      </c>
      <c r="E53" s="93">
        <f>E39+E46+E50</f>
        <v>-8637</v>
      </c>
      <c r="F53" s="93">
        <f>F39+F50</f>
        <v>0</v>
      </c>
      <c r="G53" s="93">
        <f>G39+G46+G50</f>
        <v>-711895</v>
      </c>
      <c r="H53" s="93">
        <f>H39+H46+H50</f>
        <v>-476206</v>
      </c>
      <c r="I53" s="93">
        <f>I39+I46+I50</f>
        <v>5378</v>
      </c>
      <c r="J53" s="93">
        <f>J39+J46+J50</f>
        <v>-470828</v>
      </c>
    </row>
    <row r="54" spans="1:9" ht="13.5" thickTop="1">
      <c r="A54" s="3"/>
      <c r="B54" s="94"/>
      <c r="C54" s="94"/>
      <c r="D54" s="94"/>
      <c r="E54" s="94"/>
      <c r="F54" s="94"/>
      <c r="G54" s="94"/>
      <c r="H54" s="94"/>
      <c r="I54" s="80"/>
    </row>
    <row r="55" spans="1:9" ht="12.75">
      <c r="A55" s="3"/>
      <c r="B55" s="94"/>
      <c r="C55" s="94"/>
      <c r="D55" s="94"/>
      <c r="E55" s="94"/>
      <c r="F55" s="94"/>
      <c r="G55" s="94"/>
      <c r="H55" s="94"/>
      <c r="I55" s="27"/>
    </row>
    <row r="56" spans="1:9" ht="12.75">
      <c r="A56" s="3"/>
      <c r="B56" s="94"/>
      <c r="C56" s="94"/>
      <c r="D56" s="94"/>
      <c r="E56" s="94"/>
      <c r="F56" s="94"/>
      <c r="G56" s="94"/>
      <c r="H56" s="94"/>
      <c r="I56" s="27"/>
    </row>
    <row r="57" spans="1:9" ht="12.75">
      <c r="A57" s="3"/>
      <c r="B57" s="3"/>
      <c r="C57" s="3"/>
      <c r="D57" s="3"/>
      <c r="E57" s="3"/>
      <c r="F57" s="3"/>
      <c r="G57" s="3"/>
      <c r="H57" s="3"/>
      <c r="I57" s="27"/>
    </row>
    <row r="58" spans="1:9" ht="12" customHeight="1">
      <c r="A58" s="3"/>
      <c r="B58" s="3"/>
      <c r="C58" s="3"/>
      <c r="D58" s="3"/>
      <c r="E58" s="3"/>
      <c r="F58" s="3"/>
      <c r="G58" s="3"/>
      <c r="H58" s="3"/>
      <c r="I58" s="27"/>
    </row>
    <row r="59" spans="1:9" ht="12.75">
      <c r="A59" s="5" t="s">
        <v>107</v>
      </c>
      <c r="B59" s="3"/>
      <c r="C59" s="3"/>
      <c r="D59" s="3"/>
      <c r="E59" s="3"/>
      <c r="F59" s="3"/>
      <c r="G59" s="3"/>
      <c r="H59" s="3"/>
      <c r="I59" s="27"/>
    </row>
    <row r="60" spans="1:9" ht="12.75">
      <c r="A60" s="5" t="s">
        <v>108</v>
      </c>
      <c r="B60" s="3"/>
      <c r="C60" s="3"/>
      <c r="D60" s="3"/>
      <c r="E60" s="3"/>
      <c r="F60" s="3"/>
      <c r="G60" s="3"/>
      <c r="H60" s="3"/>
      <c r="I60" s="27"/>
    </row>
    <row r="61" spans="1:9" ht="12.75">
      <c r="A61" s="3"/>
      <c r="B61" s="3"/>
      <c r="C61" s="3"/>
      <c r="D61" s="3"/>
      <c r="E61" s="3"/>
      <c r="F61" s="3"/>
      <c r="G61" s="3"/>
      <c r="H61" s="3"/>
      <c r="I61" s="27"/>
    </row>
    <row r="62" spans="1:9" ht="12.75">
      <c r="A62" s="5"/>
      <c r="D62" s="2"/>
      <c r="G62" s="2"/>
      <c r="I62" s="27"/>
    </row>
    <row r="63" spans="1:12" ht="14.25">
      <c r="A63" s="5"/>
      <c r="D63" s="2"/>
      <c r="G63" s="2"/>
      <c r="I63" s="97"/>
      <c r="J63" s="97"/>
      <c r="K63" s="97"/>
      <c r="L63" s="97"/>
    </row>
    <row r="64" spans="1:9" ht="12.75">
      <c r="A64" s="5"/>
      <c r="D64" s="2"/>
      <c r="G64" s="2"/>
      <c r="I64" s="27"/>
    </row>
    <row r="65" spans="1:9" ht="12.75">
      <c r="A65" s="3"/>
      <c r="B65" s="3"/>
      <c r="C65" s="3"/>
      <c r="D65" s="3"/>
      <c r="E65" s="3"/>
      <c r="F65" s="3"/>
      <c r="G65" s="3"/>
      <c r="H65" s="3"/>
      <c r="I65" s="27"/>
    </row>
    <row r="66" spans="1:10" ht="24.75" customHeight="1">
      <c r="A66" s="134" t="s">
        <v>102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9" ht="12.75">
      <c r="A67" s="3"/>
      <c r="B67" s="3"/>
      <c r="C67" s="3"/>
      <c r="D67" s="3"/>
      <c r="E67" s="3"/>
      <c r="F67" s="3"/>
      <c r="G67" s="3"/>
      <c r="H67" s="3"/>
      <c r="I67" s="27"/>
    </row>
    <row r="68" spans="1:9" ht="12.75">
      <c r="A68" s="3"/>
      <c r="B68" s="3"/>
      <c r="C68" s="3"/>
      <c r="D68" s="3"/>
      <c r="E68" s="3"/>
      <c r="F68" s="3"/>
      <c r="G68" s="3"/>
      <c r="H68" s="3"/>
      <c r="I68" s="27"/>
    </row>
    <row r="69" spans="1:9" ht="12.75">
      <c r="A69" s="3"/>
      <c r="B69" s="3"/>
      <c r="C69" s="3"/>
      <c r="D69" s="3"/>
      <c r="E69" s="3"/>
      <c r="F69" s="3"/>
      <c r="G69" s="3"/>
      <c r="H69" s="3"/>
      <c r="I69" s="27"/>
    </row>
    <row r="70" spans="1:9" ht="12.75">
      <c r="A70" s="3"/>
      <c r="B70" s="3"/>
      <c r="C70" s="3"/>
      <c r="D70" s="3"/>
      <c r="E70" s="3"/>
      <c r="F70" s="3"/>
      <c r="G70" s="3"/>
      <c r="H70" s="3"/>
      <c r="I70" s="27"/>
    </row>
    <row r="71" spans="1:9" ht="12.75">
      <c r="A71" s="3"/>
      <c r="B71" s="3"/>
      <c r="C71" s="3"/>
      <c r="D71" s="3"/>
      <c r="E71" s="3"/>
      <c r="F71" s="3"/>
      <c r="G71" s="3"/>
      <c r="H71" s="3"/>
      <c r="I71" s="27"/>
    </row>
    <row r="72" spans="1:9" ht="12.75">
      <c r="A72" s="3"/>
      <c r="B72" s="3"/>
      <c r="C72" s="3"/>
      <c r="D72" s="3"/>
      <c r="E72" s="3"/>
      <c r="F72" s="3"/>
      <c r="G72" s="3"/>
      <c r="H72" s="3"/>
      <c r="I72" s="27"/>
    </row>
    <row r="73" spans="1:9" ht="12.75">
      <c r="A73" s="3"/>
      <c r="B73" s="3"/>
      <c r="C73" s="3"/>
      <c r="D73" s="3"/>
      <c r="E73" s="3"/>
      <c r="F73" s="3"/>
      <c r="G73" s="3"/>
      <c r="H73" s="3"/>
      <c r="I73" s="27"/>
    </row>
    <row r="74" spans="1:9" ht="12.75">
      <c r="A74" s="3"/>
      <c r="B74" s="3"/>
      <c r="C74" s="3"/>
      <c r="D74" s="3"/>
      <c r="E74" s="3"/>
      <c r="F74" s="3"/>
      <c r="G74" s="3"/>
      <c r="H74" s="3"/>
      <c r="I74" s="27"/>
    </row>
    <row r="75" spans="1:9" ht="12.75">
      <c r="A75" s="3"/>
      <c r="B75" s="3"/>
      <c r="C75" s="3"/>
      <c r="D75" s="3"/>
      <c r="E75" s="3"/>
      <c r="F75" s="3"/>
      <c r="G75" s="3"/>
      <c r="H75" s="3"/>
      <c r="I75" s="27"/>
    </row>
    <row r="76" spans="1:9" ht="12.75">
      <c r="A76" s="3"/>
      <c r="B76" s="3"/>
      <c r="C76" s="3"/>
      <c r="D76" s="3"/>
      <c r="E76" s="3"/>
      <c r="F76" s="3"/>
      <c r="G76" s="3"/>
      <c r="H76" s="3"/>
      <c r="I76" s="27"/>
    </row>
    <row r="77" spans="1:9" ht="12.75">
      <c r="A77" s="3"/>
      <c r="B77" s="3"/>
      <c r="C77" s="3"/>
      <c r="D77" s="3"/>
      <c r="E77" s="3"/>
      <c r="F77" s="3"/>
      <c r="G77" s="3"/>
      <c r="H77" s="3"/>
      <c r="I77" s="27"/>
    </row>
    <row r="78" spans="1:9" ht="12.75">
      <c r="A78" s="3"/>
      <c r="B78" s="3"/>
      <c r="C78" s="3"/>
      <c r="D78" s="3"/>
      <c r="E78" s="3"/>
      <c r="F78" s="3"/>
      <c r="G78" s="3"/>
      <c r="H78" s="3"/>
      <c r="I78" s="27"/>
    </row>
    <row r="79" ht="12.75">
      <c r="I79" s="27"/>
    </row>
    <row r="80" spans="1:9" ht="12.75">
      <c r="A80" s="3"/>
      <c r="B80" s="3"/>
      <c r="C80" s="3"/>
      <c r="D80" s="3"/>
      <c r="E80" s="3"/>
      <c r="F80" s="3"/>
      <c r="G80" s="3"/>
      <c r="H80" s="3"/>
      <c r="I80" s="27"/>
    </row>
    <row r="81" spans="1:9" ht="12.75">
      <c r="A81" s="3"/>
      <c r="B81" s="3"/>
      <c r="C81" s="3"/>
      <c r="D81" s="3"/>
      <c r="E81" s="3"/>
      <c r="F81" s="3"/>
      <c r="G81" s="3"/>
      <c r="H81" s="3"/>
      <c r="I81" s="27"/>
    </row>
    <row r="82" spans="1:9" ht="12.75">
      <c r="A82" s="3"/>
      <c r="B82" s="3"/>
      <c r="C82" s="3"/>
      <c r="D82" s="3"/>
      <c r="E82" s="3"/>
      <c r="F82" s="3"/>
      <c r="G82" s="3"/>
      <c r="H82" s="3"/>
      <c r="I82" s="27"/>
    </row>
    <row r="83" spans="1:9" ht="12.75">
      <c r="A83" s="3"/>
      <c r="B83" s="3"/>
      <c r="C83" s="3"/>
      <c r="D83" s="3"/>
      <c r="E83" s="3"/>
      <c r="F83" s="3"/>
      <c r="G83" s="3"/>
      <c r="H83" s="3"/>
      <c r="I83" s="27"/>
    </row>
    <row r="84" spans="1:9" ht="12.75">
      <c r="A84" s="3"/>
      <c r="B84" s="3"/>
      <c r="C84" s="3"/>
      <c r="D84" s="3"/>
      <c r="E84" s="3"/>
      <c r="F84" s="3"/>
      <c r="G84" s="3"/>
      <c r="H84" s="3"/>
      <c r="I84" s="27"/>
    </row>
    <row r="85" spans="1:9" ht="12.75">
      <c r="A85" s="3"/>
      <c r="B85" s="3"/>
      <c r="C85" s="3"/>
      <c r="D85" s="3"/>
      <c r="E85" s="3"/>
      <c r="F85" s="3"/>
      <c r="G85" s="3"/>
      <c r="H85" s="3"/>
      <c r="I85" s="27"/>
    </row>
    <row r="86" spans="1:9" ht="12.75">
      <c r="A86" s="3"/>
      <c r="B86" s="3"/>
      <c r="C86" s="3"/>
      <c r="D86" s="3"/>
      <c r="E86" s="3"/>
      <c r="F86" s="3"/>
      <c r="G86" s="3"/>
      <c r="H86" s="3"/>
      <c r="I86" s="27"/>
    </row>
    <row r="87" spans="1:9" ht="12.75">
      <c r="A87" s="3"/>
      <c r="B87" s="3"/>
      <c r="C87" s="3"/>
      <c r="D87" s="3"/>
      <c r="E87" s="3"/>
      <c r="F87" s="3"/>
      <c r="G87" s="3"/>
      <c r="H87" s="3"/>
      <c r="I87" s="27"/>
    </row>
    <row r="88" spans="1:9" ht="12.75">
      <c r="A88" s="3"/>
      <c r="B88" s="3"/>
      <c r="C88" s="3"/>
      <c r="D88" s="3"/>
      <c r="E88" s="3"/>
      <c r="F88" s="3"/>
      <c r="G88" s="3"/>
      <c r="H88" s="3"/>
      <c r="I88" s="27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</sheetData>
  <mergeCells count="3">
    <mergeCell ref="A3:H3"/>
    <mergeCell ref="A66:J66"/>
    <mergeCell ref="A2:H2"/>
  </mergeCells>
  <printOptions/>
  <pageMargins left="1" right="0.25" top="0.5" bottom="0.25" header="0.5" footer="0.5"/>
  <pageSetup firstPageNumber="7" useFirstPageNumber="1" fitToHeight="1" fitToWidth="1" horizontalDpi="600" verticalDpi="600" orientation="portrait" paperSize="9" scale="61" r:id="rId1"/>
  <headerFooter alignWithMargins="0">
    <oddFooter xml:space="preserve">&amp;C&amp;12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C10" sqref="C10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5.75">
      <c r="A2" s="1" t="s">
        <v>34</v>
      </c>
    </row>
    <row r="3" ht="12.75">
      <c r="A3" s="3" t="s">
        <v>2</v>
      </c>
    </row>
    <row r="4" ht="12.75">
      <c r="A4" s="3"/>
    </row>
    <row r="5" spans="1:5" ht="12.75">
      <c r="A5" s="5" t="s">
        <v>109</v>
      </c>
      <c r="B5" s="5"/>
      <c r="C5" s="5"/>
      <c r="D5" s="5"/>
      <c r="E5" s="5"/>
    </row>
    <row r="6" spans="1:5" ht="12.75">
      <c r="A6" s="5" t="s">
        <v>110</v>
      </c>
      <c r="B6" s="5"/>
      <c r="C6" s="5"/>
      <c r="D6" s="5"/>
      <c r="E6" s="5"/>
    </row>
    <row r="7" spans="1:5" ht="12.75">
      <c r="A7" s="5"/>
      <c r="B7" s="5"/>
      <c r="C7" s="5"/>
      <c r="D7" s="5"/>
      <c r="E7" s="5"/>
    </row>
    <row r="8" spans="7:10" ht="12.75">
      <c r="G8" s="98">
        <v>2002</v>
      </c>
      <c r="H8" s="54"/>
      <c r="I8" s="99"/>
      <c r="J8" s="54"/>
    </row>
    <row r="9" spans="7:9" ht="12.75">
      <c r="G9" s="100" t="s">
        <v>111</v>
      </c>
      <c r="H9" s="99" t="s">
        <v>112</v>
      </c>
      <c r="I9" s="99" t="s">
        <v>112</v>
      </c>
    </row>
    <row r="10" spans="7:9" ht="12.75">
      <c r="G10" s="100" t="s">
        <v>113</v>
      </c>
      <c r="H10" s="99" t="s">
        <v>113</v>
      </c>
      <c r="I10" s="99" t="s">
        <v>113</v>
      </c>
    </row>
    <row r="11" spans="7:9" ht="12.75">
      <c r="G11" s="101">
        <v>37529</v>
      </c>
      <c r="H11" s="102" t="s">
        <v>16</v>
      </c>
      <c r="I11" s="102" t="s">
        <v>17</v>
      </c>
    </row>
    <row r="12" spans="7:9" ht="12.75">
      <c r="G12" s="100" t="s">
        <v>114</v>
      </c>
      <c r="H12" s="99" t="s">
        <v>18</v>
      </c>
      <c r="I12" s="99" t="s">
        <v>18</v>
      </c>
    </row>
    <row r="13" spans="8:9" ht="12.75">
      <c r="H13" s="103"/>
      <c r="I13" s="103"/>
    </row>
    <row r="14" spans="1:9" ht="12.75">
      <c r="A14" t="s">
        <v>115</v>
      </c>
      <c r="G14" s="104">
        <v>18157476.800000004</v>
      </c>
      <c r="H14" s="35">
        <v>2177</v>
      </c>
      <c r="I14" s="35">
        <v>-25300</v>
      </c>
    </row>
    <row r="15" spans="1:9" ht="12.75">
      <c r="A15" t="s">
        <v>116</v>
      </c>
      <c r="H15" s="35"/>
      <c r="I15" s="35"/>
    </row>
    <row r="16" spans="8:9" ht="12.75">
      <c r="H16" s="35"/>
      <c r="I16" s="35"/>
    </row>
    <row r="17" spans="1:9" ht="12.75">
      <c r="A17" t="s">
        <v>117</v>
      </c>
      <c r="G17" s="104">
        <v>3519102.199038375</v>
      </c>
      <c r="H17" s="35">
        <v>358</v>
      </c>
      <c r="I17" s="35">
        <v>2035</v>
      </c>
    </row>
    <row r="18" spans="1:9" ht="12.75">
      <c r="A18" t="s">
        <v>118</v>
      </c>
      <c r="G18" s="104">
        <v>12426134.481680587</v>
      </c>
      <c r="H18" s="35">
        <v>385</v>
      </c>
      <c r="I18" s="35">
        <v>23754</v>
      </c>
    </row>
    <row r="19" spans="8:9" ht="12.75">
      <c r="H19" s="35"/>
      <c r="I19" s="35"/>
    </row>
    <row r="20" spans="1:9" ht="12.75">
      <c r="A20" t="s">
        <v>119</v>
      </c>
      <c r="G20" s="105">
        <v>34102713.48071897</v>
      </c>
      <c r="H20" s="83">
        <f>SUM(H14:H18)</f>
        <v>2920</v>
      </c>
      <c r="I20" s="83">
        <f>SUM(I14:I18)</f>
        <v>489</v>
      </c>
    </row>
    <row r="21" spans="8:9" ht="12.75">
      <c r="H21" s="35"/>
      <c r="I21" s="35"/>
    </row>
    <row r="22" spans="1:9" ht="12.75">
      <c r="A22" t="s">
        <v>120</v>
      </c>
      <c r="H22" s="35"/>
      <c r="I22" s="35"/>
    </row>
    <row r="23" spans="1:9" ht="12.75">
      <c r="A23" t="s">
        <v>121</v>
      </c>
      <c r="G23" s="104">
        <v>-337693309.9468568</v>
      </c>
      <c r="H23" s="35">
        <v>12892</v>
      </c>
      <c r="I23" s="35">
        <v>20204</v>
      </c>
    </row>
    <row r="24" spans="1:9" ht="12.75">
      <c r="A24" t="s">
        <v>122</v>
      </c>
      <c r="G24" s="104">
        <v>13448199.433237415</v>
      </c>
      <c r="H24" s="35">
        <v>-6851</v>
      </c>
      <c r="I24" s="35">
        <v>-16264</v>
      </c>
    </row>
    <row r="25" spans="7:9" ht="12.75">
      <c r="G25" s="104"/>
      <c r="H25" s="35"/>
      <c r="I25" s="35"/>
    </row>
    <row r="26" spans="1:9" ht="13.5" thickBot="1">
      <c r="A26" t="s">
        <v>123</v>
      </c>
      <c r="G26" s="106">
        <v>-290142397.0329004</v>
      </c>
      <c r="H26" s="107">
        <f>SUM(H20:H24)</f>
        <v>8961</v>
      </c>
      <c r="I26" s="107">
        <f>SUM(I20:I24)</f>
        <v>4429</v>
      </c>
    </row>
    <row r="27" spans="8:9" ht="13.5" thickTop="1">
      <c r="H27" s="35"/>
      <c r="I27" s="35"/>
    </row>
    <row r="28" spans="1:9" ht="12.75">
      <c r="A28" t="s">
        <v>124</v>
      </c>
      <c r="H28" s="35"/>
      <c r="I28" s="35"/>
    </row>
    <row r="29" spans="1:9" ht="12.75">
      <c r="A29" t="s">
        <v>125</v>
      </c>
      <c r="B29" s="108"/>
      <c r="G29" s="104"/>
      <c r="H29" s="35">
        <v>167</v>
      </c>
      <c r="I29" s="109">
        <v>44</v>
      </c>
    </row>
    <row r="30" spans="1:9" ht="12.75">
      <c r="A30" t="s">
        <v>126</v>
      </c>
      <c r="B30" s="108"/>
      <c r="G30" s="104"/>
      <c r="H30" s="35">
        <v>-1026</v>
      </c>
      <c r="I30" s="35">
        <v>-2927</v>
      </c>
    </row>
    <row r="31" spans="1:9" ht="12.75">
      <c r="A31" t="s">
        <v>127</v>
      </c>
      <c r="B31" s="108"/>
      <c r="G31" s="104"/>
      <c r="H31" s="35">
        <v>13</v>
      </c>
      <c r="I31" s="109">
        <v>35</v>
      </c>
    </row>
    <row r="32" spans="1:9" ht="12.75">
      <c r="A32" t="s">
        <v>128</v>
      </c>
      <c r="B32" s="108"/>
      <c r="G32" s="104"/>
      <c r="H32" s="35">
        <v>-3382</v>
      </c>
      <c r="I32" s="35">
        <v>2</v>
      </c>
    </row>
    <row r="33" spans="2:9" ht="12.75">
      <c r="B33" s="108"/>
      <c r="G33" s="104"/>
      <c r="H33" s="35"/>
      <c r="I33" s="35"/>
    </row>
    <row r="34" spans="1:9" ht="12.75">
      <c r="A34" t="s">
        <v>129</v>
      </c>
      <c r="B34" s="108"/>
      <c r="G34" s="110" t="e">
        <v>#REF!</v>
      </c>
      <c r="H34" s="107">
        <f>SUM(H29:H32)</f>
        <v>-4228</v>
      </c>
      <c r="I34" s="107">
        <f>SUM(I29:I32)</f>
        <v>-2846</v>
      </c>
    </row>
    <row r="35" spans="8:9" ht="12.75">
      <c r="H35" s="35"/>
      <c r="I35" s="35"/>
    </row>
    <row r="36" spans="1:9" ht="12.75">
      <c r="A36" t="s">
        <v>130</v>
      </c>
      <c r="H36" s="35"/>
      <c r="I36" s="35"/>
    </row>
    <row r="37" spans="1:9" ht="12.75">
      <c r="A37" t="s">
        <v>131</v>
      </c>
      <c r="B37" s="108"/>
      <c r="G37" s="104" t="e">
        <v>#REF!</v>
      </c>
      <c r="H37" s="35">
        <v>2113</v>
      </c>
      <c r="I37" s="35">
        <v>-371</v>
      </c>
    </row>
    <row r="38" spans="2:9" ht="12.75">
      <c r="B38" s="108"/>
      <c r="G38" s="104"/>
      <c r="H38" s="35"/>
      <c r="I38" s="35"/>
    </row>
    <row r="39" spans="1:9" ht="12.75">
      <c r="A39" t="s">
        <v>132</v>
      </c>
      <c r="B39" s="108"/>
      <c r="G39" s="110" t="e">
        <v>#REF!</v>
      </c>
      <c r="H39" s="107">
        <f>SUM(H37:H37)</f>
        <v>2113</v>
      </c>
      <c r="I39" s="107">
        <f>SUM(I37:I38)</f>
        <v>-371</v>
      </c>
    </row>
    <row r="40" spans="8:9" ht="12.75">
      <c r="H40" s="35"/>
      <c r="I40" s="35"/>
    </row>
    <row r="41" spans="1:9" ht="12.75">
      <c r="A41" t="s">
        <v>133</v>
      </c>
      <c r="G41" s="104" t="e">
        <v>#REF!</v>
      </c>
      <c r="H41" s="35">
        <f>H26+H34+H39</f>
        <v>6846</v>
      </c>
      <c r="I41" s="35">
        <f>I26+I34+I39</f>
        <v>1212</v>
      </c>
    </row>
    <row r="42" spans="8:9" ht="12.75">
      <c r="H42" s="35"/>
      <c r="I42" s="35"/>
    </row>
    <row r="43" spans="8:9" ht="12.75">
      <c r="H43" s="35"/>
      <c r="I43" s="35"/>
    </row>
    <row r="44" spans="1:9" ht="12.75">
      <c r="A44" t="s">
        <v>134</v>
      </c>
      <c r="G44" s="104">
        <v>151537773</v>
      </c>
      <c r="H44" s="35">
        <v>-22165</v>
      </c>
      <c r="I44" s="35">
        <v>-19875</v>
      </c>
    </row>
    <row r="45" spans="7:9" ht="12.75">
      <c r="G45" s="104"/>
      <c r="H45" s="35"/>
      <c r="I45" s="35"/>
    </row>
    <row r="46" spans="1:9" ht="12.75">
      <c r="A46" t="s">
        <v>135</v>
      </c>
      <c r="G46" s="104">
        <v>-13185.989010987047</v>
      </c>
      <c r="H46" s="35">
        <v>3</v>
      </c>
      <c r="I46" s="35">
        <v>26</v>
      </c>
    </row>
    <row r="47" spans="7:9" ht="12.75">
      <c r="G47" s="111"/>
      <c r="H47" s="31"/>
      <c r="I47" s="31"/>
    </row>
    <row r="48" spans="1:9" ht="13.5" thickBot="1">
      <c r="A48" t="s">
        <v>136</v>
      </c>
      <c r="G48" s="106" t="e">
        <v>#REF!</v>
      </c>
      <c r="H48" s="42">
        <f>SUM(H41:H46)</f>
        <v>-15316</v>
      </c>
      <c r="I48" s="42">
        <f>SUM(I41:I46)</f>
        <v>-18637</v>
      </c>
    </row>
    <row r="49" ht="13.5" thickTop="1"/>
    <row r="51" ht="12.75">
      <c r="A51" t="s">
        <v>137</v>
      </c>
    </row>
    <row r="52" ht="12.75">
      <c r="A52" t="s">
        <v>138</v>
      </c>
    </row>
    <row r="54" spans="1:11" ht="12.75">
      <c r="A54" s="3"/>
      <c r="B54" s="3"/>
      <c r="C54" s="3"/>
      <c r="D54" s="69"/>
      <c r="E54" s="3"/>
      <c r="F54" s="3"/>
      <c r="G54" s="69"/>
      <c r="H54" s="3"/>
      <c r="I54" s="3"/>
      <c r="J54" s="3"/>
      <c r="K54" s="3"/>
    </row>
    <row r="55" spans="1:11" ht="12.75">
      <c r="A55" s="3"/>
      <c r="B55" s="3"/>
      <c r="C55" s="3"/>
      <c r="D55" s="69"/>
      <c r="E55" s="3"/>
      <c r="F55" s="3"/>
      <c r="G55" s="69"/>
      <c r="H55" s="3"/>
      <c r="I55" s="3"/>
      <c r="J55" s="3"/>
      <c r="K55" s="3"/>
    </row>
    <row r="56" spans="1:11" ht="12.75">
      <c r="A56" s="3"/>
      <c r="B56" s="3"/>
      <c r="C56" s="3"/>
      <c r="D56" s="69"/>
      <c r="E56" s="3"/>
      <c r="F56" s="3"/>
      <c r="G56" s="69"/>
      <c r="H56" s="3"/>
      <c r="I56" s="3"/>
      <c r="J56" s="3"/>
      <c r="K56" s="3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wongsiewyeen</cp:lastModifiedBy>
  <cp:lastPrinted>2007-08-09T07:16:03Z</cp:lastPrinted>
  <dcterms:created xsi:type="dcterms:W3CDTF">2007-08-03T08:41:29Z</dcterms:created>
  <dcterms:modified xsi:type="dcterms:W3CDTF">2007-08-09T07:16:04Z</dcterms:modified>
  <cp:category/>
  <cp:version/>
  <cp:contentType/>
  <cp:contentStatus/>
</cp:coreProperties>
</file>