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incomestatements" sheetId="1" r:id="rId1"/>
    <sheet name="Balance Sheet " sheetId="2" r:id="rId2"/>
    <sheet name="equitystatement " sheetId="3" r:id="rId3"/>
    <sheet name="cashflow" sheetId="4" r:id="rId4"/>
  </sheets>
  <definedNames>
    <definedName name="_xlnm.Print_Area" localSheetId="2">'equitystatement '!$A$1:$L$45</definedName>
  </definedNames>
  <calcPr fullCalcOnLoad="1"/>
</workbook>
</file>

<file path=xl/sharedStrings.xml><?xml version="1.0" encoding="utf-8"?>
<sst xmlns="http://schemas.openxmlformats.org/spreadsheetml/2006/main" count="162" uniqueCount="125">
  <si>
    <t>PSC  INDUSTRIES BERHAD</t>
  </si>
  <si>
    <t xml:space="preserve">(Company No. : 11106-V) </t>
  </si>
  <si>
    <t>CONDENSED CONSOLIDATED INCOME STATEMENTS</t>
  </si>
  <si>
    <t xml:space="preserve"> for the quarter ended 30/06/2005.</t>
  </si>
  <si>
    <t>(The figures have not been audited)</t>
  </si>
  <si>
    <t>INDIVIDUAL QUARTER</t>
  </si>
  <si>
    <t>CUMULATIVE QUARTER</t>
  </si>
  <si>
    <t>CURRENT</t>
  </si>
  <si>
    <t>PRECEDING YEAR</t>
  </si>
  <si>
    <t xml:space="preserve">YEAR </t>
  </si>
  <si>
    <t>CORRESPONDING</t>
  </si>
  <si>
    <t>YEAR</t>
  </si>
  <si>
    <t>QUARTER</t>
  </si>
  <si>
    <t>TO DATE</t>
  </si>
  <si>
    <t>PERIOD</t>
  </si>
  <si>
    <t>30/06/2005</t>
  </si>
  <si>
    <t>30/06/2004</t>
  </si>
  <si>
    <t>RM'000</t>
  </si>
  <si>
    <t>Revenue</t>
  </si>
  <si>
    <t>Operating expenses</t>
  </si>
  <si>
    <t>Other operating income</t>
  </si>
  <si>
    <t>(Loss)/Profit from Operations</t>
  </si>
  <si>
    <t>Finance costs</t>
  </si>
  <si>
    <t>(Loss)/Profit before tax</t>
  </si>
  <si>
    <t>Taxation</t>
  </si>
  <si>
    <t>(Loss)/Profit after tax</t>
  </si>
  <si>
    <t>Minority interest</t>
  </si>
  <si>
    <t>Net (loss)/profit for the period</t>
  </si>
  <si>
    <t xml:space="preserve">Basic earnings per </t>
  </si>
  <si>
    <t>ordinary share (sen)</t>
  </si>
  <si>
    <t>PSC INDUSTRIES BERHAD</t>
  </si>
  <si>
    <t>(Company No.: 11106-V)</t>
  </si>
  <si>
    <t>CONDENSED CONSOLIDATED BALANCE SHEETS</t>
  </si>
  <si>
    <t>(UNAUDITED)</t>
  </si>
  <si>
    <t>(AUDITED)</t>
  </si>
  <si>
    <t>AS AT</t>
  </si>
  <si>
    <t>31/12/2004</t>
  </si>
  <si>
    <t>Property, plant and equipment</t>
  </si>
  <si>
    <t>Intangible Assets</t>
  </si>
  <si>
    <t>Other investments</t>
  </si>
  <si>
    <t>Current Assets</t>
  </si>
  <si>
    <t>Inventories</t>
  </si>
  <si>
    <t>Offshore Patrol vessels expenditure</t>
  </si>
  <si>
    <t>Trade and other receivables</t>
  </si>
  <si>
    <t>Deposits, bank and cash balances</t>
  </si>
  <si>
    <t>Current Liabilities</t>
  </si>
  <si>
    <t>Trade  &amp; other payable</t>
  </si>
  <si>
    <t>Overdraft &amp; Short Term Borrowings</t>
  </si>
  <si>
    <t>Net Current Liabilities</t>
  </si>
  <si>
    <t>Share Capital</t>
  </si>
  <si>
    <t>Reserves</t>
  </si>
  <si>
    <t>Shareholders' Funds</t>
  </si>
  <si>
    <t>Minority Interests</t>
  </si>
  <si>
    <t>Borrowings</t>
  </si>
  <si>
    <t>Other deferred liabilities</t>
  </si>
  <si>
    <t>Net tangible assets per share (RM)</t>
  </si>
  <si>
    <t>(The condensed Balance Sheets should be read in conjunction with the Annual  Financial</t>
  </si>
  <si>
    <t xml:space="preserve"> Statements for the year ended 31 December 2004)</t>
  </si>
  <si>
    <t xml:space="preserve">                                          Condensed Consolidated Statements of Changes in Equity</t>
  </si>
  <si>
    <t xml:space="preserve">                                       For the period ended 30 June 2005</t>
  </si>
  <si>
    <t xml:space="preserve">                          Non distributable</t>
  </si>
  <si>
    <t>Distributable</t>
  </si>
  <si>
    <t>Revaluation reserve,</t>
  </si>
  <si>
    <t>Share</t>
  </si>
  <si>
    <t>exchange fuctuation</t>
  </si>
  <si>
    <t>Retained</t>
  </si>
  <si>
    <t>Premium</t>
  </si>
  <si>
    <t>reserve, capital reserve</t>
  </si>
  <si>
    <t>Profits</t>
  </si>
  <si>
    <t>Total</t>
  </si>
  <si>
    <t>6 months ended</t>
  </si>
  <si>
    <t>30.06.2005</t>
  </si>
  <si>
    <t xml:space="preserve">Balance as at </t>
  </si>
  <si>
    <t xml:space="preserve">01.01.2005 </t>
  </si>
  <si>
    <t>Net loss  for the period</t>
  </si>
  <si>
    <t>Currency translations</t>
  </si>
  <si>
    <t>Balance as at 30.06.2005</t>
  </si>
  <si>
    <t>30.06.2004</t>
  </si>
  <si>
    <t>01.01.2004</t>
  </si>
  <si>
    <t>Private placement of 15,825,000</t>
  </si>
  <si>
    <t>ordinary shares at RM5.40 each</t>
  </si>
  <si>
    <t>Net profit  for the period</t>
  </si>
  <si>
    <t>Expenses on private placement</t>
  </si>
  <si>
    <t>Balance as at 30.06.2004</t>
  </si>
  <si>
    <t xml:space="preserve">(The condensed Consolidated Statements of Changes in Equity  should be read in conjunction </t>
  </si>
  <si>
    <t xml:space="preserve"> with the Annual Financial Statements for the year ended 31 December 2004)</t>
  </si>
  <si>
    <t>Condensed Consolidated Cash Flow Statements</t>
  </si>
  <si>
    <t>For the period ended 30 June 2005</t>
  </si>
  <si>
    <t>9 months</t>
  </si>
  <si>
    <t>6 months</t>
  </si>
  <si>
    <t xml:space="preserve">ended </t>
  </si>
  <si>
    <t>(RM)</t>
  </si>
  <si>
    <t>Net (Loss)/Profit before tax</t>
  </si>
  <si>
    <t xml:space="preserve">  Adjustments for:-</t>
  </si>
  <si>
    <t xml:space="preserve">   Non-cash items</t>
  </si>
  <si>
    <t xml:space="preserve">   Non-operating items (which are investing/financing)</t>
  </si>
  <si>
    <t>Operating (loss)/profit before changes in working capital</t>
  </si>
  <si>
    <t>Changes in working capital:-</t>
  </si>
  <si>
    <t xml:space="preserve">  Net change in current assets</t>
  </si>
  <si>
    <t xml:space="preserve">  Net change in current liabilities</t>
  </si>
  <si>
    <t>Investing activities</t>
  </si>
  <si>
    <t xml:space="preserve">  Interest received</t>
  </si>
  <si>
    <t xml:space="preserve">  Purchase of property, plant &amp; equipment</t>
  </si>
  <si>
    <t xml:space="preserve">  Withdrawal from fixed deposit pledged</t>
  </si>
  <si>
    <t xml:space="preserve">  Net cash generated from investing activities</t>
  </si>
  <si>
    <t>Financing activities</t>
  </si>
  <si>
    <t xml:space="preserve">  Bank borrowings</t>
  </si>
  <si>
    <t xml:space="preserve">  Private placement expenses</t>
  </si>
  <si>
    <t xml:space="preserve">  Share capital issued</t>
  </si>
  <si>
    <t xml:space="preserve">  Net cash (used in)/generated from financing activities</t>
  </si>
  <si>
    <t>Net change in Cash &amp; Cash Equivalents</t>
  </si>
  <si>
    <t>Cash &amp; Cash equivalents at beginning of period</t>
  </si>
  <si>
    <t>Effect of foreign exchange rate changes</t>
  </si>
  <si>
    <t>Cash &amp; Cash equivalents at end of period</t>
  </si>
  <si>
    <t>(The condensed Consolidated Cash Flow Statements should be read in conjunction with the</t>
  </si>
  <si>
    <t>Annual Financial Statements for the year ended 31 December 2004)</t>
  </si>
  <si>
    <t xml:space="preserve"> for the year ended 31 December 2004)</t>
  </si>
  <si>
    <t>Long Term Liabilities</t>
  </si>
  <si>
    <t>(The condensed Consolidated Income Statements Should be read in conjunction with the Annual Financial Statements</t>
  </si>
  <si>
    <t xml:space="preserve">  Proceeds from disposal of property, plant &amp; equipment</t>
  </si>
  <si>
    <t xml:space="preserve">  Purchase of subsidiary  company</t>
  </si>
  <si>
    <t>Share of profit of associated</t>
  </si>
  <si>
    <t xml:space="preserve"> companies</t>
  </si>
  <si>
    <t>Associate companies</t>
  </si>
  <si>
    <t xml:space="preserve">  Net cash generated from/(used in) operating activities</t>
  </si>
</sst>
</file>

<file path=xl/styles.xml><?xml version="1.0" encoding="utf-8"?>
<styleSheet xmlns="http://schemas.openxmlformats.org/spreadsheetml/2006/main">
  <numFmts count="72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* #,##0.00_-;\-* #,##0.00_-;_-* &quot;-&quot;??_-;_-@_-"/>
    <numFmt numFmtId="171" formatCode="_(* #,##0_);_(* \(#,##0\);_(* &quot;-&quot;??_);_(@_)"/>
    <numFmt numFmtId="172" formatCode="&quot;$&quot;#,##0\ ;\(&quot;$&quot;#,##0\)"/>
    <numFmt numFmtId="173" formatCode="m/d"/>
    <numFmt numFmtId="174" formatCode="#,##0_ ;[Red]\-#,##0\ "/>
    <numFmt numFmtId="175" formatCode="d\-mmm\-yyyy"/>
    <numFmt numFmtId="176" formatCode="\(#,##0\);[Red]\(#,##0\)"/>
    <numFmt numFmtId="177" formatCode="&quot;$&quot;#,##0;\-&quot;$&quot;#,##0"/>
    <numFmt numFmtId="178" formatCode="&quot;$&quot;#,##0;[Red]\-&quot;$&quot;#,##0"/>
    <numFmt numFmtId="179" formatCode="&quot;$&quot;#,##0.00;\-&quot;$&quot;#,##0.00"/>
    <numFmt numFmtId="180" formatCode="&quot;$&quot;#,##0.00;[Red]\-&quot;$&quot;#,##0.00"/>
    <numFmt numFmtId="181" formatCode="_-&quot;$&quot;* #,##0_-;\-&quot;$&quot;* #,##0_-;_-&quot;$&quot;* &quot;-&quot;_-;_-@_-"/>
    <numFmt numFmtId="182" formatCode="_-* #,##0_-;\-* #,##0_-;_-* &quot;-&quot;_-;_-@_-"/>
    <numFmt numFmtId="183" formatCode="_-&quot;$&quot;* #,##0.00_-;\-&quot;$&quot;* #,##0.00_-;_-&quot;$&quot;* &quot;-&quot;??_-;_-@_-"/>
    <numFmt numFmtId="184" formatCode="_ * #,##0.00_ ;_ * \-#,##0.00_ ;_ * &quot;-&quot;??_ ;_ @_ "/>
    <numFmt numFmtId="185" formatCode="_(* #,##0.0_);_(* \(#,##0.0\);_(* &quot;-&quot;??_);_(@_)"/>
    <numFmt numFmtId="186" formatCode="0.0%"/>
    <numFmt numFmtId="187" formatCode="#,##0.000_);[Red]\(#,##0.000\)"/>
    <numFmt numFmtId="188" formatCode="#,##0.0_ ;[Red]\-#,##0.0\ "/>
    <numFmt numFmtId="189" formatCode="#,##0.00_ ;[Red]\-#,##0.00\ "/>
    <numFmt numFmtId="190" formatCode="#,##0.000_ ;[Red]\-#,##0.000\ "/>
    <numFmt numFmtId="191" formatCode="\(#,##0_)\ ;[Red]\-#,##0\ "/>
    <numFmt numFmtId="192" formatCode="\(#,##0_)\ ;[Red]\(#,##0\)\ "/>
    <numFmt numFmtId="193" formatCode="_(* #,##0.000_);_(* \(#,##0.000\);_(* &quot;-&quot;??_);_(@_)"/>
    <numFmt numFmtId="194" formatCode="0.000%"/>
    <numFmt numFmtId="195" formatCode="dd\-mmm\-yy"/>
    <numFmt numFmtId="196" formatCode="0.00000"/>
    <numFmt numFmtId="197" formatCode="_ * #,##0_ ;_ * \-#,##0_ ;_ * &quot;-&quot;??_ ;_ @_ "/>
    <numFmt numFmtId="198" formatCode="_(* #,##0.0000_);_(* \(#,##0.0000\);_(* &quot;-&quot;??_);_(@_)"/>
    <numFmt numFmtId="199" formatCode="_(* #,##0.000000_);_(* \(#,##0.000000\);_(* &quot;-&quot;??_);_(@_)"/>
    <numFmt numFmtId="200" formatCode="#,##0.0_);[Red]\(#,##0.0\)"/>
    <numFmt numFmtId="201" formatCode="_(* #,##0.0_);_(* \(#,##0.0\);_(* &quot;-&quot;?_);_(@_)"/>
    <numFmt numFmtId="202" formatCode="_(* #,##0.0000_);_(* \(#,##0.0000\);_(* &quot;-&quot;????_);_(@_)"/>
    <numFmt numFmtId="203" formatCode="_(* #,##0.00000_);_(* \(#,##0.00000\);_(* &quot;-&quot;?????_);_(@_)"/>
    <numFmt numFmtId="204" formatCode="0.00_);[Red]\(0.00\)"/>
    <numFmt numFmtId="205" formatCode="0.0_);[Red]\(0.0\)"/>
    <numFmt numFmtId="206" formatCode="#,##0.0_);\(#,##0.0\)"/>
    <numFmt numFmtId="207" formatCode="#,##0.000_);\(#,##0.000\)"/>
    <numFmt numFmtId="208" formatCode="_-* #,##0.0000_-;\-* #,##0.0000_-;_-* &quot;-&quot;????_-;_-@_-"/>
    <numFmt numFmtId="209" formatCode="&quot;L.&quot;\ #,##0.00;[Red]\-&quot;L.&quot;\ #,##0.00"/>
    <numFmt numFmtId="210" formatCode="#,##0\ &quot;F&quot;;[Red]\-#,##0\ &quot;F&quot;"/>
    <numFmt numFmtId="211" formatCode="#,##0.00\ &quot;F&quot;;[Red]\-#,##0.00\ &quot;F&quot;"/>
    <numFmt numFmtId="212" formatCode="[hhhhh]:mm:ss"/>
    <numFmt numFmtId="213" formatCode="#,##0;[Red]#,##0"/>
    <numFmt numFmtId="214" formatCode="_(&quot;$&quot;* #,##0_);_(&quot;$&quot;* \(#,##0\);_(&quot;$&quot;* &quot;-  &quot;_);_(@_)"/>
    <numFmt numFmtId="215" formatCode="_(* #,##0_);_(* \(#,##0\);_(* &quot;-  &quot;_);_(@_)"/>
    <numFmt numFmtId="216" formatCode="_(&quot;$&quot;* #,##0.0_);_(&quot;$&quot;* \(#,##0.0\);_(&quot;$&quot;* &quot;-&quot;??_);_(@_)"/>
    <numFmt numFmtId="217" formatCode="_(&quot;$&quot;* #,##0_);_(&quot;$&quot;* \(#,##0\);_(&quot;$&quot;* &quot;-&quot;??_);_(@_)"/>
    <numFmt numFmtId="218" formatCode="_(&quot;$&quot;* #,##0.000_);_(&quot;$&quot;* \(#,##0.000\);_(&quot;$&quot;* &quot;-&quot;??_);_(@_)"/>
    <numFmt numFmtId="219" formatCode="_(&quot;$&quot;* #,##0.0000_);_(&quot;$&quot;* \(#,##0.0000\);_(&quot;$&quot;* &quot;-&quot;??_);_(@_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_(* #,##0.00000_);_(* \(#,##0.00000\);_(* &quot;-&quot;??_);_(@_)"/>
    <numFmt numFmtId="224" formatCode="dd/mm/yyyy"/>
    <numFmt numFmtId="225" formatCode="0.000_);[Red]\(0.000\)"/>
    <numFmt numFmtId="226" formatCode="0.0"/>
    <numFmt numFmtId="227" formatCode="\(#,##0\);[Red]\-#,##0"/>
  </numFmts>
  <fonts count="10">
    <font>
      <sz val="10"/>
      <name val="Arial"/>
      <family val="0"/>
    </font>
    <font>
      <u val="single"/>
      <sz val="7.5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7.5"/>
      <color indexed="12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0" fontId="0" fillId="0" borderId="4" xfId="0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Fill="1" applyBorder="1" applyAlignment="1">
      <alignment/>
    </xf>
    <xf numFmtId="0" fontId="0" fillId="0" borderId="5" xfId="0" applyBorder="1" applyAlignment="1">
      <alignment/>
    </xf>
    <xf numFmtId="0" fontId="6" fillId="0" borderId="3" xfId="0" applyFon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3" xfId="0" applyNumberFormat="1" applyFill="1" applyBorder="1" applyAlignment="1">
      <alignment/>
    </xf>
    <xf numFmtId="171" fontId="0" fillId="0" borderId="6" xfId="0" applyNumberFormat="1" applyBorder="1" applyAlignment="1">
      <alignment/>
    </xf>
    <xf numFmtId="171" fontId="0" fillId="0" borderId="3" xfId="0" applyNumberFormat="1" applyBorder="1" applyAlignment="1">
      <alignment/>
    </xf>
    <xf numFmtId="0" fontId="3" fillId="0" borderId="3" xfId="0" applyFont="1" applyBorder="1" applyAlignment="1">
      <alignment/>
    </xf>
    <xf numFmtId="171" fontId="0" fillId="0" borderId="7" xfId="0" applyNumberFormat="1" applyFill="1" applyBorder="1" applyAlignment="1">
      <alignment/>
    </xf>
    <xf numFmtId="171" fontId="0" fillId="0" borderId="2" xfId="0" applyNumberFormat="1" applyFill="1" applyBorder="1" applyAlignment="1">
      <alignment/>
    </xf>
    <xf numFmtId="171" fontId="0" fillId="0" borderId="5" xfId="0" applyNumberFormat="1" applyFill="1" applyBorder="1" applyAlignment="1">
      <alignment/>
    </xf>
    <xf numFmtId="171" fontId="0" fillId="0" borderId="4" xfId="0" applyNumberFormat="1" applyFill="1" applyBorder="1" applyAlignment="1">
      <alignment/>
    </xf>
    <xf numFmtId="0" fontId="6" fillId="0" borderId="8" xfId="0" applyFont="1" applyBorder="1" applyAlignment="1">
      <alignment/>
    </xf>
    <xf numFmtId="171" fontId="0" fillId="0" borderId="9" xfId="0" applyNumberFormat="1" applyFill="1" applyBorder="1" applyAlignment="1">
      <alignment/>
    </xf>
    <xf numFmtId="171" fontId="0" fillId="0" borderId="10" xfId="0" applyNumberFormat="1" applyBorder="1" applyAlignment="1">
      <alignment/>
    </xf>
    <xf numFmtId="171" fontId="0" fillId="0" borderId="8" xfId="0" applyNumberFormat="1" applyFill="1" applyBorder="1" applyAlignment="1">
      <alignment/>
    </xf>
    <xf numFmtId="171" fontId="0" fillId="0" borderId="11" xfId="0" applyNumberFormat="1" applyFill="1" applyBorder="1" applyAlignment="1">
      <alignment/>
    </xf>
    <xf numFmtId="171" fontId="0" fillId="0" borderId="4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43" fontId="0" fillId="0" borderId="0" xfId="15" applyNumberFormat="1" applyFill="1" applyAlignment="1">
      <alignment/>
    </xf>
    <xf numFmtId="43" fontId="0" fillId="0" borderId="0" xfId="0" applyNumberFormat="1" applyFill="1" applyAlignment="1">
      <alignment/>
    </xf>
    <xf numFmtId="43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171" fontId="0" fillId="0" borderId="0" xfId="15" applyNumberFormat="1" applyAlignment="1">
      <alignment/>
    </xf>
    <xf numFmtId="0" fontId="9" fillId="0" borderId="0" xfId="0" applyFont="1" applyAlignment="1">
      <alignment/>
    </xf>
    <xf numFmtId="171" fontId="0" fillId="0" borderId="2" xfId="15" applyNumberFormat="1" applyBorder="1" applyAlignment="1">
      <alignment/>
    </xf>
    <xf numFmtId="171" fontId="0" fillId="0" borderId="3" xfId="15" applyNumberFormat="1" applyBorder="1" applyAlignment="1">
      <alignment/>
    </xf>
    <xf numFmtId="0" fontId="9" fillId="0" borderId="0" xfId="0" applyFont="1" applyAlignment="1">
      <alignment/>
    </xf>
    <xf numFmtId="171" fontId="0" fillId="0" borderId="4" xfId="15" applyNumberFormat="1" applyBorder="1" applyAlignment="1">
      <alignment/>
    </xf>
    <xf numFmtId="171" fontId="0" fillId="0" borderId="0" xfId="0" applyNumberFormat="1" applyAlignment="1">
      <alignment/>
    </xf>
    <xf numFmtId="171" fontId="0" fillId="0" borderId="2" xfId="15" applyNumberFormat="1" applyFont="1" applyBorder="1" applyAlignment="1">
      <alignment/>
    </xf>
    <xf numFmtId="171" fontId="6" fillId="0" borderId="12" xfId="15" applyNumberFormat="1" applyFont="1" applyBorder="1" applyAlignment="1">
      <alignment/>
    </xf>
    <xf numFmtId="171" fontId="0" fillId="0" borderId="7" xfId="15" applyNumberFormat="1" applyBorder="1" applyAlignment="1">
      <alignment/>
    </xf>
    <xf numFmtId="171" fontId="0" fillId="0" borderId="0" xfId="15" applyNumberFormat="1" applyBorder="1" applyAlignment="1">
      <alignment/>
    </xf>
    <xf numFmtId="39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8" fillId="0" borderId="0" xfId="0" applyFont="1" applyAlignment="1">
      <alignment/>
    </xf>
    <xf numFmtId="174" fontId="0" fillId="0" borderId="0" xfId="0" applyNumberFormat="1" applyAlignment="1">
      <alignment/>
    </xf>
    <xf numFmtId="15" fontId="8" fillId="0" borderId="0" xfId="0" applyNumberFormat="1" applyFont="1" applyAlignment="1" quotePrefix="1">
      <alignment horizontal="left"/>
    </xf>
    <xf numFmtId="43" fontId="0" fillId="0" borderId="0" xfId="15" applyAlignment="1">
      <alignment/>
    </xf>
    <xf numFmtId="0" fontId="0" fillId="0" borderId="0" xfId="0" applyAlignment="1" quotePrefix="1">
      <alignment/>
    </xf>
    <xf numFmtId="174" fontId="0" fillId="0" borderId="12" xfId="0" applyNumberFormat="1" applyBorder="1" applyAlignment="1">
      <alignment/>
    </xf>
    <xf numFmtId="171" fontId="0" fillId="0" borderId="12" xfId="0" applyNumberFormat="1" applyBorder="1" applyAlignment="1">
      <alignment/>
    </xf>
    <xf numFmtId="0" fontId="0" fillId="0" borderId="0" xfId="0" applyAlignment="1">
      <alignment horizontal="left"/>
    </xf>
    <xf numFmtId="170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0" xfId="0" applyAlignment="1">
      <alignment horizontal="right"/>
    </xf>
    <xf numFmtId="16" fontId="0" fillId="0" borderId="0" xfId="0" applyNumberFormat="1" applyAlignment="1">
      <alignment horizontal="right"/>
    </xf>
    <xf numFmtId="175" fontId="7" fillId="0" borderId="0" xfId="0" applyNumberFormat="1" applyFont="1" applyAlignment="1" quotePrefix="1">
      <alignment horizontal="right"/>
    </xf>
    <xf numFmtId="38" fontId="0" fillId="0" borderId="0" xfId="0" applyNumberFormat="1" applyAlignment="1">
      <alignment/>
    </xf>
    <xf numFmtId="38" fontId="0" fillId="0" borderId="7" xfId="0" applyNumberFormat="1" applyBorder="1" applyAlignment="1">
      <alignment/>
    </xf>
    <xf numFmtId="171" fontId="0" fillId="0" borderId="7" xfId="0" applyNumberFormat="1" applyBorder="1" applyAlignment="1">
      <alignment/>
    </xf>
    <xf numFmtId="38" fontId="0" fillId="0" borderId="12" xfId="0" applyNumberFormat="1" applyBorder="1" applyAlignment="1">
      <alignment/>
    </xf>
    <xf numFmtId="171" fontId="0" fillId="0" borderId="14" xfId="0" applyNumberFormat="1" applyBorder="1" applyAlignment="1">
      <alignment/>
    </xf>
    <xf numFmtId="171" fontId="0" fillId="0" borderId="0" xfId="0" applyNumberFormat="1" applyFill="1" applyAlignment="1">
      <alignment/>
    </xf>
    <xf numFmtId="38" fontId="0" fillId="0" borderId="14" xfId="0" applyNumberFormat="1" applyBorder="1" applyAlignment="1">
      <alignment/>
    </xf>
    <xf numFmtId="38" fontId="0" fillId="0" borderId="0" xfId="0" applyNumberFormat="1" applyBorder="1" applyAlignment="1">
      <alignment/>
    </xf>
    <xf numFmtId="37" fontId="0" fillId="0" borderId="0" xfId="0" applyNumberFormat="1" applyAlignment="1">
      <alignment/>
    </xf>
    <xf numFmtId="37" fontId="0" fillId="0" borderId="0" xfId="15" applyNumberFormat="1" applyAlignment="1">
      <alignment/>
    </xf>
    <xf numFmtId="37" fontId="0" fillId="0" borderId="12" xfId="0" applyNumberFormat="1" applyBorder="1" applyAlignment="1">
      <alignment/>
    </xf>
    <xf numFmtId="176" fontId="0" fillId="0" borderId="0" xfId="0" applyNumberFormat="1" applyAlignment="1">
      <alignment/>
    </xf>
    <xf numFmtId="49" fontId="6" fillId="0" borderId="14" xfId="0" applyNumberFormat="1" applyFont="1" applyFill="1" applyBorder="1" applyAlignment="1">
      <alignment horizontal="center"/>
    </xf>
    <xf numFmtId="49" fontId="0" fillId="0" borderId="14" xfId="0" applyNumberFormat="1" applyFill="1" applyBorder="1" applyAlignment="1">
      <alignment/>
    </xf>
    <xf numFmtId="49" fontId="0" fillId="0" borderId="11" xfId="0" applyNumberFormat="1" applyFill="1" applyBorder="1" applyAlignment="1">
      <alignment/>
    </xf>
    <xf numFmtId="0" fontId="6" fillId="0" borderId="9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3" fillId="0" borderId="1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zoomScale="75" zoomScaleNormal="75" workbookViewId="0" topLeftCell="A1">
      <selection activeCell="B16" sqref="B16"/>
    </sheetView>
  </sheetViews>
  <sheetFormatPr defaultColWidth="9.140625" defaultRowHeight="12.75"/>
  <cols>
    <col min="1" max="1" width="30.421875" style="0" customWidth="1"/>
    <col min="2" max="2" width="20.140625" style="0" customWidth="1"/>
    <col min="3" max="3" width="3.7109375" style="0" hidden="1" customWidth="1"/>
    <col min="4" max="4" width="19.421875" style="2" customWidth="1"/>
    <col min="5" max="5" width="19.7109375" style="0" customWidth="1"/>
    <col min="6" max="6" width="3.7109375" style="0" hidden="1" customWidth="1"/>
    <col min="7" max="7" width="19.28125" style="2" customWidth="1"/>
  </cols>
  <sheetData>
    <row r="1" ht="15.75">
      <c r="A1" s="1" t="s">
        <v>0</v>
      </c>
    </row>
    <row r="2" ht="12.75">
      <c r="A2" s="3" t="s">
        <v>1</v>
      </c>
    </row>
    <row r="4" ht="15.75">
      <c r="A4" s="1" t="s">
        <v>2</v>
      </c>
    </row>
    <row r="5" spans="1:2" ht="15.75">
      <c r="A5" s="1" t="s">
        <v>3</v>
      </c>
      <c r="B5" s="4"/>
    </row>
    <row r="6" spans="1:2" ht="15">
      <c r="A6" s="5" t="s">
        <v>4</v>
      </c>
      <c r="B6" s="4"/>
    </row>
    <row r="8" ht="15.75">
      <c r="A8" s="1"/>
    </row>
    <row r="10" spans="1:7" ht="12.75">
      <c r="A10" s="6"/>
      <c r="B10" s="95" t="s">
        <v>5</v>
      </c>
      <c r="C10" s="96"/>
      <c r="D10" s="97"/>
      <c r="E10" s="98" t="s">
        <v>6</v>
      </c>
      <c r="F10" s="99"/>
      <c r="G10" s="100"/>
    </row>
    <row r="11" spans="1:7" ht="12.75">
      <c r="A11" s="7"/>
      <c r="B11" s="8" t="s">
        <v>7</v>
      </c>
      <c r="C11" s="9"/>
      <c r="D11" s="10" t="s">
        <v>8</v>
      </c>
      <c r="E11" s="8" t="s">
        <v>7</v>
      </c>
      <c r="F11" s="6"/>
      <c r="G11" s="10" t="s">
        <v>8</v>
      </c>
    </row>
    <row r="12" spans="1:7" ht="12.75">
      <c r="A12" s="7"/>
      <c r="B12" s="11" t="s">
        <v>9</v>
      </c>
      <c r="C12" s="9"/>
      <c r="D12" s="12" t="s">
        <v>10</v>
      </c>
      <c r="E12" s="11" t="s">
        <v>11</v>
      </c>
      <c r="F12" s="7"/>
      <c r="G12" s="12" t="s">
        <v>10</v>
      </c>
    </row>
    <row r="13" spans="1:7" ht="12.75">
      <c r="A13" s="7"/>
      <c r="B13" s="11" t="s">
        <v>12</v>
      </c>
      <c r="C13" s="9"/>
      <c r="D13" s="12" t="s">
        <v>12</v>
      </c>
      <c r="E13" s="11" t="s">
        <v>13</v>
      </c>
      <c r="F13" s="7"/>
      <c r="G13" s="12" t="s">
        <v>14</v>
      </c>
    </row>
    <row r="14" spans="1:7" ht="12.75">
      <c r="A14" s="7"/>
      <c r="B14" s="13" t="s">
        <v>15</v>
      </c>
      <c r="C14" s="9"/>
      <c r="D14" s="14" t="s">
        <v>16</v>
      </c>
      <c r="E14" s="13" t="s">
        <v>15</v>
      </c>
      <c r="F14" s="11"/>
      <c r="G14" s="14" t="s">
        <v>16</v>
      </c>
    </row>
    <row r="15" spans="1:7" ht="12.75">
      <c r="A15" s="15"/>
      <c r="B15" s="16" t="s">
        <v>17</v>
      </c>
      <c r="C15" s="9"/>
      <c r="D15" s="17" t="s">
        <v>17</v>
      </c>
      <c r="E15" s="16" t="s">
        <v>17</v>
      </c>
      <c r="F15" s="11"/>
      <c r="G15" s="17" t="s">
        <v>17</v>
      </c>
    </row>
    <row r="16" spans="1:7" ht="12.75">
      <c r="A16" s="6"/>
      <c r="B16" s="18"/>
      <c r="C16" s="18"/>
      <c r="D16" s="19"/>
      <c r="E16" s="20"/>
      <c r="F16" s="7"/>
      <c r="G16" s="19"/>
    </row>
    <row r="17" spans="1:7" ht="12.75">
      <c r="A17" s="21" t="s">
        <v>18</v>
      </c>
      <c r="B17" s="22">
        <f>+E17-51543</f>
        <v>47825</v>
      </c>
      <c r="C17" s="22"/>
      <c r="D17" s="23">
        <f>G17-195241</f>
        <v>143769</v>
      </c>
      <c r="E17" s="24">
        <v>99368</v>
      </c>
      <c r="F17" s="25"/>
      <c r="G17" s="23">
        <v>339010</v>
      </c>
    </row>
    <row r="18" spans="1:7" ht="15.75">
      <c r="A18" s="26"/>
      <c r="B18" s="22"/>
      <c r="C18" s="22"/>
      <c r="D18" s="23"/>
      <c r="E18" s="24"/>
      <c r="F18" s="25"/>
      <c r="G18" s="23"/>
    </row>
    <row r="19" spans="1:7" ht="12.75">
      <c r="A19" s="21"/>
      <c r="B19" s="22"/>
      <c r="C19" s="22"/>
      <c r="D19" s="23"/>
      <c r="E19" s="24"/>
      <c r="F19" s="25"/>
      <c r="G19" s="23"/>
    </row>
    <row r="20" spans="1:7" ht="12.75">
      <c r="A20" s="21" t="s">
        <v>19</v>
      </c>
      <c r="B20" s="22">
        <f>E20+76445</f>
        <v>-112105</v>
      </c>
      <c r="C20" s="22"/>
      <c r="D20" s="23">
        <f>G20+165811</f>
        <v>-131587</v>
      </c>
      <c r="E20" s="24">
        <v>-188550</v>
      </c>
      <c r="F20" s="25"/>
      <c r="G20" s="23">
        <v>-297398</v>
      </c>
    </row>
    <row r="21" spans="1:7" ht="12.75">
      <c r="A21" s="21"/>
      <c r="B21" s="22"/>
      <c r="C21" s="22"/>
      <c r="D21" s="23"/>
      <c r="E21" s="24"/>
      <c r="F21" s="25"/>
      <c r="G21" s="23"/>
    </row>
    <row r="22" spans="1:7" ht="12.75">
      <c r="A22" s="21"/>
      <c r="B22" s="22"/>
      <c r="C22" s="22"/>
      <c r="D22" s="23"/>
      <c r="E22" s="24"/>
      <c r="F22" s="25"/>
      <c r="G22" s="23"/>
    </row>
    <row r="23" spans="1:7" ht="12.75">
      <c r="A23" s="21" t="s">
        <v>20</v>
      </c>
      <c r="B23" s="22">
        <f>E23-1232</f>
        <v>20018</v>
      </c>
      <c r="C23" s="22"/>
      <c r="D23" s="23">
        <f>G23-2553</f>
        <v>2910</v>
      </c>
      <c r="E23" s="24">
        <v>21250</v>
      </c>
      <c r="F23" s="25"/>
      <c r="G23" s="23">
        <v>5463</v>
      </c>
    </row>
    <row r="24" spans="1:7" ht="12.75">
      <c r="A24" s="21"/>
      <c r="B24" s="22"/>
      <c r="C24" s="22"/>
      <c r="D24" s="23"/>
      <c r="E24" s="24"/>
      <c r="F24" s="25"/>
      <c r="G24" s="23"/>
    </row>
    <row r="25" spans="1:7" ht="12.75">
      <c r="A25" s="21"/>
      <c r="B25" s="22"/>
      <c r="C25" s="22"/>
      <c r="D25" s="23"/>
      <c r="E25" s="24"/>
      <c r="F25" s="25"/>
      <c r="G25" s="23"/>
    </row>
    <row r="26" spans="1:7" ht="12.75">
      <c r="A26" s="21" t="s">
        <v>21</v>
      </c>
      <c r="B26" s="27">
        <f>SUM(B17:B23)</f>
        <v>-44262</v>
      </c>
      <c r="C26" s="27">
        <f>SUM(C17:C23)</f>
        <v>0</v>
      </c>
      <c r="D26" s="28">
        <f>SUM(D17:D23)</f>
        <v>15092</v>
      </c>
      <c r="E26" s="29">
        <f>SUM(E17:E23)</f>
        <v>-67932</v>
      </c>
      <c r="F26" s="25"/>
      <c r="G26" s="28">
        <f>SUM(G17:G23)</f>
        <v>47075</v>
      </c>
    </row>
    <row r="27" spans="1:7" ht="12.75">
      <c r="A27" s="21"/>
      <c r="B27" s="22"/>
      <c r="C27" s="22"/>
      <c r="D27" s="23"/>
      <c r="E27" s="24"/>
      <c r="F27" s="25"/>
      <c r="G27" s="23"/>
    </row>
    <row r="28" spans="1:7" ht="12.75">
      <c r="A28" s="21"/>
      <c r="B28" s="22"/>
      <c r="C28" s="22"/>
      <c r="D28" s="23"/>
      <c r="E28" s="24"/>
      <c r="F28" s="25"/>
      <c r="G28" s="23"/>
    </row>
    <row r="29" spans="1:7" ht="12.75">
      <c r="A29" s="21" t="s">
        <v>22</v>
      </c>
      <c r="B29" s="22">
        <f>E29+13849</f>
        <v>-21272</v>
      </c>
      <c r="C29" s="22"/>
      <c r="D29" s="23">
        <f>G29+13826</f>
        <v>-14080</v>
      </c>
      <c r="E29" s="24">
        <v>-35121</v>
      </c>
      <c r="F29" s="25"/>
      <c r="G29" s="23">
        <v>-27906</v>
      </c>
    </row>
    <row r="30" spans="1:7" ht="12.75">
      <c r="A30" s="21"/>
      <c r="B30" s="22"/>
      <c r="C30" s="22"/>
      <c r="D30" s="23"/>
      <c r="E30" s="24"/>
      <c r="F30" s="25"/>
      <c r="G30" s="23"/>
    </row>
    <row r="31" spans="1:7" ht="12.75">
      <c r="A31" s="21" t="s">
        <v>121</v>
      </c>
      <c r="B31" s="22"/>
      <c r="C31" s="22"/>
      <c r="D31" s="23"/>
      <c r="E31" s="24"/>
      <c r="F31" s="25"/>
      <c r="G31" s="23"/>
    </row>
    <row r="32" spans="1:7" ht="12.75">
      <c r="A32" s="21" t="s">
        <v>122</v>
      </c>
      <c r="B32" s="22">
        <f>E32</f>
        <v>90</v>
      </c>
      <c r="C32" s="22"/>
      <c r="D32" s="23">
        <v>0</v>
      </c>
      <c r="E32" s="24">
        <v>90</v>
      </c>
      <c r="F32" s="25"/>
      <c r="G32" s="23">
        <v>0</v>
      </c>
    </row>
    <row r="33" spans="1:7" ht="12.75">
      <c r="A33" s="21"/>
      <c r="B33" s="22"/>
      <c r="C33" s="22"/>
      <c r="D33" s="23"/>
      <c r="E33" s="24"/>
      <c r="F33" s="25"/>
      <c r="G33" s="23"/>
    </row>
    <row r="34" spans="1:7" ht="12.75">
      <c r="A34" s="21" t="s">
        <v>23</v>
      </c>
      <c r="B34" s="27">
        <f>SUM(B26:B33)</f>
        <v>-65444</v>
      </c>
      <c r="C34" s="27">
        <f>SUM(C26:C29)</f>
        <v>0</v>
      </c>
      <c r="D34" s="28">
        <f>SUM(D26:D33)</f>
        <v>1012</v>
      </c>
      <c r="E34" s="29">
        <f>SUM(E26:E33)</f>
        <v>-102963</v>
      </c>
      <c r="F34" s="25"/>
      <c r="G34" s="28">
        <f>SUM(G26:G33)</f>
        <v>19169</v>
      </c>
    </row>
    <row r="35" spans="1:7" ht="12.75">
      <c r="A35" s="21"/>
      <c r="B35" s="22"/>
      <c r="C35" s="22"/>
      <c r="D35" s="23"/>
      <c r="E35" s="24"/>
      <c r="F35" s="25"/>
      <c r="G35" s="23"/>
    </row>
    <row r="36" spans="1:7" ht="12.75">
      <c r="A36" s="21"/>
      <c r="B36" s="22"/>
      <c r="C36" s="22"/>
      <c r="D36" s="23"/>
      <c r="E36" s="24"/>
      <c r="F36" s="25"/>
      <c r="G36" s="23"/>
    </row>
    <row r="37" spans="1:7" ht="12.75">
      <c r="A37" s="21" t="s">
        <v>24</v>
      </c>
      <c r="B37" s="22">
        <f>E37+183</f>
        <v>-918</v>
      </c>
      <c r="C37" s="22"/>
      <c r="D37" s="23">
        <f>G37--180</f>
        <v>11334</v>
      </c>
      <c r="E37" s="24">
        <v>-1101</v>
      </c>
      <c r="F37" s="25"/>
      <c r="G37" s="23">
        <v>11154</v>
      </c>
    </row>
    <row r="38" spans="1:7" ht="12.75">
      <c r="A38" s="21"/>
      <c r="B38" s="22"/>
      <c r="C38" s="22"/>
      <c r="D38" s="23"/>
      <c r="E38" s="24"/>
      <c r="F38" s="25"/>
      <c r="G38" s="23"/>
    </row>
    <row r="39" spans="1:7" ht="12.75">
      <c r="A39" s="21"/>
      <c r="B39" s="22"/>
      <c r="C39" s="22"/>
      <c r="D39" s="23"/>
      <c r="E39" s="24"/>
      <c r="F39" s="25"/>
      <c r="G39" s="23"/>
    </row>
    <row r="40" spans="1:7" ht="12.75">
      <c r="A40" s="21" t="s">
        <v>25</v>
      </c>
      <c r="B40" s="27">
        <f>SUM(B34:B37)</f>
        <v>-66362</v>
      </c>
      <c r="C40" s="22"/>
      <c r="D40" s="28">
        <f>SUM(D34:D37)</f>
        <v>12346</v>
      </c>
      <c r="E40" s="29">
        <f>SUM(E34:E37)</f>
        <v>-104064</v>
      </c>
      <c r="F40" s="25"/>
      <c r="G40" s="28">
        <f>SUM(G34:G37)</f>
        <v>30323</v>
      </c>
    </row>
    <row r="41" spans="1:7" ht="12.75">
      <c r="A41" s="21"/>
      <c r="B41" s="22"/>
      <c r="C41" s="22"/>
      <c r="D41" s="23"/>
      <c r="E41" s="24"/>
      <c r="F41" s="25"/>
      <c r="G41" s="23"/>
    </row>
    <row r="42" spans="1:7" ht="12.75">
      <c r="A42" s="21"/>
      <c r="B42" s="22"/>
      <c r="C42" s="22"/>
      <c r="D42" s="23"/>
      <c r="E42" s="24"/>
      <c r="F42" s="25"/>
      <c r="G42" s="23"/>
    </row>
    <row r="43" spans="1:7" ht="12.75">
      <c r="A43" s="21" t="s">
        <v>26</v>
      </c>
      <c r="B43" s="22">
        <f>E43-4542</f>
        <v>9981</v>
      </c>
      <c r="C43" s="22"/>
      <c r="D43" s="23">
        <f>G43--4302</f>
        <v>-3851</v>
      </c>
      <c r="E43" s="24">
        <v>14523</v>
      </c>
      <c r="F43" s="25"/>
      <c r="G43" s="23">
        <v>-8153</v>
      </c>
    </row>
    <row r="44" spans="1:7" ht="12.75">
      <c r="A44" s="21"/>
      <c r="B44" s="22"/>
      <c r="C44" s="22"/>
      <c r="D44" s="30"/>
      <c r="E44" s="24"/>
      <c r="F44" s="25"/>
      <c r="G44" s="23"/>
    </row>
    <row r="45" spans="1:7" ht="22.5" customHeight="1">
      <c r="A45" s="31" t="s">
        <v>27</v>
      </c>
      <c r="B45" s="32">
        <f>SUM(B40:B43)</f>
        <v>-56381</v>
      </c>
      <c r="C45" s="33"/>
      <c r="D45" s="34">
        <f>SUM(D40:D43)</f>
        <v>8495</v>
      </c>
      <c r="E45" s="35">
        <f>SUM(E40:E43)</f>
        <v>-89541</v>
      </c>
      <c r="F45" s="36"/>
      <c r="G45" s="34">
        <f>SUM(G40:G43)</f>
        <v>22170</v>
      </c>
    </row>
    <row r="46" ht="12.75">
      <c r="A46" s="5"/>
    </row>
    <row r="47" ht="12.75">
      <c r="A47" s="5"/>
    </row>
    <row r="48" spans="1:7" ht="12.75">
      <c r="A48" s="5" t="s">
        <v>28</v>
      </c>
      <c r="B48" s="37"/>
      <c r="C48" s="37"/>
      <c r="D48" s="38"/>
      <c r="E48" s="37"/>
      <c r="F48" s="37"/>
      <c r="G48" s="38"/>
    </row>
    <row r="49" spans="1:7" ht="12.75">
      <c r="A49" s="5" t="s">
        <v>29</v>
      </c>
      <c r="B49" s="39">
        <f>B45/174083*100</f>
        <v>-32.387424389515346</v>
      </c>
      <c r="C49" s="40">
        <f>C45/79130*100</f>
        <v>0</v>
      </c>
      <c r="D49" s="40">
        <f>D45/168808*100</f>
        <v>5.0323444386521965</v>
      </c>
      <c r="E49" s="40">
        <f>E45/174083*100</f>
        <v>-51.435809355307526</v>
      </c>
      <c r="F49" s="41"/>
      <c r="G49" s="40">
        <f>G45/168808*100</f>
        <v>13.13326382635894</v>
      </c>
    </row>
    <row r="52" ht="12.75">
      <c r="A52" s="5" t="s">
        <v>118</v>
      </c>
    </row>
    <row r="53" ht="12.75">
      <c r="A53" s="5" t="s">
        <v>116</v>
      </c>
    </row>
    <row r="55" ht="12.75">
      <c r="A55" s="5"/>
    </row>
  </sheetData>
  <mergeCells count="2">
    <mergeCell ref="B10:D10"/>
    <mergeCell ref="E10:G10"/>
  </mergeCells>
  <printOptions horizontalCentered="1"/>
  <pageMargins left="0.5118110236220472" right="0.5118110236220472" top="0.984251968503937" bottom="0.984251968503937" header="0.5118110236220472" footer="0.5118110236220472"/>
  <pageSetup fitToHeight="1" fitToWidth="1" horizontalDpi="600" verticalDpi="600" orientation="portrait" paperSize="9" scale="86" r:id="rId1"/>
  <headerFooter alignWithMargins="0">
    <oddHeader>&amp;C&amp;"Arial,Bold"&amp;12PSC INDUSTRIES BERHAD
(11106-V)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zoomScale="75" zoomScaleNormal="75" workbookViewId="0" topLeftCell="A1">
      <selection activeCell="A1" sqref="A1:F1"/>
    </sheetView>
  </sheetViews>
  <sheetFormatPr defaultColWidth="9.140625" defaultRowHeight="12.75"/>
  <cols>
    <col min="1" max="1" width="4.00390625" style="0" customWidth="1"/>
    <col min="2" max="2" width="5.57421875" style="0" customWidth="1"/>
    <col min="3" max="3" width="39.7109375" style="0" customWidth="1"/>
    <col min="4" max="4" width="16.57421875" style="0" customWidth="1"/>
    <col min="5" max="5" width="7.28125" style="0" customWidth="1"/>
    <col min="6" max="6" width="16.140625" style="0" customWidth="1"/>
  </cols>
  <sheetData>
    <row r="1" spans="1:6" ht="15.75">
      <c r="A1" s="101" t="s">
        <v>30</v>
      </c>
      <c r="B1" s="102"/>
      <c r="C1" s="102"/>
      <c r="D1" s="102"/>
      <c r="E1" s="102"/>
      <c r="F1" s="103"/>
    </row>
    <row r="2" spans="1:6" ht="12.75">
      <c r="A2" s="108" t="s">
        <v>31</v>
      </c>
      <c r="B2" s="109"/>
      <c r="C2" s="109"/>
      <c r="D2" s="109"/>
      <c r="E2" s="109"/>
      <c r="F2" s="110"/>
    </row>
    <row r="3" spans="1:6" ht="15.75">
      <c r="A3" s="43"/>
      <c r="B3" s="44"/>
      <c r="C3" s="44"/>
      <c r="D3" s="44"/>
      <c r="E3" s="44"/>
      <c r="F3" s="44"/>
    </row>
    <row r="4" spans="1:6" ht="15.75">
      <c r="A4" s="104" t="s">
        <v>32</v>
      </c>
      <c r="B4" s="105"/>
      <c r="C4" s="105"/>
      <c r="D4" s="105"/>
      <c r="E4" s="105"/>
      <c r="F4" s="105"/>
    </row>
    <row r="5" spans="1:6" ht="12.75">
      <c r="A5" s="106" t="s">
        <v>4</v>
      </c>
      <c r="B5" s="107"/>
      <c r="C5" s="107"/>
      <c r="D5" s="107"/>
      <c r="E5" s="107"/>
      <c r="F5" s="107"/>
    </row>
    <row r="8" spans="4:6" ht="12.75">
      <c r="D8" s="47" t="s">
        <v>33</v>
      </c>
      <c r="E8" s="47"/>
      <c r="F8" s="47" t="s">
        <v>34</v>
      </c>
    </row>
    <row r="9" spans="4:6" ht="12.75">
      <c r="D9" s="9" t="s">
        <v>35</v>
      </c>
      <c r="E9" s="9"/>
      <c r="F9" s="9" t="s">
        <v>35</v>
      </c>
    </row>
    <row r="10" spans="4:6" ht="12.75">
      <c r="D10" s="48" t="s">
        <v>15</v>
      </c>
      <c r="E10" s="9"/>
      <c r="F10" s="48" t="s">
        <v>36</v>
      </c>
    </row>
    <row r="11" spans="4:6" ht="12.75">
      <c r="D11" s="9" t="s">
        <v>17</v>
      </c>
      <c r="E11" s="9"/>
      <c r="F11" s="9" t="s">
        <v>17</v>
      </c>
    </row>
    <row r="13" spans="2:6" ht="12.75">
      <c r="B13" t="s">
        <v>37</v>
      </c>
      <c r="D13" s="49">
        <v>481977</v>
      </c>
      <c r="F13" s="49">
        <v>494277</v>
      </c>
    </row>
    <row r="14" spans="4:6" ht="6" customHeight="1">
      <c r="D14" s="49"/>
      <c r="F14" s="49"/>
    </row>
    <row r="15" spans="2:6" ht="12.75">
      <c r="B15" t="s">
        <v>38</v>
      </c>
      <c r="D15" s="49">
        <v>821242</v>
      </c>
      <c r="F15" s="49">
        <v>823613</v>
      </c>
    </row>
    <row r="16" spans="4:6" ht="6" customHeight="1">
      <c r="D16" s="49"/>
      <c r="F16" s="49"/>
    </row>
    <row r="17" spans="2:6" ht="12.75">
      <c r="B17" t="s">
        <v>39</v>
      </c>
      <c r="D17" s="49">
        <v>71633</v>
      </c>
      <c r="F17" s="49">
        <v>71633</v>
      </c>
    </row>
    <row r="18" spans="4:6" ht="6" customHeight="1">
      <c r="D18" s="49"/>
      <c r="F18" s="49"/>
    </row>
    <row r="19" spans="2:6" ht="13.5" customHeight="1">
      <c r="B19" t="s">
        <v>123</v>
      </c>
      <c r="D19" s="49">
        <v>128</v>
      </c>
      <c r="F19" s="49">
        <v>0</v>
      </c>
    </row>
    <row r="20" spans="4:6" ht="4.5" customHeight="1">
      <c r="D20" s="49"/>
      <c r="F20" s="49"/>
    </row>
    <row r="21" spans="2:6" ht="12.75">
      <c r="B21" s="3" t="s">
        <v>40</v>
      </c>
      <c r="D21" s="49"/>
      <c r="F21" s="49"/>
    </row>
    <row r="22" spans="3:6" ht="18.75" customHeight="1">
      <c r="C22" s="50" t="s">
        <v>41</v>
      </c>
      <c r="D22" s="51">
        <v>15550</v>
      </c>
      <c r="F22" s="51">
        <v>15389</v>
      </c>
    </row>
    <row r="23" spans="3:6" ht="12.75" customHeight="1">
      <c r="C23" s="50" t="s">
        <v>42</v>
      </c>
      <c r="D23" s="52">
        <v>181351</v>
      </c>
      <c r="F23" s="52">
        <v>260481</v>
      </c>
    </row>
    <row r="24" spans="3:6" ht="12.75" customHeight="1">
      <c r="C24" s="50" t="s">
        <v>43</v>
      </c>
      <c r="D24" s="52">
        <v>521754</v>
      </c>
      <c r="F24" s="52">
        <v>486919</v>
      </c>
    </row>
    <row r="25" spans="3:6" ht="12.75">
      <c r="C25" s="53" t="s">
        <v>44</v>
      </c>
      <c r="D25" s="52">
        <v>237213</v>
      </c>
      <c r="F25" s="52">
        <v>277229</v>
      </c>
    </row>
    <row r="26" spans="3:6" ht="4.5" customHeight="1">
      <c r="C26" s="53"/>
      <c r="D26" s="51"/>
      <c r="F26" s="51"/>
    </row>
    <row r="27" spans="3:6" ht="12.75">
      <c r="C27" s="53"/>
      <c r="D27" s="54">
        <f>SUM(D22:D26)</f>
        <v>955868</v>
      </c>
      <c r="F27" s="54">
        <f>SUM(F22:F26)</f>
        <v>1040018</v>
      </c>
    </row>
    <row r="28" spans="3:6" ht="12.75">
      <c r="C28" s="55"/>
      <c r="D28" s="49"/>
      <c r="F28" s="49"/>
    </row>
    <row r="29" spans="2:6" ht="12.75">
      <c r="B29" s="3" t="s">
        <v>45</v>
      </c>
      <c r="D29" s="49"/>
      <c r="F29" s="49"/>
    </row>
    <row r="30" spans="3:6" ht="18.75" customHeight="1">
      <c r="C30" s="53" t="s">
        <v>46</v>
      </c>
      <c r="D30" s="56">
        <v>913088</v>
      </c>
      <c r="F30" s="51">
        <v>923887</v>
      </c>
    </row>
    <row r="31" spans="3:6" ht="12.75">
      <c r="C31" s="53" t="s">
        <v>47</v>
      </c>
      <c r="D31" s="52">
        <v>1128161</v>
      </c>
      <c r="F31" s="52">
        <v>1005192</v>
      </c>
    </row>
    <row r="32" spans="3:6" ht="12.75">
      <c r="C32" s="53" t="s">
        <v>24</v>
      </c>
      <c r="D32" s="52">
        <v>3201</v>
      </c>
      <c r="F32" s="52">
        <v>2958</v>
      </c>
    </row>
    <row r="33" spans="3:6" ht="6" customHeight="1">
      <c r="C33" s="53"/>
      <c r="D33" s="51"/>
      <c r="F33" s="6"/>
    </row>
    <row r="34" spans="3:6" ht="12.75">
      <c r="C34" s="53"/>
      <c r="D34" s="54">
        <f>SUM(D30:D33)</f>
        <v>2044450</v>
      </c>
      <c r="F34" s="54">
        <f>SUM(F30:F33)</f>
        <v>1932037</v>
      </c>
    </row>
    <row r="35" spans="3:4" ht="12.75">
      <c r="C35" s="55"/>
      <c r="D35" s="49"/>
    </row>
    <row r="36" spans="2:6" ht="12.75">
      <c r="B36" s="3" t="s">
        <v>48</v>
      </c>
      <c r="D36" s="49">
        <f>D27-D34</f>
        <v>-1088582</v>
      </c>
      <c r="F36" s="49">
        <f>F27-F34</f>
        <v>-892019</v>
      </c>
    </row>
    <row r="37" ht="9" customHeight="1">
      <c r="D37" s="49"/>
    </row>
    <row r="38" spans="4:6" ht="21.75" customHeight="1" thickBot="1">
      <c r="D38" s="57">
        <f>SUM(D13:D19)+D36</f>
        <v>286398</v>
      </c>
      <c r="F38" s="57">
        <f>SUM(F13:F18)+F36</f>
        <v>497504</v>
      </c>
    </row>
    <row r="39" ht="13.5" thickTop="1">
      <c r="D39" s="49"/>
    </row>
    <row r="40" spans="2:4" ht="12.75">
      <c r="B40" s="5"/>
      <c r="D40" s="49"/>
    </row>
    <row r="41" spans="2:6" ht="12.75">
      <c r="B41" t="s">
        <v>49</v>
      </c>
      <c r="D41" s="49">
        <v>174083</v>
      </c>
      <c r="F41" s="49">
        <v>174083</v>
      </c>
    </row>
    <row r="42" spans="2:6" ht="12.75">
      <c r="B42" s="3" t="s">
        <v>50</v>
      </c>
      <c r="D42" s="49">
        <v>-159333</v>
      </c>
      <c r="F42" s="49">
        <v>-69779</v>
      </c>
    </row>
    <row r="43" spans="2:6" ht="12.75">
      <c r="B43" s="3" t="s">
        <v>51</v>
      </c>
      <c r="C43" s="53"/>
      <c r="D43" s="58">
        <f>D41+D42</f>
        <v>14750</v>
      </c>
      <c r="F43" s="58">
        <f>F41+F42</f>
        <v>104304</v>
      </c>
    </row>
    <row r="44" spans="2:6" ht="12.75">
      <c r="B44" s="3"/>
      <c r="C44" s="53"/>
      <c r="D44" s="59"/>
      <c r="F44" s="59"/>
    </row>
    <row r="45" spans="2:6" ht="12.75">
      <c r="B45" t="s">
        <v>52</v>
      </c>
      <c r="D45" s="49">
        <v>77378</v>
      </c>
      <c r="F45" s="49">
        <v>91908</v>
      </c>
    </row>
    <row r="46" spans="4:6" ht="12.75">
      <c r="D46" s="49"/>
      <c r="F46" s="49"/>
    </row>
    <row r="47" spans="2:6" ht="12.75">
      <c r="B47" t="s">
        <v>117</v>
      </c>
      <c r="D47" s="49"/>
      <c r="F47" s="49"/>
    </row>
    <row r="48" spans="4:6" ht="12.75">
      <c r="D48" s="49"/>
      <c r="F48" s="49"/>
    </row>
    <row r="49" spans="3:6" ht="12.75">
      <c r="C49" s="50" t="s">
        <v>53</v>
      </c>
      <c r="D49" s="49">
        <v>175624</v>
      </c>
      <c r="F49" s="49">
        <f>284977</f>
        <v>284977</v>
      </c>
    </row>
    <row r="50" spans="3:6" ht="11.25" customHeight="1">
      <c r="C50" s="50" t="s">
        <v>54</v>
      </c>
      <c r="D50" s="49">
        <v>18646</v>
      </c>
      <c r="F50" s="49">
        <f>14125+2190</f>
        <v>16315</v>
      </c>
    </row>
    <row r="51" spans="4:6" ht="21.75" customHeight="1" thickBot="1">
      <c r="D51" s="57">
        <f>SUM(D43:D50)</f>
        <v>286398</v>
      </c>
      <c r="F51" s="57">
        <f>SUM(F43:F50)</f>
        <v>497504</v>
      </c>
    </row>
    <row r="52" ht="13.5" thickTop="1"/>
    <row r="53" spans="2:6" ht="12.75">
      <c r="B53" t="s">
        <v>55</v>
      </c>
      <c r="D53" s="60">
        <f>(D43-D15)/174083</f>
        <v>-4.632801594641636</v>
      </c>
      <c r="E53" s="60"/>
      <c r="F53" s="60">
        <f>(F43-F15)/174083</f>
        <v>-4.1319887639804005</v>
      </c>
    </row>
    <row r="56" ht="12.75">
      <c r="A56" s="5" t="s">
        <v>56</v>
      </c>
    </row>
    <row r="57" spans="1:4" ht="12.75">
      <c r="A57" s="5" t="s">
        <v>57</v>
      </c>
      <c r="D57" s="55"/>
    </row>
    <row r="59" ht="12.75">
      <c r="A59" s="5"/>
    </row>
    <row r="60" ht="12.75">
      <c r="A60" s="5"/>
    </row>
    <row r="61" ht="12.75">
      <c r="A61" s="5"/>
    </row>
  </sheetData>
  <mergeCells count="4">
    <mergeCell ref="A1:F1"/>
    <mergeCell ref="A4:F4"/>
    <mergeCell ref="A5:F5"/>
    <mergeCell ref="A2:F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="75" zoomScaleNormal="75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G22" sqref="G22"/>
    </sheetView>
  </sheetViews>
  <sheetFormatPr defaultColWidth="9.140625" defaultRowHeight="12.75"/>
  <cols>
    <col min="1" max="1" width="27.00390625" style="0" customWidth="1"/>
    <col min="2" max="2" width="10.7109375" style="0" customWidth="1"/>
    <col min="3" max="3" width="0.9921875" style="0" customWidth="1"/>
    <col min="4" max="4" width="0.2890625" style="0" customWidth="1"/>
    <col min="5" max="5" width="12.28125" style="0" customWidth="1"/>
    <col min="6" max="6" width="0.5625" style="0" customWidth="1"/>
    <col min="7" max="7" width="19.57421875" style="0" customWidth="1"/>
    <col min="8" max="8" width="4.7109375" style="0" hidden="1" customWidth="1"/>
    <col min="9" max="9" width="2.00390625" style="0" customWidth="1"/>
    <col min="10" max="10" width="10.140625" style="0" customWidth="1"/>
    <col min="11" max="11" width="0.42578125" style="0" hidden="1" customWidth="1"/>
  </cols>
  <sheetData>
    <row r="1" spans="1:7" ht="15.75">
      <c r="A1" s="61"/>
      <c r="B1" s="62"/>
      <c r="C1" s="62"/>
      <c r="D1" s="62"/>
      <c r="E1" s="63" t="s">
        <v>30</v>
      </c>
      <c r="F1" s="62"/>
      <c r="G1" s="62"/>
    </row>
    <row r="2" spans="1:7" ht="12.75">
      <c r="A2" s="64"/>
      <c r="B2" s="64"/>
      <c r="C2" s="64"/>
      <c r="D2" s="64"/>
      <c r="E2" s="65" t="s">
        <v>31</v>
      </c>
      <c r="F2" s="64"/>
      <c r="G2" s="64"/>
    </row>
    <row r="3" spans="1:7" ht="15.75">
      <c r="A3" s="43"/>
      <c r="B3" s="44"/>
      <c r="C3" s="44"/>
      <c r="D3" s="44"/>
      <c r="E3" s="44"/>
      <c r="F3" s="44"/>
      <c r="G3" s="44"/>
    </row>
    <row r="4" spans="1:7" ht="15.75">
      <c r="A4" s="43"/>
      <c r="B4" s="44"/>
      <c r="C4" s="43" t="s">
        <v>58</v>
      </c>
      <c r="D4" s="43"/>
      <c r="E4" s="44"/>
      <c r="F4" s="44"/>
      <c r="G4" s="44"/>
    </row>
    <row r="5" spans="1:7" ht="15.75">
      <c r="A5" s="43"/>
      <c r="B5" s="44"/>
      <c r="C5" s="43" t="s">
        <v>59</v>
      </c>
      <c r="D5" s="43"/>
      <c r="E5" s="44"/>
      <c r="F5" s="44"/>
      <c r="G5" s="44"/>
    </row>
    <row r="6" spans="1:9" ht="12.75">
      <c r="A6" s="47"/>
      <c r="B6" s="47"/>
      <c r="C6" s="66"/>
      <c r="D6" s="66"/>
      <c r="E6" s="45" t="s">
        <v>4</v>
      </c>
      <c r="F6" s="66"/>
      <c r="G6" s="66"/>
      <c r="H6" s="3"/>
      <c r="I6" s="3"/>
    </row>
    <row r="7" spans="1:10" ht="12.75">
      <c r="A7" s="45"/>
      <c r="B7" s="46"/>
      <c r="C7" s="46"/>
      <c r="D7" s="46"/>
      <c r="E7" s="67" t="s">
        <v>60</v>
      </c>
      <c r="F7" s="67"/>
      <c r="G7" s="42"/>
      <c r="J7" s="68" t="s">
        <v>61</v>
      </c>
    </row>
    <row r="8" spans="1:6" ht="12.75">
      <c r="A8" s="45"/>
      <c r="B8" s="46"/>
      <c r="C8" s="46"/>
      <c r="D8" s="46"/>
      <c r="E8" s="46"/>
      <c r="F8" s="46"/>
    </row>
    <row r="9" spans="1:10" ht="12.75">
      <c r="A9" s="45"/>
      <c r="B9" s="46"/>
      <c r="C9" s="46"/>
      <c r="D9" s="46"/>
      <c r="E9" s="46"/>
      <c r="F9" s="46"/>
      <c r="G9" s="46" t="s">
        <v>62</v>
      </c>
      <c r="J9" s="69"/>
    </row>
    <row r="10" spans="1:10" ht="12.75">
      <c r="A10" s="45"/>
      <c r="B10" s="46"/>
      <c r="C10" s="46"/>
      <c r="D10" s="46"/>
      <c r="E10" s="46" t="s">
        <v>63</v>
      </c>
      <c r="F10" s="46"/>
      <c r="G10" s="46" t="s">
        <v>64</v>
      </c>
      <c r="J10" s="46" t="s">
        <v>65</v>
      </c>
    </row>
    <row r="11" spans="1:12" ht="12.75">
      <c r="A11" s="45"/>
      <c r="B11" s="46" t="s">
        <v>49</v>
      </c>
      <c r="C11" s="46"/>
      <c r="D11" s="46"/>
      <c r="E11" s="46" t="s">
        <v>66</v>
      </c>
      <c r="F11" s="46"/>
      <c r="G11" s="46" t="s">
        <v>67</v>
      </c>
      <c r="J11" s="46" t="s">
        <v>68</v>
      </c>
      <c r="L11" s="46" t="s">
        <v>69</v>
      </c>
    </row>
    <row r="12" spans="2:12" ht="12.75">
      <c r="B12" s="44" t="s">
        <v>17</v>
      </c>
      <c r="E12" s="44" t="s">
        <v>17</v>
      </c>
      <c r="G12" s="44" t="s">
        <v>17</v>
      </c>
      <c r="J12" s="44" t="s">
        <v>17</v>
      </c>
      <c r="L12" s="44" t="s">
        <v>17</v>
      </c>
    </row>
    <row r="13" spans="1:12" ht="12.75">
      <c r="A13" s="3" t="s">
        <v>70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</row>
    <row r="14" spans="1:12" ht="12.75">
      <c r="A14" s="71" t="s">
        <v>71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</row>
    <row r="15" spans="2:12" ht="12.75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</row>
    <row r="16" spans="1:12" ht="12.75">
      <c r="A16" t="s">
        <v>72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</row>
    <row r="17" spans="1:12" ht="12.75">
      <c r="A17" t="s">
        <v>73</v>
      </c>
      <c r="B17" s="70">
        <v>174083</v>
      </c>
      <c r="C17" s="70"/>
      <c r="D17" s="70"/>
      <c r="E17" s="70">
        <v>70243</v>
      </c>
      <c r="F17" s="70"/>
      <c r="G17" s="91">
        <v>-8422</v>
      </c>
      <c r="H17" s="91"/>
      <c r="I17" s="91"/>
      <c r="J17" s="91">
        <v>-131600</v>
      </c>
      <c r="K17" s="91"/>
      <c r="L17" s="91">
        <f>SUM(B17:J17)</f>
        <v>104304</v>
      </c>
    </row>
    <row r="18" spans="2:12" ht="12.75">
      <c r="B18" s="70"/>
      <c r="C18" s="70"/>
      <c r="D18" s="70"/>
      <c r="E18" s="70"/>
      <c r="F18" s="70"/>
      <c r="G18" s="91"/>
      <c r="H18" s="91"/>
      <c r="I18" s="91"/>
      <c r="J18" s="91"/>
      <c r="K18" s="91"/>
      <c r="L18" s="91"/>
    </row>
    <row r="19" spans="1:12" ht="12.75">
      <c r="A19" t="s">
        <v>74</v>
      </c>
      <c r="B19" s="72">
        <v>0</v>
      </c>
      <c r="C19" s="70"/>
      <c r="D19" s="70"/>
      <c r="E19" s="72">
        <v>0</v>
      </c>
      <c r="F19" s="70"/>
      <c r="G19" s="92">
        <v>0</v>
      </c>
      <c r="H19" s="91"/>
      <c r="I19" s="91"/>
      <c r="J19" s="91">
        <v>-89541</v>
      </c>
      <c r="K19" s="91"/>
      <c r="L19" s="91">
        <f>SUM(B19:J19)</f>
        <v>-89541</v>
      </c>
    </row>
    <row r="20" spans="1:12" ht="12.75">
      <c r="A20" s="73"/>
      <c r="B20" s="70"/>
      <c r="C20" s="70"/>
      <c r="D20" s="70"/>
      <c r="E20" s="70"/>
      <c r="F20" s="70"/>
      <c r="G20" s="91"/>
      <c r="H20" s="91"/>
      <c r="I20" s="91"/>
      <c r="J20" s="91"/>
      <c r="K20" s="91"/>
      <c r="L20" s="91"/>
    </row>
    <row r="21" spans="1:12" ht="12.75">
      <c r="A21" t="s">
        <v>75</v>
      </c>
      <c r="B21" s="72">
        <v>0</v>
      </c>
      <c r="E21" s="72">
        <v>0</v>
      </c>
      <c r="G21" s="91">
        <v>-13</v>
      </c>
      <c r="H21" s="91"/>
      <c r="I21" s="91"/>
      <c r="J21" s="92">
        <v>0</v>
      </c>
      <c r="K21" s="91"/>
      <c r="L21" s="91">
        <f>SUM(B21:J21)</f>
        <v>-13</v>
      </c>
    </row>
    <row r="22" spans="2:12" ht="12.75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</row>
    <row r="23" spans="1:12" ht="13.5" thickBot="1">
      <c r="A23" t="s">
        <v>76</v>
      </c>
      <c r="B23" s="74">
        <f>SUM(B16:B21)</f>
        <v>174083</v>
      </c>
      <c r="C23" s="74"/>
      <c r="D23" s="74"/>
      <c r="E23" s="74">
        <f>SUM(E16:E21)</f>
        <v>70243</v>
      </c>
      <c r="F23" s="70"/>
      <c r="G23" s="75">
        <f>SUM(G16:G22)</f>
        <v>-8435</v>
      </c>
      <c r="H23" s="70"/>
      <c r="I23" s="74"/>
      <c r="J23" s="75">
        <f>SUM(J16:J21)</f>
        <v>-221141</v>
      </c>
      <c r="K23" s="70"/>
      <c r="L23" s="93">
        <f>SUM(B23:J23)</f>
        <v>14750</v>
      </c>
    </row>
    <row r="24" spans="1:12" ht="13.5" thickTop="1">
      <c r="A24" s="76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</row>
    <row r="25" spans="1:12" ht="12.75">
      <c r="A25" s="3" t="s">
        <v>70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</row>
    <row r="26" spans="1:12" ht="12.75">
      <c r="A26" s="71" t="s">
        <v>77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</row>
    <row r="27" spans="2:12" ht="12.75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</row>
    <row r="28" spans="1:12" ht="12.75">
      <c r="A28" t="s">
        <v>72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</row>
    <row r="29" spans="1:12" ht="12.75">
      <c r="A29" t="s">
        <v>78</v>
      </c>
      <c r="B29" s="70">
        <v>158258</v>
      </c>
      <c r="C29" s="70"/>
      <c r="D29" s="70"/>
      <c r="E29" s="70">
        <v>2108</v>
      </c>
      <c r="F29" s="70"/>
      <c r="G29" s="70">
        <v>8948</v>
      </c>
      <c r="H29" s="70"/>
      <c r="I29" s="70"/>
      <c r="J29" s="70">
        <v>299156</v>
      </c>
      <c r="K29" s="70"/>
      <c r="L29" s="70">
        <f>SUM(B29:J29)</f>
        <v>468470</v>
      </c>
    </row>
    <row r="30" spans="2:12" ht="12.75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</row>
    <row r="31" spans="1:12" ht="12.75">
      <c r="A31" t="s">
        <v>79</v>
      </c>
      <c r="B31" s="70">
        <v>15825</v>
      </c>
      <c r="C31" s="70"/>
      <c r="D31" s="70"/>
      <c r="E31" s="55">
        <v>69630</v>
      </c>
      <c r="F31" s="70"/>
      <c r="G31" s="72">
        <v>0</v>
      </c>
      <c r="H31" s="70"/>
      <c r="I31" s="70"/>
      <c r="J31" s="72">
        <v>0</v>
      </c>
      <c r="K31" s="70"/>
      <c r="L31" s="70">
        <f>SUM(B31:J31)</f>
        <v>85455</v>
      </c>
    </row>
    <row r="32" spans="1:12" ht="12.75">
      <c r="A32" t="s">
        <v>80</v>
      </c>
      <c r="B32" s="70"/>
      <c r="C32" s="70"/>
      <c r="D32" s="70"/>
      <c r="E32" s="55"/>
      <c r="F32" s="70"/>
      <c r="G32" s="70"/>
      <c r="H32" s="70"/>
      <c r="I32" s="70"/>
      <c r="J32" s="70"/>
      <c r="K32" s="70"/>
      <c r="L32" s="70"/>
    </row>
    <row r="33" spans="2:12" ht="12.75">
      <c r="B33" s="70"/>
      <c r="C33" s="70"/>
      <c r="D33" s="70"/>
      <c r="E33" s="55"/>
      <c r="F33" s="70"/>
      <c r="G33" s="70"/>
      <c r="H33" s="70"/>
      <c r="I33" s="70"/>
      <c r="J33" s="70"/>
      <c r="K33" s="70"/>
      <c r="L33" s="70"/>
    </row>
    <row r="34" spans="1:12" ht="12.75">
      <c r="A34" t="s">
        <v>81</v>
      </c>
      <c r="B34" s="72">
        <v>0</v>
      </c>
      <c r="C34" s="70"/>
      <c r="D34" s="70"/>
      <c r="E34" s="72">
        <v>0</v>
      </c>
      <c r="F34" s="70"/>
      <c r="G34" s="72">
        <v>0</v>
      </c>
      <c r="H34" s="70"/>
      <c r="I34" s="70"/>
      <c r="J34" s="70">
        <v>22170</v>
      </c>
      <c r="K34" s="70"/>
      <c r="L34" s="70">
        <f>SUM(B34:J34)</f>
        <v>22170</v>
      </c>
    </row>
    <row r="35" spans="1:15" ht="12.75">
      <c r="A35" s="73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O35" s="77"/>
    </row>
    <row r="36" spans="1:12" ht="12.75">
      <c r="A36" t="s">
        <v>75</v>
      </c>
      <c r="B36" s="72">
        <v>0</v>
      </c>
      <c r="C36" s="70"/>
      <c r="D36" s="70"/>
      <c r="E36" s="72">
        <v>0</v>
      </c>
      <c r="F36" s="70"/>
      <c r="G36" s="55">
        <v>284</v>
      </c>
      <c r="H36" s="70"/>
      <c r="I36" s="70"/>
      <c r="J36" s="72">
        <v>0</v>
      </c>
      <c r="K36" s="70"/>
      <c r="L36" s="55">
        <f>SUM(B36:J36)</f>
        <v>284</v>
      </c>
    </row>
    <row r="37" spans="2:12" ht="12.75">
      <c r="B37" s="70"/>
      <c r="C37" s="70"/>
      <c r="D37" s="70"/>
      <c r="E37" s="70"/>
      <c r="F37" s="70"/>
      <c r="G37" s="55"/>
      <c r="H37" s="70"/>
      <c r="I37" s="70"/>
      <c r="J37" s="70"/>
      <c r="K37" s="70"/>
      <c r="L37" s="55"/>
    </row>
    <row r="38" spans="1:12" ht="12.75">
      <c r="A38" t="s">
        <v>82</v>
      </c>
      <c r="B38" s="72">
        <v>0</v>
      </c>
      <c r="C38" s="70"/>
      <c r="D38" s="70"/>
      <c r="E38" s="94">
        <v>-1495</v>
      </c>
      <c r="F38" s="70"/>
      <c r="G38" s="72">
        <v>0</v>
      </c>
      <c r="H38" s="70"/>
      <c r="I38" s="70"/>
      <c r="J38" s="72">
        <v>0</v>
      </c>
      <c r="K38" s="70"/>
      <c r="L38" s="55">
        <f>SUM(B38:J38)</f>
        <v>-1495</v>
      </c>
    </row>
    <row r="39" spans="2:12" ht="12.75"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</row>
    <row r="40" spans="1:12" ht="13.5" thickBot="1">
      <c r="A40" t="s">
        <v>83</v>
      </c>
      <c r="B40" s="74">
        <f>SUM(B28:B39)</f>
        <v>174083</v>
      </c>
      <c r="C40" s="74"/>
      <c r="D40" s="74"/>
      <c r="E40" s="74">
        <f>SUM(E28:E39)</f>
        <v>70243</v>
      </c>
      <c r="F40" s="70"/>
      <c r="G40" s="74">
        <f>SUM(G28:G39)</f>
        <v>9232</v>
      </c>
      <c r="H40" s="70"/>
      <c r="I40" s="74"/>
      <c r="J40" s="74">
        <f>SUM(J28:J39)</f>
        <v>321326</v>
      </c>
      <c r="K40" s="70"/>
      <c r="L40" s="74">
        <f>SUM(L28:L39)</f>
        <v>574884</v>
      </c>
    </row>
    <row r="41" spans="1:12" ht="13.5" thickTop="1">
      <c r="A41" s="76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</row>
    <row r="42" spans="2:12" ht="12.75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</row>
    <row r="43" ht="12.75">
      <c r="A43" s="5" t="s">
        <v>84</v>
      </c>
    </row>
    <row r="44" spans="1:5" ht="12.75">
      <c r="A44" s="5" t="s">
        <v>85</v>
      </c>
      <c r="E44" s="55"/>
    </row>
  </sheetData>
  <printOptions/>
  <pageMargins left="0.75" right="0.75" top="0.51" bottom="0.48" header="0.5" footer="0.5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zoomScale="75" zoomScaleNormal="75" workbookViewId="0" topLeftCell="A1">
      <selection activeCell="E10" sqref="E10"/>
    </sheetView>
  </sheetViews>
  <sheetFormatPr defaultColWidth="9.140625" defaultRowHeight="12.75"/>
  <cols>
    <col min="6" max="6" width="14.8515625" style="0" customWidth="1"/>
    <col min="7" max="7" width="11.7109375" style="0" hidden="1" customWidth="1"/>
    <col min="8" max="8" width="12.421875" style="0" customWidth="1"/>
    <col min="9" max="9" width="12.8515625" style="0" customWidth="1"/>
  </cols>
  <sheetData>
    <row r="1" ht="15.75">
      <c r="A1" s="1" t="s">
        <v>0</v>
      </c>
    </row>
    <row r="2" ht="12.75">
      <c r="A2" s="3" t="s">
        <v>1</v>
      </c>
    </row>
    <row r="3" ht="12.75">
      <c r="A3" s="3"/>
    </row>
    <row r="4" spans="1:5" ht="12.75">
      <c r="A4" s="5" t="s">
        <v>86</v>
      </c>
      <c r="B4" s="5"/>
      <c r="C4" s="5"/>
      <c r="D4" s="5"/>
      <c r="E4" s="5"/>
    </row>
    <row r="5" spans="1:5" ht="12.75">
      <c r="A5" s="5" t="s">
        <v>87</v>
      </c>
      <c r="B5" s="5"/>
      <c r="C5" s="5"/>
      <c r="D5" s="5"/>
      <c r="E5" s="5"/>
    </row>
    <row r="6" spans="1:5" ht="12.75">
      <c r="A6" s="5" t="s">
        <v>4</v>
      </c>
      <c r="B6" s="5"/>
      <c r="C6" s="5"/>
      <c r="D6" s="5"/>
      <c r="E6" s="5"/>
    </row>
    <row r="7" spans="7:10" ht="12.75">
      <c r="G7" s="79">
        <v>2002</v>
      </c>
      <c r="H7" s="47"/>
      <c r="I7" s="47"/>
      <c r="J7" s="47"/>
    </row>
    <row r="8" spans="7:9" ht="12.75">
      <c r="G8" s="80" t="s">
        <v>88</v>
      </c>
      <c r="H8" s="78" t="s">
        <v>89</v>
      </c>
      <c r="I8" s="78" t="s">
        <v>89</v>
      </c>
    </row>
    <row r="9" spans="7:9" ht="12.75">
      <c r="G9" s="80" t="s">
        <v>90</v>
      </c>
      <c r="H9" s="78" t="s">
        <v>90</v>
      </c>
      <c r="I9" s="78" t="s">
        <v>90</v>
      </c>
    </row>
    <row r="10" spans="7:9" ht="12.75">
      <c r="G10" s="81">
        <v>37529</v>
      </c>
      <c r="H10" s="82" t="s">
        <v>15</v>
      </c>
      <c r="I10" s="82" t="s">
        <v>16</v>
      </c>
    </row>
    <row r="11" spans="7:9" ht="12.75">
      <c r="G11" s="80" t="s">
        <v>91</v>
      </c>
      <c r="H11" s="78" t="s">
        <v>17</v>
      </c>
      <c r="I11" s="78" t="s">
        <v>17</v>
      </c>
    </row>
    <row r="12" spans="8:9" ht="12.75">
      <c r="H12" s="70"/>
      <c r="I12" s="70"/>
    </row>
    <row r="13" spans="1:9" ht="12.75">
      <c r="A13" t="s">
        <v>92</v>
      </c>
      <c r="G13" s="83">
        <v>18157476.800000004</v>
      </c>
      <c r="H13" s="55">
        <v>-102963</v>
      </c>
      <c r="I13" s="55">
        <v>19169</v>
      </c>
    </row>
    <row r="14" spans="1:9" ht="12.75">
      <c r="A14" t="s">
        <v>93</v>
      </c>
      <c r="H14" s="55"/>
      <c r="I14" s="55"/>
    </row>
    <row r="15" spans="8:9" ht="12.75">
      <c r="H15" s="55"/>
      <c r="I15" s="55"/>
    </row>
    <row r="16" spans="1:9" ht="12.75">
      <c r="A16" t="s">
        <v>94</v>
      </c>
      <c r="G16" s="83">
        <v>3519102.199038375</v>
      </c>
      <c r="H16" s="55">
        <v>27963</v>
      </c>
      <c r="I16" s="55">
        <v>7576</v>
      </c>
    </row>
    <row r="17" spans="1:9" ht="12.75">
      <c r="A17" t="s">
        <v>95</v>
      </c>
      <c r="G17" s="83">
        <v>12426134.481680587</v>
      </c>
      <c r="H17" s="55">
        <v>33401</v>
      </c>
      <c r="I17" s="55">
        <v>25204</v>
      </c>
    </row>
    <row r="18" spans="8:9" ht="12.75">
      <c r="H18" s="55"/>
      <c r="I18" s="55"/>
    </row>
    <row r="19" spans="1:9" ht="12.75">
      <c r="A19" t="s">
        <v>96</v>
      </c>
      <c r="G19" s="84">
        <v>34102713.48071897</v>
      </c>
      <c r="H19" s="85">
        <f>SUM(H13:H17)</f>
        <v>-41599</v>
      </c>
      <c r="I19" s="85">
        <f>SUM(I13:I17)</f>
        <v>51949</v>
      </c>
    </row>
    <row r="20" spans="8:9" ht="12.75">
      <c r="H20" s="55"/>
      <c r="I20" s="55"/>
    </row>
    <row r="21" spans="1:9" ht="12.75">
      <c r="A21" t="s">
        <v>97</v>
      </c>
      <c r="H21" s="55"/>
      <c r="I21" s="55"/>
    </row>
    <row r="22" spans="1:9" ht="12.75">
      <c r="A22" t="s">
        <v>98</v>
      </c>
      <c r="G22" s="83">
        <v>-337693309.9468568</v>
      </c>
      <c r="H22" s="55">
        <v>62462</v>
      </c>
      <c r="I22" s="55">
        <v>-418280</v>
      </c>
    </row>
    <row r="23" spans="1:9" ht="12.75">
      <c r="A23" t="s">
        <v>99</v>
      </c>
      <c r="G23" s="83">
        <v>13448199.433237415</v>
      </c>
      <c r="H23" s="55">
        <v>-17615</v>
      </c>
      <c r="I23" s="55">
        <v>94537</v>
      </c>
    </row>
    <row r="24" spans="7:9" ht="12.75">
      <c r="G24" s="83"/>
      <c r="H24" s="55"/>
      <c r="I24" s="55"/>
    </row>
    <row r="25" spans="1:9" ht="13.5" thickBot="1">
      <c r="A25" t="s">
        <v>124</v>
      </c>
      <c r="G25" s="86">
        <v>-290142397.0329004</v>
      </c>
      <c r="H25" s="87">
        <f>SUM(H19:H23)</f>
        <v>3248</v>
      </c>
      <c r="I25" s="87">
        <f>SUM(I19:I23)</f>
        <v>-271794</v>
      </c>
    </row>
    <row r="26" spans="8:9" ht="13.5" thickTop="1">
      <c r="H26" s="55"/>
      <c r="I26" s="55"/>
    </row>
    <row r="27" spans="1:9" ht="12.75">
      <c r="A27" t="s">
        <v>100</v>
      </c>
      <c r="H27" s="55"/>
      <c r="I27" s="55"/>
    </row>
    <row r="28" spans="1:9" ht="12.75">
      <c r="A28" t="s">
        <v>101</v>
      </c>
      <c r="B28" s="73"/>
      <c r="G28" s="83"/>
      <c r="H28" s="55">
        <v>1720</v>
      </c>
      <c r="I28" s="88">
        <v>2701</v>
      </c>
    </row>
    <row r="29" spans="1:9" ht="12.75">
      <c r="A29" t="s">
        <v>102</v>
      </c>
      <c r="B29" s="73"/>
      <c r="G29" s="83"/>
      <c r="H29" s="55">
        <v>-739</v>
      </c>
      <c r="I29" s="55">
        <v>-5590</v>
      </c>
    </row>
    <row r="30" spans="1:9" ht="12.75">
      <c r="A30" t="s">
        <v>119</v>
      </c>
      <c r="B30" s="73"/>
      <c r="G30" s="83"/>
      <c r="H30" s="55">
        <v>2211</v>
      </c>
      <c r="I30" s="88">
        <v>0</v>
      </c>
    </row>
    <row r="31" spans="1:9" ht="12.75">
      <c r="A31" t="s">
        <v>120</v>
      </c>
      <c r="B31" s="73"/>
      <c r="G31" s="83"/>
      <c r="H31" s="55">
        <v>0</v>
      </c>
      <c r="I31" s="88">
        <v>-1000</v>
      </c>
    </row>
    <row r="32" spans="1:9" ht="12.75">
      <c r="A32" t="s">
        <v>103</v>
      </c>
      <c r="B32" s="73"/>
      <c r="G32" s="83"/>
      <c r="H32" s="55">
        <v>30956</v>
      </c>
      <c r="I32" s="55">
        <v>16433</v>
      </c>
    </row>
    <row r="33" spans="2:9" ht="12.75">
      <c r="B33" s="73"/>
      <c r="G33" s="83"/>
      <c r="H33" s="55"/>
      <c r="I33" s="55"/>
    </row>
    <row r="34" spans="1:9" ht="12.75">
      <c r="A34" t="s">
        <v>104</v>
      </c>
      <c r="B34" s="73"/>
      <c r="G34" s="89" t="e">
        <v>#REF!</v>
      </c>
      <c r="H34" s="87">
        <f>SUM(H28:H32)</f>
        <v>34148</v>
      </c>
      <c r="I34" s="87">
        <f>SUM(I28:I32)</f>
        <v>12544</v>
      </c>
    </row>
    <row r="35" spans="8:9" ht="12.75">
      <c r="H35" s="55"/>
      <c r="I35" s="55"/>
    </row>
    <row r="36" spans="1:9" ht="12.75">
      <c r="A36" t="s">
        <v>105</v>
      </c>
      <c r="H36" s="55"/>
      <c r="I36" s="55"/>
    </row>
    <row r="37" spans="1:9" ht="12.75">
      <c r="A37" t="s">
        <v>106</v>
      </c>
      <c r="B37" s="73"/>
      <c r="G37" s="83" t="e">
        <v>#REF!</v>
      </c>
      <c r="H37" s="55">
        <v>-47817</v>
      </c>
      <c r="I37" s="55">
        <v>5622</v>
      </c>
    </row>
    <row r="38" spans="1:9" ht="12.75">
      <c r="A38" t="s">
        <v>107</v>
      </c>
      <c r="B38" s="73"/>
      <c r="G38" s="83"/>
      <c r="H38" s="55">
        <v>0</v>
      </c>
      <c r="I38" s="55">
        <v>-1495</v>
      </c>
    </row>
    <row r="39" spans="1:9" ht="12.75">
      <c r="A39" t="s">
        <v>108</v>
      </c>
      <c r="B39" s="73"/>
      <c r="G39" s="83"/>
      <c r="H39" s="55">
        <v>0</v>
      </c>
      <c r="I39" s="55">
        <v>85455</v>
      </c>
    </row>
    <row r="40" spans="2:9" ht="12.75">
      <c r="B40" s="73"/>
      <c r="G40" s="83"/>
      <c r="H40" s="55"/>
      <c r="I40" s="55"/>
    </row>
    <row r="41" spans="1:9" ht="12.75">
      <c r="A41" t="s">
        <v>109</v>
      </c>
      <c r="B41" s="73"/>
      <c r="G41" s="89" t="e">
        <v>#REF!</v>
      </c>
      <c r="H41" s="87">
        <f>SUM(H37:H39)</f>
        <v>-47817</v>
      </c>
      <c r="I41" s="87">
        <f>SUM(I37:I40)</f>
        <v>89582</v>
      </c>
    </row>
    <row r="42" spans="8:9" ht="12.75">
      <c r="H42" s="55"/>
      <c r="I42" s="55"/>
    </row>
    <row r="43" spans="1:9" ht="12.75">
      <c r="A43" t="s">
        <v>110</v>
      </c>
      <c r="G43" s="83" t="e">
        <v>#REF!</v>
      </c>
      <c r="H43" s="55">
        <f>H25+H34+H41</f>
        <v>-10421</v>
      </c>
      <c r="I43" s="55">
        <f>I25+I34+I41</f>
        <v>-169668</v>
      </c>
    </row>
    <row r="44" spans="8:9" ht="12.75">
      <c r="H44" s="55"/>
      <c r="I44" s="55"/>
    </row>
    <row r="45" spans="8:9" ht="12.75">
      <c r="H45" s="55"/>
      <c r="I45" s="55"/>
    </row>
    <row r="46" spans="1:9" ht="12.75">
      <c r="A46" t="s">
        <v>111</v>
      </c>
      <c r="G46" s="83">
        <v>151537773</v>
      </c>
      <c r="H46" s="55">
        <v>-20959</v>
      </c>
      <c r="I46" s="55">
        <v>151537</v>
      </c>
    </row>
    <row r="47" spans="7:9" ht="12.75">
      <c r="G47" s="83"/>
      <c r="H47" s="55"/>
      <c r="I47" s="55"/>
    </row>
    <row r="48" spans="1:9" ht="12.75">
      <c r="A48" t="s">
        <v>112</v>
      </c>
      <c r="G48" s="83">
        <v>-13185.989010987047</v>
      </c>
      <c r="H48" s="55">
        <v>-4</v>
      </c>
      <c r="I48" s="55">
        <v>80</v>
      </c>
    </row>
    <row r="49" spans="7:9" ht="12.75">
      <c r="G49" s="90"/>
      <c r="H49" s="22"/>
      <c r="I49" s="22"/>
    </row>
    <row r="50" spans="1:9" ht="13.5" thickBot="1">
      <c r="A50" t="s">
        <v>113</v>
      </c>
      <c r="G50" s="86" t="e">
        <v>#REF!</v>
      </c>
      <c r="H50" s="75">
        <f>SUM(H43:H48)</f>
        <v>-31384</v>
      </c>
      <c r="I50" s="75">
        <f>SUM(I43:I48)</f>
        <v>-18051</v>
      </c>
    </row>
    <row r="51" ht="13.5" thickTop="1"/>
    <row r="53" ht="12.75">
      <c r="A53" t="s">
        <v>114</v>
      </c>
    </row>
    <row r="54" ht="12.75">
      <c r="A54" t="s">
        <v>115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fonle01</dc:creator>
  <cp:keywords/>
  <dc:description/>
  <cp:lastModifiedBy>hasza01</cp:lastModifiedBy>
  <cp:lastPrinted>2005-08-29T11:35:07Z</cp:lastPrinted>
  <dcterms:created xsi:type="dcterms:W3CDTF">2005-08-15T06:07:20Z</dcterms:created>
  <dcterms:modified xsi:type="dcterms:W3CDTF">2005-08-30T04:55:03Z</dcterms:modified>
  <cp:category/>
  <cp:version/>
  <cp:contentType/>
  <cp:contentStatus/>
</cp:coreProperties>
</file>