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firstSheet="1" activeTab="4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Notes" sheetId="5" r:id="rId5"/>
  </sheets>
  <definedNames>
    <definedName name="_xlnm.Print_Area" localSheetId="4">'Notes'!$A$1:$F$281</definedName>
  </definedNames>
  <calcPr fullCalcOnLoad="1"/>
</workbook>
</file>

<file path=xl/sharedStrings.xml><?xml version="1.0" encoding="utf-8"?>
<sst xmlns="http://schemas.openxmlformats.org/spreadsheetml/2006/main" count="339" uniqueCount="264">
  <si>
    <t>PSC  INDUSTRIES BERHAD</t>
  </si>
  <si>
    <t xml:space="preserve">(company No. : 11106-V) </t>
  </si>
  <si>
    <t>CONDENSED CONSOLIDATED INCOME STATEMENTS</t>
  </si>
  <si>
    <t xml:space="preserve"> for the quarter ended 31/12/2002.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</si>
  <si>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</si>
  <si>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</si>
  <si>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</si>
  <si>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</si>
  <si>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</si>
  <si>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</si>
  <si>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</si>
  <si>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</si>
  <si>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</si>
  <si>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</si>
  <si>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</si>
  <si>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31/12/2002</t>
  </si>
  <si>
    <t>31/12/2001</t>
  </si>
  <si>
    <t>RM'000</t>
  </si>
  <si>
    <t>Revenue</t>
  </si>
  <si>
    <t>Operating expenses</t>
  </si>
  <si>
    <t>Other operating income</t>
  </si>
  <si>
    <t>Profit from Operations</t>
  </si>
  <si>
    <t>Finance costs</t>
  </si>
  <si>
    <t>Unrealised gain arising</t>
  </si>
  <si>
    <t xml:space="preserve">  from Offshore Patrol</t>
  </si>
  <si>
    <t xml:space="preserve">  vessel project</t>
  </si>
  <si>
    <t xml:space="preserve">Profit arising from </t>
  </si>
  <si>
    <t xml:space="preserve">  disposal of subsidiary</t>
  </si>
  <si>
    <t>Loss arising from</t>
  </si>
  <si>
    <t xml:space="preserve">  revaluation  of</t>
  </si>
  <si>
    <t xml:space="preserve"> investment property</t>
  </si>
  <si>
    <t xml:space="preserve">  disposal of property</t>
  </si>
  <si>
    <t>Profit before tax</t>
  </si>
  <si>
    <t>Taxation</t>
  </si>
  <si>
    <t>Profit after tax</t>
  </si>
  <si>
    <t>Minority interest</t>
  </si>
  <si>
    <t>Net profit for the period</t>
  </si>
  <si>
    <t xml:space="preserve">Basic earnings per </t>
  </si>
  <si>
    <t>ordinary share (sen)</t>
  </si>
  <si>
    <t>(The condensed Consolidated Income Statements Should be read in conjunction with the Annual</t>
  </si>
  <si>
    <t>Financial Report for the year ended 31 December 2001)</t>
  </si>
  <si>
    <t>PSC INDUSTRIES BERHAD</t>
  </si>
  <si>
    <t>(Company No.: 11106-V)</t>
  </si>
  <si>
    <t>CONDENSED CONSOLIDATED BALANCE SHEETS</t>
  </si>
  <si>
    <t>(UNAUDITED)</t>
  </si>
  <si>
    <t>(AUDITED)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</si>
  <si>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</si>
  <si>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</si>
  <si>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</si>
  <si>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</si>
  <si>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</si>
  <si>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</si>
  <si>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</si>
  <si>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</si>
  <si>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</si>
  <si>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</si>
  <si>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</si>
  <si>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</si>
  <si>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 xml:space="preserve">Net Current Assets </t>
  </si>
  <si>
    <t>Share Capital</t>
  </si>
  <si>
    <t>Reserves</t>
  </si>
  <si>
    <t>Shareholders' Funds</t>
  </si>
  <si>
    <t>Minority Interests</t>
  </si>
  <si>
    <t>Long Term Liabilties</t>
  </si>
  <si>
    <t>Borrowings</t>
  </si>
  <si>
    <t>Other deferred liabilities</t>
  </si>
  <si>
    <t>(The condensed Balance Sheets should be read in conjunction with the Annual  Financial</t>
  </si>
  <si>
    <t xml:space="preserve"> Report for the year ended 31 December 2001)</t>
  </si>
  <si>
    <t xml:space="preserve">                                          Condensed Consolidated Statements of Changes in Equity</t>
  </si>
  <si>
    <t xml:space="preserve">                                       For the period ended 31 December 2002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</si>
  <si>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</si>
  <si>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</si>
  <si>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</si>
  <si>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</si>
  <si>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</si>
  <si>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</si>
  <si>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</si>
  <si>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</si>
  <si>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</si>
  <si>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</si>
  <si>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12 months ended</t>
  </si>
  <si>
    <t>31 .12.2002</t>
  </si>
  <si>
    <t xml:space="preserve">Balance as at </t>
  </si>
  <si>
    <t xml:space="preserve">01.01.2002 </t>
  </si>
  <si>
    <t xml:space="preserve">Final dividend paid for </t>
  </si>
  <si>
    <t>year ended 31.12.2001</t>
  </si>
  <si>
    <t>Net profit  for the year</t>
  </si>
  <si>
    <t>currency translations</t>
  </si>
  <si>
    <t>Balance as at 31.12.02</t>
  </si>
  <si>
    <t>31 .12.2001</t>
  </si>
  <si>
    <t>01.01.2001</t>
  </si>
  <si>
    <t>Revaluation reserve</t>
  </si>
  <si>
    <t>-realisation of revaluation reserve</t>
  </si>
  <si>
    <t xml:space="preserve"> upon disposal of a subsidiary</t>
  </si>
  <si>
    <t xml:space="preserve"> company</t>
  </si>
  <si>
    <t>- deficit on revaluation of</t>
  </si>
  <si>
    <t xml:space="preserve">  investment property</t>
  </si>
  <si>
    <t>Balance as at 31.12.01</t>
  </si>
  <si>
    <t xml:space="preserve">(The condensed Consolidated Statements of Changes in Equity  should be read in conjunction with the </t>
  </si>
  <si>
    <t xml:space="preserve"> Annual Financial Report for the year ended 31 December 2001)</t>
  </si>
  <si>
    <t>Condensed Consolidated Cash Flow Statements</t>
  </si>
  <si>
    <t>For the period ended 31 December 2002</t>
  </si>
  <si>
    <t>9 months</t>
  </si>
  <si>
    <t>12 months</t>
  </si>
  <si>
    <t xml:space="preserve">ended </t>
  </si>
  <si>
    <t>31/12/02</t>
  </si>
  <si>
    <t>31/12/01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</si>
  <si>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</si>
  <si>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</si>
  <si>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</si>
  <si>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</si>
  <si>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</si>
  <si>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</si>
  <si>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</si>
  <si>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</si>
  <si>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</si>
  <si>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flows from operating activities</t>
  </si>
  <si>
    <t>Investing activities</t>
  </si>
  <si>
    <t xml:space="preserve">  Other investments</t>
  </si>
  <si>
    <t>Financing activities</t>
  </si>
  <si>
    <t xml:space="preserve">  Dividends paid to minority interests of a subsidiary company</t>
  </si>
  <si>
    <t xml:space="preserve">  Dividends paid to shareholders</t>
  </si>
  <si>
    <t xml:space="preserve">  Bank borrowings</t>
  </si>
  <si>
    <t>Net change in Cash &amp; Cash Equivalents</t>
  </si>
  <si>
    <t>Cash &amp; Cash equivalents at beginning of year</t>
  </si>
  <si>
    <t>Effect of foreign exchange rate changes</t>
  </si>
  <si>
    <t>(The condensed Consolidated Cash Flow Statements should be read in conjunction with the</t>
  </si>
  <si>
    <t>Annual Financial Report for the year ended 31 December 2001)</t>
  </si>
  <si>
    <t>NOTES TO THE UNAUDITED FINANCIAL STATEMENTS</t>
  </si>
  <si>
    <t>FOR THE 4TH QUARTER ENDED 31 DECEMBER 2002</t>
  </si>
  <si>
    <t xml:space="preserve">                                                                                 SELECTED EXPLANATORY NOTES TO THE INTERIM FINANCIAL REPORT - MASB 26</t>
  </si>
  <si>
    <t>Accounting Policies</t>
  </si>
  <si>
    <t>The interim financial report has been prepared in accordance with MASB 26 Interim Financial</t>
  </si>
  <si>
    <t>Reporting and Chapter 9 part K of the Listing Requirements of Kuala Lumpur Stock Exchange. The</t>
  </si>
  <si>
    <t>same accounting policies and methods of computation are followed in the interim financial statements</t>
  </si>
  <si>
    <t>as compared with the annual financial statements for the financial year ended 31 December 2001.</t>
  </si>
  <si>
    <t>Declaration of audit qualification</t>
  </si>
  <si>
    <t>The auditor's report of the preceding annual financial statements of the Company and of the Group</t>
  </si>
  <si>
    <t>was not subjected to any qualification.</t>
  </si>
  <si>
    <t>Seasonal or cyclical factors</t>
  </si>
  <si>
    <t xml:space="preserve">The business operations of the Group for the current financial quarter and the financial year  ended  31 </t>
  </si>
  <si>
    <t>December 2002 were not materially affected by any seasonal or cyclical factors</t>
  </si>
  <si>
    <t>Items of unusual nature, size or incidence</t>
  </si>
  <si>
    <t>There were no items affecting the assets, liabilities, equity, net income or cash flows of the Group that</t>
  </si>
  <si>
    <t>are unusual because of their nature, size or incidence for the current financial quarter and the financial</t>
  </si>
  <si>
    <t>year ended 31 December 2002.</t>
  </si>
  <si>
    <t>Changes in estimates  of amounts</t>
  </si>
  <si>
    <t>There were no material changes in estimates in respect of amounts reported in prior interim periods</t>
  </si>
  <si>
    <t>of the current financial year or last financial year.</t>
  </si>
  <si>
    <t>Details of Issuances and Repayment of Debt</t>
  </si>
  <si>
    <t xml:space="preserve">There were no issuances or repayment of debts and equity securities, share buy-backs, </t>
  </si>
  <si>
    <t>share cancellations, shares held as treasury shares and resale of treasury shares during the</t>
  </si>
  <si>
    <t>current financial quarter and the financial year ended 31 December 2002.</t>
  </si>
  <si>
    <t>Dividends paid</t>
  </si>
  <si>
    <t>A final dividend of 8% less 28% tax amounting  to RM4,557,840 in respect of ordinary shares for</t>
  </si>
  <si>
    <t xml:space="preserve"> the financial year ended  31 December 2001 was paid by the Company on  25 September 2002.</t>
  </si>
  <si>
    <t>Page 1</t>
  </si>
  <si>
    <t>Segmental Reporting</t>
  </si>
  <si>
    <t>A) By business segment</t>
  </si>
  <si>
    <t>Turnover</t>
  </si>
  <si>
    <t>Profit/(loss)</t>
  </si>
  <si>
    <t>Before</t>
  </si>
  <si>
    <t>RM '000</t>
  </si>
  <si>
    <t>Manufacturing</t>
  </si>
  <si>
    <t>Trading</t>
  </si>
  <si>
    <t>Shipbuilding and shiprepair related activities</t>
  </si>
  <si>
    <t>Construction</t>
  </si>
  <si>
    <t>Investment Holdings</t>
  </si>
  <si>
    <t>Investment Properties</t>
  </si>
  <si>
    <t>Others</t>
  </si>
  <si>
    <t>TOTAL</t>
  </si>
  <si>
    <t>B) By geographical segment</t>
  </si>
  <si>
    <t>Malaysia</t>
  </si>
  <si>
    <t>Australia</t>
  </si>
  <si>
    <t>Republic of Ghana</t>
  </si>
  <si>
    <t>Valuation of property, plant and equipment</t>
  </si>
  <si>
    <t>The valuation of property, plant and equipment have been brought forward, without amendment from the</t>
  </si>
  <si>
    <t>annual financial statements for the financial year ended 31 December 2001.</t>
  </si>
  <si>
    <t>Material events subsequent to the reporting period</t>
  </si>
  <si>
    <t xml:space="preserve">There were no material events subsequent to the end of the financial period reported on that have not been </t>
  </si>
  <si>
    <t>reflected in the financial statements for the said period.</t>
  </si>
  <si>
    <t>Changes in the Composition of the Group</t>
  </si>
  <si>
    <t>Contingent Liabilities/ Assets</t>
  </si>
  <si>
    <t>There were no material  changes in contingent liabilities/assets  since the last annual balance sheet date.</t>
  </si>
  <si>
    <t>Page 2</t>
  </si>
  <si>
    <t>ADDITIONAL INFORMATION AS REQUIRED BY KLSE LISTING REQUIREMENTS (PART A OF</t>
  </si>
  <si>
    <t>APPENDIX 9B)</t>
  </si>
  <si>
    <t>Review of Performance</t>
  </si>
  <si>
    <t xml:space="preserve">The group recorded a turnover of RM1,043.8 million and pre-tax profit of RM88.6 million during </t>
  </si>
  <si>
    <t xml:space="preserve">financial year ended 31 December 2002. The major contribution to the profit for the Group is </t>
  </si>
  <si>
    <t>derived from shipbuilding, shiprepair and steel fabrication activities.</t>
  </si>
  <si>
    <t>Comment on Financial Results (current quarter compared with the preceding quarter)</t>
  </si>
  <si>
    <t xml:space="preserve">The Group achieved a pre-tax profit of RM9.2 million for the quarter under review as compared to profit </t>
  </si>
  <si>
    <t>of RM37.7 million in the preceding quarter. The lower profit is mainly due to revision of profit</t>
  </si>
  <si>
    <t>margin for projects undertaken by the Group and higher provision made during the quarter.</t>
  </si>
  <si>
    <t>Current Year Prospects</t>
  </si>
  <si>
    <t>Barring any unforeseen circumstances, the Board of Directors expects the Group's operating</t>
  </si>
  <si>
    <t>environment to remain challenging and competitive due to expected good progress of the patrol vessel</t>
  </si>
  <si>
    <t>project and shiprepairs activities.</t>
  </si>
  <si>
    <t xml:space="preserve">There has not arisen in the interval between the end of the current quarter 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</si>
  <si>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</si>
  <si>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</si>
  <si>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fourth quarter ended 31 December 2002 in respect of which this announcement is made.</t>
  </si>
  <si>
    <t>Variance of Actual Profit from Forecast Profit</t>
  </si>
  <si>
    <t>Not Applicable</t>
  </si>
  <si>
    <t xml:space="preserve">       INDIVIDUAL QUARTER</t>
  </si>
  <si>
    <t xml:space="preserve">                         CUMULATIVE QUARTER</t>
  </si>
  <si>
    <t>Current Taxation</t>
  </si>
  <si>
    <t xml:space="preserve">    Prior Year</t>
  </si>
  <si>
    <t>Transfer (to)/from deferred taxation</t>
  </si>
  <si>
    <t>The reversal of the taxation and deferred taxation is mainly due to the tax exemption pursuant to S127</t>
  </si>
  <si>
    <t>of the Inland Revenue Act, 1967 under a special promotion package obtained by a subsidiary company</t>
  </si>
  <si>
    <t xml:space="preserve">under the Offshore Patrol Vessel project. </t>
  </si>
  <si>
    <t xml:space="preserve">                                                                                                                                                         Page 3</t>
  </si>
  <si>
    <t>Profits / (Losses) on Sale of Investment and/or Properties</t>
  </si>
  <si>
    <t xml:space="preserve">During the current financial quarter, a property was disposed of by a subsidiary company for a cash </t>
  </si>
  <si>
    <t xml:space="preserve">consideration of RM69.8 million and a gain of RM2.93 million has been included in the results. There was </t>
  </si>
  <si>
    <t>no sale of investment  for the current financial quarter.</t>
  </si>
  <si>
    <t>Quoted Securities</t>
  </si>
  <si>
    <t xml:space="preserve">There were no purchase or disposal of quoted securities for the current financial quarter and the financial </t>
  </si>
  <si>
    <t>Status of Corporate Proposals</t>
  </si>
  <si>
    <t xml:space="preserve">The proposal which was announced on 6th December 2000 have been approved by the relevant </t>
  </si>
  <si>
    <t>Authorities and further subject to the shareholders approval. The Securities Commission had on 16th</t>
  </si>
  <si>
    <t xml:space="preserve">September 2002 further approved the extension of the completion date for the implementation of the </t>
  </si>
  <si>
    <t>proposals to 15th March 2003.</t>
  </si>
  <si>
    <t xml:space="preserve">Meanwhile, the Group has since the beginning of the financial year, been negotiating directly with the </t>
  </si>
  <si>
    <t xml:space="preserve">individual creditor banks on the restructuring of its banking facilities. </t>
  </si>
  <si>
    <t>Group Borrowings and Debt Securities</t>
  </si>
  <si>
    <t>Total Group Borrowings as at 31 December 2002 are as follows:-</t>
  </si>
  <si>
    <t>Foreign currrency</t>
  </si>
  <si>
    <t>('000)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</si>
  <si>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</si>
  <si>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</si>
  <si>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</si>
  <si>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</si>
  <si>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</si>
  <si>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-</t>
  </si>
  <si>
    <t>AUD803</t>
  </si>
  <si>
    <t>Off Balance Sheet Financial Instruments</t>
  </si>
  <si>
    <t>There were no material financial instruments with off balance sheet risk during the current financial</t>
  </si>
  <si>
    <t>quarter and the financial year ended 31 December 2002.</t>
  </si>
  <si>
    <t>Page 4</t>
  </si>
  <si>
    <t>Material Litigation</t>
  </si>
  <si>
    <t>The Group is not engaged in any material litigation as at the date of this announcement.</t>
  </si>
  <si>
    <t>Dividend</t>
  </si>
  <si>
    <t>Earnings Per Share</t>
  </si>
  <si>
    <t>The basic earnings per share has been calculated based on the Group's net profit for the year</t>
  </si>
  <si>
    <t>Company Secretary</t>
  </si>
  <si>
    <t>DATO' R. RAJAKUMARAN A/L M. RAJADURAI (MAICSA 7003699)</t>
  </si>
  <si>
    <t>Kuala Lumpur</t>
  </si>
  <si>
    <t>Page 5</t>
  </si>
  <si>
    <t>Cash &amp; Cash equivalents at end of year</t>
  </si>
  <si>
    <t xml:space="preserve">There were no changes in the composition of the Group for the current financial quarter ended 31 </t>
  </si>
  <si>
    <t>USD31,579</t>
  </si>
  <si>
    <t>CEDIS346.7</t>
  </si>
  <si>
    <t xml:space="preserve">The Directors recommend a final dividend of 8% per share less 28% tax for the current financial quarter </t>
  </si>
  <si>
    <t>December 2002. However, for the financial year,  a 70% owned  subsidiary company,</t>
  </si>
  <si>
    <t xml:space="preserve">PSC-Naval Dockyard Sdn Bhd (PSCND)  subscribed 5 million shares in Wavemaster Langkawi </t>
  </si>
  <si>
    <t>Yacht Centre Sdn Bhd (WLYC) for a total consideration of RM5 million which   result in PSCND</t>
  </si>
  <si>
    <t>holding a 69.79% equity interest in  WLYC.</t>
  </si>
  <si>
    <t xml:space="preserve">and financial year ended 31 December 2002, subject to the approval of shareholders at the Annual  </t>
  </si>
  <si>
    <t>was declared for the current quarter and financial year ended 31 December 2002.</t>
  </si>
  <si>
    <t>of  RM91,117,000 over the number of ordinary shares of 79,129,174 in issue during the financial year.</t>
  </si>
  <si>
    <t xml:space="preserve">General Meeting to be convened later and other relevant approvals, if any. No interim dividend was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</si>
</sst>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_ * #,##0_ ;_ * \-#,##0_ ;_ * &quot;-&quot;??_ ;_ @_ "/>
    <numFmt numFmtId="177" formatCode="_(* #,##0.0000_);_(* \(#,##0.0000\);_(* &quot;-&quot;??_);_(@_)"/>
    <numFmt numFmtId="178" formatCode="_(* #,##0.000000_);_(* \(#,##0.000000\);_(* &quot;-&quot;??_);_(@_)"/>
    <numFmt numFmtId="179" formatCode="&quot;$&quot;#,##0\ ;\(&quot;$&quot;#,##0\)"/>
    <numFmt numFmtId="180" formatCode="m/d"/>
    <numFmt numFmtId="181" formatCode="0.000%"/>
    <numFmt numFmtId="182" formatCode="#,##0.000_);[Red]\(#,##0.000\)"/>
    <numFmt numFmtId="183" formatCode="#,##0.0_);[Red]\(#,##0.0\)"/>
    <numFmt numFmtId="184" formatCode="_(* #,##0.0_);_(* \(#,##0.0\);_(* &quot;-&quot;?_);_(@_)"/>
    <numFmt numFmtId="185" formatCode="_(* #,##0.0000_);_(* \(#,##0.0000\);_(* &quot;-&quot;????_);_(@_)"/>
    <numFmt numFmtId="186" formatCode="_(* #,##0.00000_);_(* \(#,##0.00000\);_(* &quot;-&quot;?????_);_(@_)"/>
    <numFmt numFmtId="187" formatCode="0.00_);[Red]\(0.00\)"/>
    <numFmt numFmtId="188" formatCode="0.0_);[Red]\(0.0\)"/>
    <numFmt numFmtId="189" formatCode="#,##0.0_);\(#,##0.0\)"/>
    <numFmt numFmtId="190" formatCode="#,##0.000_);\(#,##0.000\)"/>
    <numFmt numFmtId="191" formatCode="#,##0_ ;[Red]\-#,##0\ "/>
    <numFmt numFmtId="192" formatCode="#,##0.0_ ;[Red]\-#,##0.0\ "/>
    <numFmt numFmtId="193" formatCode="_-* #,##0.0000_-;\-* #,##0.0000_-;_-* &quot;-&quot;????_-;_-@_-"/>
    <numFmt numFmtId="194" formatCode="_(* #,##0.000_);_(* \(#,##0.000\);_(* &quot;-&quot;??_);_(@_)"/>
    <numFmt numFmtId="195" formatCode="dd\-mmm\-yy"/>
    <numFmt numFmtId="196" formatCode="d\-m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0" borderId="3" xfId="0" applyNumberFormat="1" applyBorder="1" applyAlignment="1">
      <alignment/>
    </xf>
    <xf numFmtId="0" fontId="6" fillId="0" borderId="3" xfId="0" applyFont="1" applyBorder="1" applyAlignment="1">
      <alignment/>
    </xf>
    <xf numFmtId="174" fontId="0" fillId="0" borderId="7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0" fontId="1" fillId="0" borderId="8" xfId="0" applyFont="1" applyBorder="1" applyAlignment="1">
      <alignment/>
    </xf>
    <xf numFmtId="174" fontId="0" fillId="0" borderId="9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174" fontId="0" fillId="0" borderId="8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4" fontId="0" fillId="0" borderId="0" xfId="15" applyNumberFormat="1" applyAlignment="1">
      <alignment/>
    </xf>
    <xf numFmtId="0" fontId="2" fillId="0" borderId="0" xfId="0" applyFon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2" fillId="0" borderId="0" xfId="0" applyFont="1" applyAlignment="1">
      <alignment/>
    </xf>
    <xf numFmtId="174" fontId="0" fillId="0" borderId="4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2" xfId="15" applyNumberFormat="1" applyFont="1" applyBorder="1" applyAlignment="1">
      <alignment/>
    </xf>
    <xf numFmtId="174" fontId="1" fillId="0" borderId="12" xfId="15" applyNumberFormat="1" applyFon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191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0" fontId="0" fillId="0" borderId="0" xfId="0" applyAlignment="1" quotePrefix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96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74" fontId="0" fillId="0" borderId="7" xfId="0" applyNumberFormat="1" applyBorder="1" applyAlignment="1">
      <alignment/>
    </xf>
    <xf numFmtId="38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8" fontId="3" fillId="0" borderId="0" xfId="15" applyNumberFormat="1" applyFon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174" fontId="0" fillId="0" borderId="3" xfId="15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74" fontId="1" fillId="0" borderId="8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1" fillId="0" borderId="0" xfId="15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8" fontId="0" fillId="0" borderId="0" xfId="15" applyNumberFormat="1" applyFont="1" applyAlignment="1">
      <alignment horizontal="center"/>
    </xf>
    <xf numFmtId="174" fontId="0" fillId="0" borderId="0" xfId="15" applyNumberFormat="1" applyFont="1" applyAlignment="1">
      <alignment horizontal="right"/>
    </xf>
    <xf numFmtId="174" fontId="0" fillId="0" borderId="0" xfId="0" applyNumberFormat="1" applyFont="1" applyAlignment="1">
      <alignment horizontal="center"/>
    </xf>
    <xf numFmtId="174" fontId="0" fillId="0" borderId="0" xfId="15" applyNumberFormat="1" applyFont="1" applyAlignment="1">
      <alignment/>
    </xf>
    <xf numFmtId="38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15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15" applyNumberFormat="1" applyFont="1" applyBorder="1" applyAlignment="1">
      <alignment/>
    </xf>
    <xf numFmtId="174" fontId="0" fillId="0" borderId="12" xfId="15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38" fontId="11" fillId="0" borderId="0" xfId="15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174" fontId="0" fillId="0" borderId="3" xfId="15" applyNumberFormat="1" applyFont="1" applyBorder="1" applyAlignment="1">
      <alignment horizontal="center"/>
    </xf>
    <xf numFmtId="174" fontId="1" fillId="0" borderId="3" xfId="15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4" fontId="1" fillId="0" borderId="21" xfId="15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1">
      <selection activeCell="D52" sqref="D52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 t="s">
        <v>4</v>
      </c>
      <c r="B6" s="4"/>
    </row>
    <row r="8" ht="15.75">
      <c r="A8" s="1"/>
    </row>
    <row r="10" spans="1:7" ht="12.75">
      <c r="A10" s="6"/>
      <c r="B10" s="150" t="s">
        <v>5</v>
      </c>
      <c r="C10" s="151"/>
      <c r="D10" s="152"/>
      <c r="E10" s="153" t="s">
        <v>6</v>
      </c>
      <c r="F10" s="154"/>
      <c r="G10" s="155"/>
    </row>
    <row r="11" spans="1:7" ht="12.75">
      <c r="A11" s="7"/>
      <c r="B11" s="8" t="s">
        <v>7</v>
      </c>
      <c r="C11" s="9"/>
      <c r="D11" s="10" t="s">
        <v>8</v>
      </c>
      <c r="E11" s="8" t="s">
        <v>7</v>
      </c>
      <c r="F11" s="6"/>
      <c r="G11" s="10" t="s">
        <v>8</v>
      </c>
    </row>
    <row r="12" spans="1:7" ht="12.75">
      <c r="A12" s="7"/>
      <c r="B12" s="11" t="s">
        <v>9</v>
      </c>
      <c r="C12" s="9"/>
      <c r="D12" s="12" t="s">
        <v>10</v>
      </c>
      <c r="E12" s="11" t="s">
        <v>11</v>
      </c>
      <c r="F12" s="7"/>
      <c r="G12" s="12" t="s">
        <v>10</v>
      </c>
    </row>
    <row r="13" spans="1:7" ht="12.75">
      <c r="A13" s="7"/>
      <c r="B13" s="11" t="s">
        <v>12</v>
      </c>
      <c r="C13" s="9"/>
      <c r="D13" s="12" t="s">
        <v>12</v>
      </c>
      <c r="E13" s="11" t="s">
        <v>13</v>
      </c>
      <c r="F13" s="7"/>
      <c r="G13" s="12" t="s">
        <v>14</v>
      </c>
    </row>
    <row r="14" spans="1:7" ht="12.75">
      <c r="A14" s="7"/>
      <c r="B14" s="13" t="s">
        <v>15</v>
      </c>
      <c r="C14" s="9"/>
      <c r="D14" s="14" t="s">
        <v>16</v>
      </c>
      <c r="E14" s="13" t="s">
        <v>15</v>
      </c>
      <c r="F14" s="11"/>
      <c r="G14" s="14" t="s">
        <v>16</v>
      </c>
    </row>
    <row r="15" spans="1:7" ht="12.75">
      <c r="A15" s="15"/>
      <c r="B15" s="16" t="s">
        <v>17</v>
      </c>
      <c r="C15" s="9"/>
      <c r="D15" s="17" t="s">
        <v>17</v>
      </c>
      <c r="E15" s="16" t="s">
        <v>17</v>
      </c>
      <c r="F15" s="11"/>
      <c r="G15" s="17" t="s">
        <v>17</v>
      </c>
    </row>
    <row r="16" spans="1:7" ht="12.75">
      <c r="A16" s="6"/>
      <c r="B16" s="18"/>
      <c r="C16" s="18"/>
      <c r="D16" s="19"/>
      <c r="E16" s="20"/>
      <c r="F16" s="7"/>
      <c r="G16" s="19"/>
    </row>
    <row r="17" spans="1:7" ht="12.75">
      <c r="A17" s="21" t="s">
        <v>18</v>
      </c>
      <c r="B17" s="22">
        <f>E17-774099</f>
        <v>269751</v>
      </c>
      <c r="C17" s="22"/>
      <c r="D17" s="23">
        <f>G17-716205</f>
        <v>269672</v>
      </c>
      <c r="E17" s="24">
        <v>1043850</v>
      </c>
      <c r="F17" s="25"/>
      <c r="G17" s="23">
        <v>985877</v>
      </c>
    </row>
    <row r="18" spans="1:7" ht="15.75">
      <c r="A18" s="26"/>
      <c r="B18" s="22"/>
      <c r="C18" s="22"/>
      <c r="D18" s="23"/>
      <c r="E18" s="24"/>
      <c r="F18" s="25"/>
      <c r="G18" s="23"/>
    </row>
    <row r="19" spans="1:7" ht="12.75">
      <c r="A19" s="21"/>
      <c r="B19" s="22"/>
      <c r="C19" s="22"/>
      <c r="D19" s="23"/>
      <c r="E19" s="24"/>
      <c r="F19" s="25"/>
      <c r="G19" s="23"/>
    </row>
    <row r="20" spans="1:7" ht="12.75">
      <c r="A20" s="21" t="s">
        <v>19</v>
      </c>
      <c r="B20" s="22">
        <f>E20+613256+52962</f>
        <v>-254013</v>
      </c>
      <c r="C20" s="22"/>
      <c r="D20" s="23">
        <f>G20+561311+47744</f>
        <v>-259819</v>
      </c>
      <c r="E20" s="24">
        <v>-920231</v>
      </c>
      <c r="F20" s="25"/>
      <c r="G20" s="23">
        <f>-868874</f>
        <v>-868874</v>
      </c>
    </row>
    <row r="21" spans="1:7" ht="12.75">
      <c r="A21" s="21"/>
      <c r="B21" s="22"/>
      <c r="C21" s="22"/>
      <c r="D21" s="23"/>
      <c r="E21" s="24"/>
      <c r="F21" s="25"/>
      <c r="G21" s="23"/>
    </row>
    <row r="22" spans="1:7" ht="12.75">
      <c r="A22" s="21"/>
      <c r="B22" s="22"/>
      <c r="C22" s="22"/>
      <c r="D22" s="23"/>
      <c r="E22" s="24"/>
      <c r="F22" s="25"/>
      <c r="G22" s="23"/>
    </row>
    <row r="23" spans="1:7" ht="12.75">
      <c r="A23" s="21" t="s">
        <v>20</v>
      </c>
      <c r="B23" s="22">
        <f>E23-13537</f>
        <v>5585</v>
      </c>
      <c r="C23" s="22"/>
      <c r="D23" s="23">
        <f>G23-28528-13</f>
        <v>11236</v>
      </c>
      <c r="E23" s="24">
        <v>19122</v>
      </c>
      <c r="F23" s="25"/>
      <c r="G23" s="23">
        <v>39777</v>
      </c>
    </row>
    <row r="24" spans="1:7" ht="12.75">
      <c r="A24" s="21"/>
      <c r="B24" s="22"/>
      <c r="C24" s="22"/>
      <c r="D24" s="23"/>
      <c r="E24" s="24"/>
      <c r="F24" s="25"/>
      <c r="G24" s="23"/>
    </row>
    <row r="25" spans="1:7" ht="12.75">
      <c r="A25" s="21"/>
      <c r="B25" s="22"/>
      <c r="C25" s="22"/>
      <c r="D25" s="23"/>
      <c r="E25" s="24"/>
      <c r="F25" s="25"/>
      <c r="G25" s="23"/>
    </row>
    <row r="26" spans="1:7" ht="12.75">
      <c r="A26" s="21" t="s">
        <v>21</v>
      </c>
      <c r="B26" s="27">
        <f>SUM(B17:B23)</f>
        <v>21323</v>
      </c>
      <c r="C26" s="27">
        <f>SUM(C17:C23)</f>
        <v>0</v>
      </c>
      <c r="D26" s="28">
        <f>SUM(D17:D23)</f>
        <v>21089</v>
      </c>
      <c r="E26" s="29">
        <f>SUM(E17:E23)</f>
        <v>142741</v>
      </c>
      <c r="F26" s="25"/>
      <c r="G26" s="28">
        <f>SUM(G17:G23)</f>
        <v>156780</v>
      </c>
    </row>
    <row r="27" spans="1:7" ht="12.75">
      <c r="A27" s="21"/>
      <c r="B27" s="22"/>
      <c r="C27" s="22"/>
      <c r="D27" s="23"/>
      <c r="E27" s="24"/>
      <c r="F27" s="25"/>
      <c r="G27" s="23"/>
    </row>
    <row r="28" spans="1:7" ht="12.75">
      <c r="A28" s="21"/>
      <c r="B28" s="22"/>
      <c r="C28" s="22"/>
      <c r="D28" s="23"/>
      <c r="E28" s="24"/>
      <c r="F28" s="25"/>
      <c r="G28" s="23"/>
    </row>
    <row r="29" spans="1:7" ht="12.75">
      <c r="A29" s="21" t="s">
        <v>22</v>
      </c>
      <c r="B29" s="22">
        <f>E29+41983</f>
        <v>-15048</v>
      </c>
      <c r="C29" s="22"/>
      <c r="D29" s="23">
        <f>G29+39463</f>
        <v>-10345</v>
      </c>
      <c r="E29" s="24">
        <v>-57031</v>
      </c>
      <c r="F29" s="25"/>
      <c r="G29" s="23">
        <v>-49808</v>
      </c>
    </row>
    <row r="30" spans="1:7" ht="12.75">
      <c r="A30" s="21"/>
      <c r="B30" s="22"/>
      <c r="C30" s="22"/>
      <c r="D30" s="23"/>
      <c r="E30" s="24"/>
      <c r="F30" s="25"/>
      <c r="G30" s="23"/>
    </row>
    <row r="31" spans="1:7" ht="12.75">
      <c r="A31" s="21"/>
      <c r="B31" s="22"/>
      <c r="C31" s="22"/>
      <c r="D31" s="23"/>
      <c r="E31" s="24"/>
      <c r="F31" s="25"/>
      <c r="G31" s="23"/>
    </row>
    <row r="32" spans="1:7" ht="12.75">
      <c r="A32" s="21" t="s">
        <v>23</v>
      </c>
      <c r="B32" s="22"/>
      <c r="C32" s="22"/>
      <c r="D32" s="23"/>
      <c r="E32" s="24"/>
      <c r="F32" s="25"/>
      <c r="G32" s="23"/>
    </row>
    <row r="33" spans="1:7" ht="12.75">
      <c r="A33" s="21" t="s">
        <v>24</v>
      </c>
      <c r="B33" s="22"/>
      <c r="C33" s="22"/>
      <c r="D33" s="23"/>
      <c r="E33" s="24"/>
      <c r="F33" s="25"/>
      <c r="G33" s="23"/>
    </row>
    <row r="34" spans="1:7" ht="12.75">
      <c r="A34" s="21" t="s">
        <v>25</v>
      </c>
      <c r="B34" s="22">
        <f>E34</f>
        <v>0</v>
      </c>
      <c r="C34" s="22"/>
      <c r="D34" s="23">
        <f>G34-33147+13</f>
        <v>0</v>
      </c>
      <c r="E34" s="24">
        <v>0</v>
      </c>
      <c r="F34" s="25"/>
      <c r="G34" s="23">
        <v>33134</v>
      </c>
    </row>
    <row r="35" spans="1:7" ht="12.75">
      <c r="A35" s="21"/>
      <c r="B35" s="22"/>
      <c r="C35" s="22"/>
      <c r="D35" s="23"/>
      <c r="E35" s="24"/>
      <c r="F35" s="25"/>
      <c r="G35" s="23"/>
    </row>
    <row r="36" spans="1:7" ht="12.75">
      <c r="A36" s="21"/>
      <c r="B36" s="22"/>
      <c r="C36" s="22"/>
      <c r="D36" s="23"/>
      <c r="E36" s="24"/>
      <c r="F36" s="25"/>
      <c r="G36" s="23"/>
    </row>
    <row r="37" spans="1:7" ht="12.75">
      <c r="A37" s="21" t="s">
        <v>26</v>
      </c>
      <c r="B37" s="22"/>
      <c r="C37" s="22"/>
      <c r="D37" s="23"/>
      <c r="E37" s="24"/>
      <c r="F37" s="25"/>
      <c r="G37" s="23"/>
    </row>
    <row r="38" spans="1:7" ht="12.75">
      <c r="A38" s="21" t="s">
        <v>27</v>
      </c>
      <c r="B38" s="22">
        <f>E38</f>
        <v>0</v>
      </c>
      <c r="C38" s="22"/>
      <c r="D38" s="23">
        <f>G38-106</f>
        <v>0</v>
      </c>
      <c r="E38" s="24">
        <v>0</v>
      </c>
      <c r="F38" s="25"/>
      <c r="G38" s="23">
        <v>106</v>
      </c>
    </row>
    <row r="39" spans="1:7" ht="12.75">
      <c r="A39" s="21"/>
      <c r="B39" s="22"/>
      <c r="C39" s="22"/>
      <c r="D39" s="23"/>
      <c r="E39" s="24"/>
      <c r="F39" s="25"/>
      <c r="G39" s="23"/>
    </row>
    <row r="40" spans="1:7" ht="12.75">
      <c r="A40" s="21"/>
      <c r="B40" s="22"/>
      <c r="C40" s="22"/>
      <c r="D40" s="23"/>
      <c r="E40" s="24"/>
      <c r="F40" s="25"/>
      <c r="G40" s="23"/>
    </row>
    <row r="41" spans="1:7" ht="12.75">
      <c r="A41" s="21" t="s">
        <v>28</v>
      </c>
      <c r="B41" s="22"/>
      <c r="C41" s="22"/>
      <c r="D41" s="23"/>
      <c r="E41" s="24"/>
      <c r="F41" s="25"/>
      <c r="G41" s="23"/>
    </row>
    <row r="42" spans="1:7" ht="12.75">
      <c r="A42" s="21" t="s">
        <v>29</v>
      </c>
      <c r="B42" s="22"/>
      <c r="C42" s="22"/>
      <c r="D42" s="23"/>
      <c r="E42" s="24"/>
      <c r="F42" s="25"/>
      <c r="G42" s="23"/>
    </row>
    <row r="43" spans="1:7" ht="12.75">
      <c r="A43" s="21" t="s">
        <v>30</v>
      </c>
      <c r="B43" s="22">
        <f>E43</f>
        <v>0</v>
      </c>
      <c r="C43" s="22"/>
      <c r="D43" s="23">
        <f>G43+9123</f>
        <v>0</v>
      </c>
      <c r="E43" s="24">
        <v>0</v>
      </c>
      <c r="F43" s="25"/>
      <c r="G43" s="23">
        <v>-9123</v>
      </c>
    </row>
    <row r="44" spans="1:7" ht="12.75">
      <c r="A44" s="21"/>
      <c r="B44" s="22"/>
      <c r="C44" s="22"/>
      <c r="D44" s="23"/>
      <c r="E44" s="24"/>
      <c r="F44" s="25"/>
      <c r="G44" s="23"/>
    </row>
    <row r="45" spans="1:7" ht="12.75">
      <c r="A45" s="21" t="s">
        <v>26</v>
      </c>
      <c r="B45" s="22"/>
      <c r="C45" s="22"/>
      <c r="D45" s="23"/>
      <c r="E45" s="24"/>
      <c r="F45" s="25"/>
      <c r="G45" s="23">
        <v>0</v>
      </c>
    </row>
    <row r="46" spans="1:7" ht="12.75">
      <c r="A46" s="21" t="s">
        <v>31</v>
      </c>
      <c r="B46" s="22">
        <f>E46</f>
        <v>2932</v>
      </c>
      <c r="C46" s="22"/>
      <c r="D46" s="23">
        <f>G46</f>
        <v>0</v>
      </c>
      <c r="E46" s="24">
        <v>2932</v>
      </c>
      <c r="F46" s="25"/>
      <c r="G46" s="23">
        <v>0</v>
      </c>
    </row>
    <row r="47" spans="1:7" ht="12.75">
      <c r="A47" s="21"/>
      <c r="B47" s="22"/>
      <c r="C47" s="22"/>
      <c r="D47" s="23"/>
      <c r="E47" s="24"/>
      <c r="F47" s="25"/>
      <c r="G47" s="23"/>
    </row>
    <row r="48" spans="1:7" ht="12.75">
      <c r="A48" s="21"/>
      <c r="B48" s="22"/>
      <c r="C48" s="22"/>
      <c r="D48" s="23"/>
      <c r="E48" s="24"/>
      <c r="F48" s="25"/>
      <c r="G48" s="23"/>
    </row>
    <row r="49" spans="1:7" ht="12.75">
      <c r="A49" s="21" t="s">
        <v>32</v>
      </c>
      <c r="B49" s="27">
        <f>SUM(B26:B48)</f>
        <v>9207</v>
      </c>
      <c r="C49" s="27">
        <f>SUM(C26:C32)</f>
        <v>0</v>
      </c>
      <c r="D49" s="28">
        <f>SUM(D26:D48)</f>
        <v>10744</v>
      </c>
      <c r="E49" s="29">
        <f>SUM(E26:E48)</f>
        <v>88642</v>
      </c>
      <c r="F49" s="25"/>
      <c r="G49" s="28">
        <f>SUM(G26:G48)</f>
        <v>131089</v>
      </c>
    </row>
    <row r="50" spans="1:7" ht="12.75">
      <c r="A50" s="21"/>
      <c r="B50" s="22"/>
      <c r="C50" s="22"/>
      <c r="D50" s="23"/>
      <c r="E50" s="24"/>
      <c r="F50" s="25"/>
      <c r="G50" s="23"/>
    </row>
    <row r="51" spans="1:7" ht="12.75">
      <c r="A51" s="21"/>
      <c r="B51" s="22"/>
      <c r="C51" s="22"/>
      <c r="D51" s="23"/>
      <c r="E51" s="24"/>
      <c r="F51" s="25"/>
      <c r="G51" s="23"/>
    </row>
    <row r="52" spans="1:7" ht="12.75">
      <c r="A52" s="21" t="s">
        <v>33</v>
      </c>
      <c r="B52" s="22">
        <f>E52-881</f>
        <v>58036</v>
      </c>
      <c r="C52" s="22"/>
      <c r="D52" s="23">
        <f>G52+41731</f>
        <v>-5024</v>
      </c>
      <c r="E52" s="24">
        <v>58917</v>
      </c>
      <c r="F52" s="25"/>
      <c r="G52" s="23">
        <v>-46755</v>
      </c>
    </row>
    <row r="53" spans="1:7" ht="12.75">
      <c r="A53" s="21"/>
      <c r="B53" s="22"/>
      <c r="C53" s="22"/>
      <c r="D53" s="23"/>
      <c r="E53" s="24"/>
      <c r="F53" s="25"/>
      <c r="G53" s="23">
        <v>0</v>
      </c>
    </row>
    <row r="54" spans="1:7" ht="12.75">
      <c r="A54" s="21"/>
      <c r="B54" s="22"/>
      <c r="C54" s="22"/>
      <c r="D54" s="23"/>
      <c r="E54" s="24"/>
      <c r="F54" s="25"/>
      <c r="G54" s="23"/>
    </row>
    <row r="55" spans="1:7" ht="12.75">
      <c r="A55" s="21" t="s">
        <v>34</v>
      </c>
      <c r="B55" s="27">
        <f>SUM(B49:B52)</f>
        <v>67243</v>
      </c>
      <c r="C55" s="22"/>
      <c r="D55" s="28">
        <f>SUM(D49:D52)</f>
        <v>5720</v>
      </c>
      <c r="E55" s="29">
        <f>SUM(E49:E52)</f>
        <v>147559</v>
      </c>
      <c r="F55" s="25"/>
      <c r="G55" s="28">
        <f>SUM(G49:G52)</f>
        <v>84334</v>
      </c>
    </row>
    <row r="56" spans="1:7" ht="12.75">
      <c r="A56" s="21"/>
      <c r="B56" s="22"/>
      <c r="C56" s="22"/>
      <c r="D56" s="23"/>
      <c r="E56" s="24"/>
      <c r="F56" s="25"/>
      <c r="G56" s="23"/>
    </row>
    <row r="57" spans="1:7" ht="12.75">
      <c r="A57" s="21"/>
      <c r="B57" s="22"/>
      <c r="C57" s="22"/>
      <c r="D57" s="23"/>
      <c r="E57" s="24"/>
      <c r="F57" s="25"/>
      <c r="G57" s="23"/>
    </row>
    <row r="58" spans="1:7" ht="12.75">
      <c r="A58" s="21" t="s">
        <v>35</v>
      </c>
      <c r="B58" s="22">
        <f>E58+34723</f>
        <v>-21719</v>
      </c>
      <c r="C58" s="22"/>
      <c r="D58" s="23">
        <f>G58+31954</f>
        <v>-8962</v>
      </c>
      <c r="E58" s="24">
        <v>-56442</v>
      </c>
      <c r="F58" s="25"/>
      <c r="G58" s="23">
        <v>-40916</v>
      </c>
    </row>
    <row r="59" spans="1:7" ht="12.75">
      <c r="A59" s="21"/>
      <c r="B59" s="22"/>
      <c r="C59" s="22"/>
      <c r="D59" s="30"/>
      <c r="E59" s="24"/>
      <c r="F59" s="25"/>
      <c r="G59" s="23"/>
    </row>
    <row r="60" spans="1:7" ht="22.5" customHeight="1">
      <c r="A60" s="31" t="s">
        <v>36</v>
      </c>
      <c r="B60" s="32">
        <f>SUM(B55:B58)</f>
        <v>45524</v>
      </c>
      <c r="C60" s="33"/>
      <c r="D60" s="34">
        <f>SUM(D55:D58)</f>
        <v>-3242</v>
      </c>
      <c r="E60" s="34">
        <f>SUM(E55:E58)</f>
        <v>91117</v>
      </c>
      <c r="F60" s="35"/>
      <c r="G60" s="36">
        <f>SUM(G55:G58)</f>
        <v>43418</v>
      </c>
    </row>
    <row r="61" ht="12.75">
      <c r="A61" s="5"/>
    </row>
    <row r="62" ht="12.75">
      <c r="A62" s="5"/>
    </row>
    <row r="63" ht="12.75">
      <c r="A63" s="5" t="s">
        <v>37</v>
      </c>
    </row>
    <row r="64" spans="1:7" ht="12.75">
      <c r="A64" s="5" t="s">
        <v>38</v>
      </c>
      <c r="B64" s="37">
        <f>B60/79130*100</f>
        <v>57.530645772778975</v>
      </c>
      <c r="C64" s="37">
        <f>C60/79130*100</f>
        <v>0</v>
      </c>
      <c r="D64" s="37">
        <f>D60/79130*100</f>
        <v>-4.097055478326804</v>
      </c>
      <c r="E64" s="37">
        <f>E60/79130*100</f>
        <v>115.14848982686718</v>
      </c>
      <c r="F64" s="38"/>
      <c r="G64" s="37">
        <f>G60/79130*100</f>
        <v>54.869202578036145</v>
      </c>
    </row>
    <row r="67" ht="12.75">
      <c r="A67" s="5" t="s">
        <v>39</v>
      </c>
    </row>
    <row r="68" ht="12.75">
      <c r="A68" s="5" t="s">
        <v>40</v>
      </c>
    </row>
    <row r="70" ht="12.75">
      <c r="A70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&amp;C&amp;"Arial,Bold"&amp;12PSC INDUSTRIES BERHAD
(11106-V)</oddHead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56" t="s">
        <v>41</v>
      </c>
      <c r="B1" s="157"/>
      <c r="C1" s="157"/>
      <c r="D1" s="157"/>
      <c r="E1" s="157"/>
      <c r="F1" s="158"/>
    </row>
    <row r="2" spans="1:6" ht="12.75">
      <c r="A2" s="163" t="s">
        <v>42</v>
      </c>
      <c r="B2" s="164"/>
      <c r="C2" s="164"/>
      <c r="D2" s="164"/>
      <c r="E2" s="164"/>
      <c r="F2" s="165"/>
    </row>
    <row r="3" spans="1:6" ht="15.75">
      <c r="A3" s="40"/>
      <c r="B3" s="41"/>
      <c r="C3" s="41"/>
      <c r="D3" s="41"/>
      <c r="E3" s="41"/>
      <c r="F3" s="41"/>
    </row>
    <row r="4" spans="1:6" ht="15.75">
      <c r="A4" s="159" t="s">
        <v>43</v>
      </c>
      <c r="B4" s="160"/>
      <c r="C4" s="160"/>
      <c r="D4" s="160"/>
      <c r="E4" s="160"/>
      <c r="F4" s="160"/>
    </row>
    <row r="5" spans="1:6" ht="12.75">
      <c r="A5" s="161" t="s">
        <v>4</v>
      </c>
      <c r="B5" s="162"/>
      <c r="C5" s="162"/>
      <c r="D5" s="162"/>
      <c r="E5" s="162"/>
      <c r="F5" s="162"/>
    </row>
    <row r="8" spans="4:6" ht="12.75">
      <c r="D8" s="44" t="s">
        <v>44</v>
      </c>
      <c r="E8" s="44"/>
      <c r="F8" s="44" t="s">
        <v>45</v>
      </c>
    </row>
    <row r="9" spans="4:6" ht="12.75">
      <c r="D9" s="9" t="s">
        <v>46</v>
      </c>
      <c r="E9" s="9"/>
      <c r="F9" s="9" t="s">
        <v>46</v>
      </c>
    </row>
    <row r="10" spans="4:6" ht="12.75">
      <c r="D10" s="45" t="s">
        <v>15</v>
      </c>
      <c r="E10" s="9"/>
      <c r="F10" s="45" t="s">
        <v>16</v>
      </c>
    </row>
    <row r="11" spans="4:6" ht="12.75">
      <c r="D11" s="9" t="s">
        <v>17</v>
      </c>
      <c r="E11" s="9"/>
      <c r="F11" s="9" t="s">
        <v>17</v>
      </c>
    </row>
    <row r="13" spans="2:6" ht="12.75">
      <c r="B13" t="s">
        <v>47</v>
      </c>
      <c r="D13" s="46">
        <v>425380</v>
      </c>
      <c r="F13" s="46">
        <v>282872</v>
      </c>
    </row>
    <row r="14" spans="4:6" ht="6" customHeight="1">
      <c r="D14" s="46"/>
      <c r="F14" s="46"/>
    </row>
    <row r="15" spans="2:6" ht="12.75">
      <c r="B15" t="s">
        <v>48</v>
      </c>
      <c r="D15" s="46">
        <v>318179</v>
      </c>
      <c r="F15" s="46">
        <v>318434</v>
      </c>
    </row>
    <row r="16" spans="4:6" ht="6" customHeight="1">
      <c r="D16" s="46"/>
      <c r="F16" s="46"/>
    </row>
    <row r="17" spans="2:6" ht="12.75">
      <c r="B17" t="s">
        <v>49</v>
      </c>
      <c r="D17" s="46">
        <v>70987</v>
      </c>
      <c r="F17" s="46">
        <v>72980</v>
      </c>
    </row>
    <row r="18" spans="4:6" ht="6" customHeight="1">
      <c r="D18" s="46"/>
      <c r="F18" s="46"/>
    </row>
    <row r="19" spans="4:6" ht="12.75">
      <c r="D19" s="46"/>
      <c r="F19" s="46"/>
    </row>
    <row r="20" spans="2:6" ht="12.75">
      <c r="B20" s="3" t="s">
        <v>50</v>
      </c>
      <c r="D20" s="46"/>
      <c r="F20" s="46"/>
    </row>
    <row r="21" spans="3:6" ht="18.75" customHeight="1">
      <c r="C21" s="47" t="s">
        <v>51</v>
      </c>
      <c r="D21" s="48">
        <v>13374</v>
      </c>
      <c r="F21" s="48">
        <v>10894</v>
      </c>
    </row>
    <row r="22" spans="3:6" ht="12.75" customHeight="1">
      <c r="C22" s="47" t="s">
        <v>52</v>
      </c>
      <c r="D22" s="49">
        <v>962138</v>
      </c>
      <c r="F22" s="49">
        <f>997198</f>
        <v>997198</v>
      </c>
    </row>
    <row r="23" spans="3:6" ht="12.75" customHeight="1">
      <c r="C23" s="47" t="s">
        <v>53</v>
      </c>
      <c r="D23" s="49">
        <v>467706</v>
      </c>
      <c r="F23" s="49">
        <v>497249</v>
      </c>
    </row>
    <row r="24" spans="3:6" ht="12.75">
      <c r="C24" s="50" t="s">
        <v>54</v>
      </c>
      <c r="D24" s="49">
        <v>320273</v>
      </c>
      <c r="F24" s="49">
        <v>607327</v>
      </c>
    </row>
    <row r="25" spans="3:6" ht="4.5" customHeight="1">
      <c r="C25" s="50"/>
      <c r="D25" s="48"/>
      <c r="F25" s="48"/>
    </row>
    <row r="26" spans="3:6" ht="12.75">
      <c r="C26" s="50"/>
      <c r="D26" s="51">
        <f>SUM(D21:D25)</f>
        <v>1763491</v>
      </c>
      <c r="F26" s="51">
        <f>SUM(F21:F25)</f>
        <v>2112668</v>
      </c>
    </row>
    <row r="27" spans="3:6" ht="12.75">
      <c r="C27" s="52"/>
      <c r="D27" s="46"/>
      <c r="F27" s="46"/>
    </row>
    <row r="28" spans="2:6" ht="12.75">
      <c r="B28" s="3" t="s">
        <v>55</v>
      </c>
      <c r="D28" s="46"/>
      <c r="F28" s="46"/>
    </row>
    <row r="29" spans="3:6" ht="18.75" customHeight="1">
      <c r="C29" s="50" t="s">
        <v>56</v>
      </c>
      <c r="D29" s="53">
        <v>1032547</v>
      </c>
      <c r="F29" s="48">
        <v>1379613</v>
      </c>
    </row>
    <row r="30" spans="3:6" ht="12.75">
      <c r="C30" s="50" t="s">
        <v>57</v>
      </c>
      <c r="D30" s="49">
        <v>504760</v>
      </c>
      <c r="F30" s="49">
        <v>420024</v>
      </c>
    </row>
    <row r="31" spans="3:6" ht="12.75">
      <c r="C31" s="50" t="s">
        <v>33</v>
      </c>
      <c r="D31" s="49">
        <v>34919</v>
      </c>
      <c r="F31" s="49">
        <v>70670</v>
      </c>
    </row>
    <row r="32" spans="3:6" ht="6" customHeight="1">
      <c r="C32" s="50"/>
      <c r="D32" s="48"/>
      <c r="F32" s="6"/>
    </row>
    <row r="33" spans="3:6" ht="12.75">
      <c r="C33" s="50"/>
      <c r="D33" s="51">
        <f>SUM(D29:D32)</f>
        <v>1572226</v>
      </c>
      <c r="F33" s="51">
        <f>SUM(F29:F32)</f>
        <v>1870307</v>
      </c>
    </row>
    <row r="34" spans="3:4" ht="12.75">
      <c r="C34" s="52"/>
      <c r="D34" s="46"/>
    </row>
    <row r="35" spans="2:6" ht="12.75">
      <c r="B35" s="3" t="s">
        <v>58</v>
      </c>
      <c r="D35" s="46">
        <f>D26-D33</f>
        <v>191265</v>
      </c>
      <c r="F35" s="46">
        <f>F26-F33</f>
        <v>242361</v>
      </c>
    </row>
    <row r="36" ht="9" customHeight="1">
      <c r="D36" s="46"/>
    </row>
    <row r="37" spans="4:6" ht="21.75" customHeight="1" thickBot="1">
      <c r="D37" s="54">
        <f>SUM(D13:D18)+D35</f>
        <v>1005811</v>
      </c>
      <c r="F37" s="54">
        <f>SUM(F13:F18)+F35</f>
        <v>916647</v>
      </c>
    </row>
    <row r="38" ht="13.5" thickTop="1">
      <c r="D38" s="46"/>
    </row>
    <row r="39" spans="2:4" ht="12.75">
      <c r="B39" s="5"/>
      <c r="D39" s="46"/>
    </row>
    <row r="40" spans="2:6" ht="12.75">
      <c r="B40" t="s">
        <v>59</v>
      </c>
      <c r="D40" s="46">
        <v>79129</v>
      </c>
      <c r="F40" s="46">
        <v>79129</v>
      </c>
    </row>
    <row r="41" spans="2:6" ht="12.75">
      <c r="B41" s="3" t="s">
        <v>60</v>
      </c>
      <c r="D41" s="46">
        <v>300620</v>
      </c>
      <c r="F41" s="46">
        <v>213822</v>
      </c>
    </row>
    <row r="42" spans="2:6" ht="12.75">
      <c r="B42" s="3" t="s">
        <v>61</v>
      </c>
      <c r="C42" s="50"/>
      <c r="D42" s="55">
        <f>D40+D41</f>
        <v>379749</v>
      </c>
      <c r="F42" s="55">
        <f>F40+F41</f>
        <v>292951</v>
      </c>
    </row>
    <row r="43" spans="2:6" ht="12.75">
      <c r="B43" s="3"/>
      <c r="C43" s="50"/>
      <c r="D43" s="56"/>
      <c r="F43" s="56"/>
    </row>
    <row r="44" spans="2:6" ht="12.75">
      <c r="B44" t="s">
        <v>62</v>
      </c>
      <c r="D44" s="46">
        <v>209400</v>
      </c>
      <c r="F44" s="46">
        <v>153978</v>
      </c>
    </row>
    <row r="45" spans="4:6" ht="12.75">
      <c r="D45" s="46"/>
      <c r="F45" s="46"/>
    </row>
    <row r="46" spans="2:6" ht="12.75">
      <c r="B46" t="s">
        <v>63</v>
      </c>
      <c r="D46" s="46"/>
      <c r="F46" s="46"/>
    </row>
    <row r="47" spans="4:6" ht="12.75">
      <c r="D47" s="46"/>
      <c r="F47" s="46"/>
    </row>
    <row r="48" spans="3:6" ht="12.75">
      <c r="C48" s="47" t="s">
        <v>64</v>
      </c>
      <c r="D48" s="46">
        <v>389231</v>
      </c>
      <c r="F48" s="46">
        <f>417135</f>
        <v>417135</v>
      </c>
    </row>
    <row r="49" spans="3:6" ht="11.25" customHeight="1">
      <c r="C49" s="47" t="s">
        <v>65</v>
      </c>
      <c r="D49" s="46">
        <v>27431</v>
      </c>
      <c r="F49" s="46">
        <f>49886+2697</f>
        <v>52583</v>
      </c>
    </row>
    <row r="50" spans="4:6" ht="21.75" customHeight="1" thickBot="1">
      <c r="D50" s="54">
        <f>SUM(D42:D49)</f>
        <v>1005811</v>
      </c>
      <c r="F50" s="54">
        <f>SUM(F42:F49)</f>
        <v>916647</v>
      </c>
    </row>
    <row r="51" ht="13.5" thickTop="1"/>
    <row r="53" ht="12.75">
      <c r="A53" s="5" t="s">
        <v>66</v>
      </c>
    </row>
    <row r="54" spans="1:4" ht="12.75">
      <c r="A54" s="5" t="s">
        <v>67</v>
      </c>
      <c r="D54" s="5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22">
      <selection activeCell="G29" sqref="G29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0.13671875" style="0" customWidth="1"/>
    <col min="4" max="4" width="1.2851562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57"/>
      <c r="B1" s="58"/>
      <c r="C1" s="58"/>
      <c r="D1" s="58"/>
      <c r="E1" s="59" t="s">
        <v>41</v>
      </c>
      <c r="F1" s="58"/>
      <c r="G1" s="58"/>
    </row>
    <row r="2" spans="1:7" ht="12.75">
      <c r="A2" s="60"/>
      <c r="B2" s="60"/>
      <c r="C2" s="60"/>
      <c r="D2" s="60"/>
      <c r="E2" s="61" t="s">
        <v>42</v>
      </c>
      <c r="F2" s="60"/>
      <c r="G2" s="60"/>
    </row>
    <row r="3" spans="1:7" ht="15.75">
      <c r="A3" s="40"/>
      <c r="B3" s="41"/>
      <c r="C3" s="41"/>
      <c r="D3" s="41"/>
      <c r="E3" s="41"/>
      <c r="F3" s="41"/>
      <c r="G3" s="41"/>
    </row>
    <row r="4" spans="1:7" ht="15.75">
      <c r="A4" s="40"/>
      <c r="B4" s="41"/>
      <c r="C4" s="40" t="s">
        <v>68</v>
      </c>
      <c r="D4" s="40"/>
      <c r="E4" s="41"/>
      <c r="F4" s="41"/>
      <c r="G4" s="41"/>
    </row>
    <row r="5" spans="1:7" ht="15.75">
      <c r="A5" s="40"/>
      <c r="B5" s="41"/>
      <c r="C5" s="40" t="s">
        <v>69</v>
      </c>
      <c r="D5" s="40"/>
      <c r="E5" s="41"/>
      <c r="F5" s="41"/>
      <c r="G5" s="41"/>
    </row>
    <row r="6" spans="1:9" ht="12.75">
      <c r="A6" s="44"/>
      <c r="B6" s="44"/>
      <c r="C6" s="62"/>
      <c r="D6" s="62"/>
      <c r="E6" s="42" t="s">
        <v>4</v>
      </c>
      <c r="F6" s="62"/>
      <c r="G6" s="62"/>
      <c r="H6" s="3"/>
      <c r="I6" s="3"/>
    </row>
    <row r="7" spans="1:10" ht="12.75">
      <c r="A7" s="42"/>
      <c r="B7" s="43"/>
      <c r="C7" s="43"/>
      <c r="D7" s="43"/>
      <c r="E7" s="39" t="s">
        <v>70</v>
      </c>
      <c r="F7" s="63"/>
      <c r="G7" s="63"/>
      <c r="J7" s="64" t="s">
        <v>71</v>
      </c>
    </row>
    <row r="8" spans="1:6" ht="12.75">
      <c r="A8" s="42"/>
      <c r="B8" s="43"/>
      <c r="C8" s="43"/>
      <c r="D8" s="43"/>
      <c r="E8" s="43"/>
      <c r="F8" s="43"/>
    </row>
    <row r="9" spans="1:10" ht="12.75">
      <c r="A9" s="42"/>
      <c r="B9" s="43"/>
      <c r="C9" s="43"/>
      <c r="D9" s="43"/>
      <c r="E9" s="43"/>
      <c r="F9" s="43"/>
      <c r="G9" s="43" t="s">
        <v>72</v>
      </c>
      <c r="J9" s="65"/>
    </row>
    <row r="10" spans="1:10" ht="12.75">
      <c r="A10" s="42"/>
      <c r="B10" s="43"/>
      <c r="C10" s="43"/>
      <c r="D10" s="43"/>
      <c r="E10" s="43" t="s">
        <v>73</v>
      </c>
      <c r="F10" s="43"/>
      <c r="G10" s="43" t="s">
        <v>74</v>
      </c>
      <c r="J10" s="43" t="s">
        <v>75</v>
      </c>
    </row>
    <row r="11" spans="1:12" ht="12.75">
      <c r="A11" s="42"/>
      <c r="B11" s="43" t="s">
        <v>59</v>
      </c>
      <c r="C11" s="43"/>
      <c r="D11" s="43"/>
      <c r="E11" s="43" t="s">
        <v>76</v>
      </c>
      <c r="F11" s="43"/>
      <c r="G11" s="43" t="s">
        <v>77</v>
      </c>
      <c r="J11" s="43" t="s">
        <v>78</v>
      </c>
      <c r="L11" s="43" t="s">
        <v>79</v>
      </c>
    </row>
    <row r="12" spans="2:12" ht="12.75">
      <c r="B12" s="41" t="s">
        <v>17</v>
      </c>
      <c r="E12" s="41" t="s">
        <v>17</v>
      </c>
      <c r="G12" s="41" t="s">
        <v>17</v>
      </c>
      <c r="J12" s="41" t="s">
        <v>17</v>
      </c>
      <c r="L12" s="41" t="s">
        <v>17</v>
      </c>
    </row>
    <row r="13" spans="1:12" ht="12.75">
      <c r="A13" s="3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7" t="s">
        <v>81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2:12" ht="12.7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t="s">
        <v>82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t="s">
        <v>83</v>
      </c>
      <c r="B18" s="66">
        <v>79129</v>
      </c>
      <c r="C18" s="66"/>
      <c r="D18" s="66"/>
      <c r="E18" s="66">
        <v>81309</v>
      </c>
      <c r="F18" s="66"/>
      <c r="G18" s="66">
        <v>4987</v>
      </c>
      <c r="H18" s="66"/>
      <c r="I18" s="66"/>
      <c r="J18" s="66">
        <v>127526</v>
      </c>
      <c r="K18" s="66"/>
      <c r="L18" s="66">
        <f>SUM(B18:J18)</f>
        <v>292951</v>
      </c>
    </row>
    <row r="19" spans="2:12" ht="12.7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9" ht="12.75">
      <c r="A20" t="s">
        <v>84</v>
      </c>
      <c r="B20" s="66"/>
      <c r="C20" s="66"/>
      <c r="D20" s="66"/>
      <c r="E20" s="66"/>
      <c r="F20" s="66"/>
      <c r="G20" s="66"/>
      <c r="H20" s="66"/>
      <c r="I20" s="66"/>
    </row>
    <row r="21" spans="1:12" ht="12.75">
      <c r="A21" t="s">
        <v>85</v>
      </c>
      <c r="B21" s="66"/>
      <c r="C21" s="66"/>
      <c r="D21" s="66"/>
      <c r="E21" s="66"/>
      <c r="F21" s="66"/>
      <c r="G21" s="66"/>
      <c r="H21" s="66"/>
      <c r="I21" s="66"/>
      <c r="J21" s="52">
        <v>-4558</v>
      </c>
      <c r="K21" s="52"/>
      <c r="L21" s="52">
        <f>SUM(B21:J21)</f>
        <v>-4558</v>
      </c>
    </row>
    <row r="22" spans="2:12" ht="12.7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12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t="s">
        <v>86</v>
      </c>
      <c r="B24" s="66"/>
      <c r="C24" s="66"/>
      <c r="D24" s="66"/>
      <c r="E24" s="66"/>
      <c r="F24" s="66"/>
      <c r="G24" s="66"/>
      <c r="H24" s="66"/>
      <c r="I24" s="66"/>
      <c r="J24" s="66">
        <v>91117</v>
      </c>
      <c r="K24" s="66"/>
      <c r="L24" s="66">
        <f>SUM(B24:J24)</f>
        <v>91117</v>
      </c>
    </row>
    <row r="25" spans="1:12" ht="12.75">
      <c r="A25" s="6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t="s">
        <v>87</v>
      </c>
      <c r="B26" s="66"/>
      <c r="C26" s="66"/>
      <c r="D26" s="66"/>
      <c r="E26" s="66"/>
      <c r="F26" s="66"/>
      <c r="G26" s="66">
        <v>239</v>
      </c>
      <c r="H26" s="66"/>
      <c r="I26" s="66"/>
      <c r="J26" s="66"/>
      <c r="K26" s="66"/>
      <c r="L26" s="66">
        <f>SUM(B26:J26)</f>
        <v>239</v>
      </c>
    </row>
    <row r="28" spans="2:12" ht="12.7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 thickBot="1">
      <c r="A29" t="s">
        <v>88</v>
      </c>
      <c r="B29" s="69">
        <f>SUM(B17:B28)</f>
        <v>79129</v>
      </c>
      <c r="C29" s="69"/>
      <c r="D29" s="69"/>
      <c r="E29" s="69">
        <f>SUM(E17:E28)</f>
        <v>81309</v>
      </c>
      <c r="F29" s="66"/>
      <c r="G29" s="69">
        <f>SUM(G17:G28)</f>
        <v>5226</v>
      </c>
      <c r="H29" s="66"/>
      <c r="I29" s="69"/>
      <c r="J29" s="69">
        <f>SUM(J17:J28)</f>
        <v>214085</v>
      </c>
      <c r="K29" s="66"/>
      <c r="L29" s="69">
        <f>SUM(L17:L28)</f>
        <v>379749</v>
      </c>
    </row>
    <row r="30" spans="1:12" ht="13.5" thickTop="1">
      <c r="A30" s="70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3" t="s">
        <v>80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7" t="s">
        <v>89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ht="12.7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t="s">
        <v>82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t="s">
        <v>90</v>
      </c>
      <c r="B36" s="66">
        <v>79129</v>
      </c>
      <c r="C36" s="66"/>
      <c r="D36" s="66"/>
      <c r="E36" s="66">
        <v>81309</v>
      </c>
      <c r="F36" s="66"/>
      <c r="G36" s="66">
        <v>40883</v>
      </c>
      <c r="H36" s="66"/>
      <c r="I36" s="66"/>
      <c r="J36" s="66">
        <v>84108</v>
      </c>
      <c r="K36" s="66"/>
      <c r="L36" s="66">
        <f>SUM(B36:J36)</f>
        <v>285429</v>
      </c>
    </row>
    <row r="37" spans="2:12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9" ht="12.75">
      <c r="A38" t="s">
        <v>84</v>
      </c>
      <c r="B38" s="66"/>
      <c r="C38" s="66"/>
      <c r="D38" s="66"/>
      <c r="E38" s="66"/>
      <c r="F38" s="66"/>
      <c r="G38" s="66"/>
      <c r="H38" s="66"/>
      <c r="I38" s="66"/>
    </row>
    <row r="39" spans="1:12" ht="12.75">
      <c r="A39" t="s">
        <v>85</v>
      </c>
      <c r="B39" s="66"/>
      <c r="C39" s="66"/>
      <c r="D39" s="66"/>
      <c r="E39" s="66"/>
      <c r="F39" s="66"/>
      <c r="G39" s="66"/>
      <c r="H39" s="66"/>
      <c r="I39" s="66"/>
      <c r="J39" s="52">
        <v>0</v>
      </c>
      <c r="K39" s="52"/>
      <c r="L39" s="52">
        <f>SUM(B39:J39)</f>
        <v>0</v>
      </c>
    </row>
    <row r="40" spans="2:12" ht="12.7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 ht="12.7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t="s">
        <v>86</v>
      </c>
      <c r="B42" s="66"/>
      <c r="C42" s="66"/>
      <c r="D42" s="66"/>
      <c r="E42" s="66"/>
      <c r="F42" s="66"/>
      <c r="G42" s="66"/>
      <c r="H42" s="66"/>
      <c r="I42" s="66"/>
      <c r="J42" s="66">
        <v>43418</v>
      </c>
      <c r="K42" s="66"/>
      <c r="L42" s="66">
        <f>SUM(B42:J42)</f>
        <v>43418</v>
      </c>
    </row>
    <row r="43" spans="1:12" ht="12.75">
      <c r="A43" s="6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t="s">
        <v>87</v>
      </c>
      <c r="B44" s="66"/>
      <c r="C44" s="66"/>
      <c r="D44" s="66"/>
      <c r="E44" s="66"/>
      <c r="F44" s="66"/>
      <c r="G44" s="52">
        <v>-990</v>
      </c>
      <c r="H44" s="66"/>
      <c r="I44" s="66"/>
      <c r="J44" s="66"/>
      <c r="K44" s="66"/>
      <c r="L44" s="52">
        <f>G44</f>
        <v>-990</v>
      </c>
    </row>
    <row r="46" ht="12.75">
      <c r="A46" t="s">
        <v>91</v>
      </c>
    </row>
    <row r="48" ht="12.75">
      <c r="A48" s="68" t="s">
        <v>92</v>
      </c>
    </row>
    <row r="49" ht="12.75">
      <c r="A49" t="s">
        <v>93</v>
      </c>
    </row>
    <row r="50" spans="1:12" ht="12.75">
      <c r="A50" t="s">
        <v>94</v>
      </c>
      <c r="G50" s="66">
        <v>2971</v>
      </c>
      <c r="L50" s="66">
        <f>SUM(B50:J50)</f>
        <v>2971</v>
      </c>
    </row>
    <row r="52" ht="12.75">
      <c r="A52" s="68" t="s">
        <v>95</v>
      </c>
    </row>
    <row r="53" spans="1:12" ht="12.75">
      <c r="A53" t="s">
        <v>96</v>
      </c>
      <c r="G53" s="52">
        <v>-37877</v>
      </c>
      <c r="L53" s="52">
        <f>G53</f>
        <v>-37877</v>
      </c>
    </row>
    <row r="54" spans="2:12" ht="12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3.5" thickBot="1">
      <c r="A55" t="s">
        <v>97</v>
      </c>
      <c r="B55" s="69">
        <f>SUM(B35:B54)</f>
        <v>79129</v>
      </c>
      <c r="C55" s="69"/>
      <c r="D55" s="69"/>
      <c r="E55" s="69">
        <f>SUM(E35:E54)</f>
        <v>81309</v>
      </c>
      <c r="F55" s="66"/>
      <c r="G55" s="69">
        <f>SUM(G35:G54)</f>
        <v>4987</v>
      </c>
      <c r="H55" s="66"/>
      <c r="I55" s="69"/>
      <c r="J55" s="69">
        <f>SUM(J35:J54)</f>
        <v>127526</v>
      </c>
      <c r="K55" s="66"/>
      <c r="L55" s="69">
        <f>SUM(L35:L54)</f>
        <v>292951</v>
      </c>
    </row>
    <row r="56" spans="2:12" ht="13.5" thickTop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2.7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ht="12.75">
      <c r="A58" s="5" t="s">
        <v>98</v>
      </c>
    </row>
    <row r="59" spans="1:5" ht="12.75">
      <c r="A59" s="5" t="s">
        <v>99</v>
      </c>
      <c r="E59" s="52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6">
      <selection activeCell="F17" sqref="F17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0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100</v>
      </c>
      <c r="B4" s="5"/>
      <c r="C4" s="5"/>
      <c r="D4" s="5"/>
      <c r="E4" s="5"/>
    </row>
    <row r="5" spans="1:5" ht="12.75">
      <c r="A5" s="5" t="s">
        <v>101</v>
      </c>
      <c r="B5" s="5"/>
      <c r="C5" s="5"/>
      <c r="D5" s="5"/>
      <c r="E5" s="5"/>
    </row>
    <row r="6" spans="1:5" ht="12.75">
      <c r="A6" s="5" t="s">
        <v>4</v>
      </c>
      <c r="B6" s="5"/>
      <c r="C6" s="5"/>
      <c r="D6" s="5"/>
      <c r="E6" s="5"/>
    </row>
    <row r="7" spans="7:10" ht="12.75">
      <c r="G7" s="71">
        <v>2002</v>
      </c>
      <c r="H7" s="44" t="s">
        <v>44</v>
      </c>
      <c r="I7" s="44" t="s">
        <v>45</v>
      </c>
      <c r="J7" s="44"/>
    </row>
    <row r="8" spans="7:9" ht="12.75">
      <c r="G8" s="72" t="s">
        <v>102</v>
      </c>
      <c r="H8" s="73" t="s">
        <v>103</v>
      </c>
      <c r="I8" s="73" t="s">
        <v>103</v>
      </c>
    </row>
    <row r="9" spans="7:9" ht="12.75">
      <c r="G9" s="72" t="s">
        <v>104</v>
      </c>
      <c r="H9" s="73" t="s">
        <v>104</v>
      </c>
      <c r="I9" s="73" t="s">
        <v>104</v>
      </c>
    </row>
    <row r="10" spans="7:9" ht="12.75">
      <c r="G10" s="74">
        <v>37529</v>
      </c>
      <c r="H10" s="75" t="s">
        <v>105</v>
      </c>
      <c r="I10" s="75" t="s">
        <v>106</v>
      </c>
    </row>
    <row r="11" spans="7:9" ht="12.75">
      <c r="G11" s="72" t="s">
        <v>107</v>
      </c>
      <c r="H11" s="73" t="s">
        <v>17</v>
      </c>
      <c r="I11" s="73" t="s">
        <v>17</v>
      </c>
    </row>
    <row r="12" spans="8:9" ht="12.75">
      <c r="H12" s="66"/>
      <c r="I12" s="66"/>
    </row>
    <row r="13" spans="1:9" ht="12.75">
      <c r="A13" t="s">
        <v>108</v>
      </c>
      <c r="G13" s="76">
        <v>88642481.24</v>
      </c>
      <c r="H13" s="52">
        <v>88642</v>
      </c>
      <c r="I13" s="52">
        <v>131089</v>
      </c>
    </row>
    <row r="14" spans="1:9" ht="12.75">
      <c r="A14" t="s">
        <v>109</v>
      </c>
      <c r="H14" s="52"/>
      <c r="I14" s="52"/>
    </row>
    <row r="15" spans="8:9" ht="12.75">
      <c r="H15" s="52"/>
      <c r="I15" s="52"/>
    </row>
    <row r="16" spans="1:9" ht="12.75">
      <c r="A16" t="s">
        <v>110</v>
      </c>
      <c r="G16" s="76">
        <v>19102676.159874626</v>
      </c>
      <c r="H16" s="52">
        <v>19102</v>
      </c>
      <c r="I16" s="52">
        <v>17763</v>
      </c>
    </row>
    <row r="17" spans="1:9" ht="12.75">
      <c r="A17" t="s">
        <v>111</v>
      </c>
      <c r="G17" s="76">
        <v>41404429.156007186</v>
      </c>
      <c r="H17" s="52">
        <v>41404</v>
      </c>
      <c r="I17" s="52">
        <v>5167</v>
      </c>
    </row>
    <row r="18" spans="8:9" ht="12.75">
      <c r="H18" s="52"/>
      <c r="I18" s="52"/>
    </row>
    <row r="19" spans="1:9" ht="12.75">
      <c r="A19" t="s">
        <v>112</v>
      </c>
      <c r="G19" s="77">
        <v>149149586.5558818</v>
      </c>
      <c r="H19" s="78">
        <v>149148</v>
      </c>
      <c r="I19" s="78">
        <v>154019</v>
      </c>
    </row>
    <row r="20" spans="8:9" ht="12.75">
      <c r="H20" s="52"/>
      <c r="I20" s="52"/>
    </row>
    <row r="21" spans="1:9" ht="12.75">
      <c r="A21" t="s">
        <v>113</v>
      </c>
      <c r="H21" s="52"/>
      <c r="I21" s="52"/>
    </row>
    <row r="22" spans="1:9" ht="12.75">
      <c r="A22" t="s">
        <v>114</v>
      </c>
      <c r="G22" s="76">
        <v>-15983619.886691809</v>
      </c>
      <c r="H22" s="52">
        <v>-16988</v>
      </c>
      <c r="I22" s="52">
        <v>-149597</v>
      </c>
    </row>
    <row r="23" spans="1:9" ht="12.75">
      <c r="A23" t="s">
        <v>115</v>
      </c>
      <c r="G23" s="76">
        <v>-405233505.9779741</v>
      </c>
      <c r="H23" s="52">
        <v>-408155</v>
      </c>
      <c r="I23" s="52">
        <v>-275453</v>
      </c>
    </row>
    <row r="24" spans="7:9" ht="12.75">
      <c r="G24" s="76"/>
      <c r="H24" s="52"/>
      <c r="I24" s="52"/>
    </row>
    <row r="25" spans="1:9" ht="13.5" thickBot="1">
      <c r="A25" t="s">
        <v>116</v>
      </c>
      <c r="G25" s="79">
        <v>-272067539.3087841</v>
      </c>
      <c r="H25" s="80">
        <v>-275995</v>
      </c>
      <c r="I25" s="80">
        <v>-271031</v>
      </c>
    </row>
    <row r="26" spans="8:9" ht="13.5" thickTop="1">
      <c r="H26" s="52"/>
      <c r="I26" s="52"/>
    </row>
    <row r="27" spans="1:9" ht="12.75">
      <c r="A27" t="s">
        <v>117</v>
      </c>
      <c r="H27" s="52"/>
      <c r="I27" s="52"/>
    </row>
    <row r="28" spans="1:9" ht="12.75">
      <c r="A28" t="s">
        <v>118</v>
      </c>
      <c r="B28" s="68"/>
      <c r="G28" s="76">
        <v>303618951.1499627</v>
      </c>
      <c r="H28" s="52">
        <v>303619</v>
      </c>
      <c r="I28" s="52">
        <v>268227</v>
      </c>
    </row>
    <row r="29" spans="2:9" ht="12.75">
      <c r="B29" s="68"/>
      <c r="G29" s="81" t="e">
        <v>#REF!</v>
      </c>
      <c r="H29" s="80">
        <v>303619</v>
      </c>
      <c r="I29" s="80">
        <v>268227</v>
      </c>
    </row>
    <row r="30" spans="8:9" ht="12.75">
      <c r="H30" s="52"/>
      <c r="I30" s="52"/>
    </row>
    <row r="31" spans="1:9" ht="12.75">
      <c r="A31" t="s">
        <v>119</v>
      </c>
      <c r="H31" s="52"/>
      <c r="I31" s="52"/>
    </row>
    <row r="32" spans="1:9" ht="12.75">
      <c r="A32" t="s">
        <v>120</v>
      </c>
      <c r="B32" s="68"/>
      <c r="G32" s="76">
        <v>-2916000</v>
      </c>
      <c r="H32" s="52">
        <v>-2916</v>
      </c>
      <c r="I32" s="52">
        <v>0</v>
      </c>
    </row>
    <row r="33" spans="1:9" ht="12.75">
      <c r="A33" t="s">
        <v>121</v>
      </c>
      <c r="B33" s="68"/>
      <c r="G33" s="76">
        <v>-4557840</v>
      </c>
      <c r="H33" s="52">
        <v>-4558</v>
      </c>
      <c r="I33" s="52">
        <v>-6330</v>
      </c>
    </row>
    <row r="34" spans="1:9" ht="12.75">
      <c r="A34" t="s">
        <v>122</v>
      </c>
      <c r="B34" s="68"/>
      <c r="G34" s="76">
        <v>57433972.4375</v>
      </c>
      <c r="H34" s="52">
        <v>33237</v>
      </c>
      <c r="I34" s="52">
        <v>3584</v>
      </c>
    </row>
    <row r="35" spans="2:9" ht="12.75">
      <c r="B35" s="68"/>
      <c r="G35" s="76"/>
      <c r="H35" s="52"/>
      <c r="I35" s="52"/>
    </row>
    <row r="36" spans="2:9" ht="12.75">
      <c r="B36" s="68"/>
      <c r="G36" s="81">
        <v>49960132.4375</v>
      </c>
      <c r="H36" s="80">
        <v>25763</v>
      </c>
      <c r="I36" s="80">
        <v>-2746</v>
      </c>
    </row>
    <row r="37" spans="8:9" ht="12.75">
      <c r="H37" s="52"/>
      <c r="I37" s="52"/>
    </row>
    <row r="38" spans="1:9" ht="12.75">
      <c r="A38" t="s">
        <v>123</v>
      </c>
      <c r="G38" s="76" t="e">
        <v>#REF!</v>
      </c>
      <c r="H38" s="52">
        <v>53387</v>
      </c>
      <c r="I38" s="52">
        <v>-5550</v>
      </c>
    </row>
    <row r="39" spans="8:9" ht="12.75">
      <c r="H39" s="52"/>
      <c r="I39" s="52"/>
    </row>
    <row r="40" spans="8:9" ht="12.75">
      <c r="H40" s="52"/>
      <c r="I40" s="52"/>
    </row>
    <row r="41" spans="1:9" ht="12.75">
      <c r="A41" t="s">
        <v>124</v>
      </c>
      <c r="G41" s="76">
        <v>-69484409</v>
      </c>
      <c r="H41" s="52">
        <v>-69484</v>
      </c>
      <c r="I41" s="52">
        <v>-63951</v>
      </c>
    </row>
    <row r="42" spans="7:9" ht="12.75">
      <c r="G42" s="76"/>
      <c r="H42" s="52"/>
      <c r="I42" s="52"/>
    </row>
    <row r="43" spans="1:9" ht="12.75">
      <c r="A43" t="s">
        <v>125</v>
      </c>
      <c r="G43" s="76">
        <v>-336115.42936677556</v>
      </c>
      <c r="H43" s="52">
        <v>-336</v>
      </c>
      <c r="I43" s="52">
        <v>17</v>
      </c>
    </row>
    <row r="44" spans="7:9" ht="12.75">
      <c r="G44" s="82"/>
      <c r="H44" s="22"/>
      <c r="I44" s="22"/>
    </row>
    <row r="45" spans="1:9" ht="13.5" thickBot="1">
      <c r="A45" t="s">
        <v>251</v>
      </c>
      <c r="G45" s="79" t="e">
        <v>#REF!</v>
      </c>
      <c r="H45" s="83">
        <v>-16433</v>
      </c>
      <c r="I45" s="83">
        <v>-69484</v>
      </c>
    </row>
    <row r="46" ht="13.5" thickTop="1"/>
    <row r="49" ht="12.75">
      <c r="A49" t="s">
        <v>126</v>
      </c>
    </row>
    <row r="50" ht="12.75">
      <c r="A50" t="s">
        <v>127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24"/>
  <sheetViews>
    <sheetView tabSelected="1" workbookViewId="0" topLeftCell="A223">
      <selection activeCell="B233" sqref="B233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4.8515625" style="0" customWidth="1"/>
    <col min="6" max="6" width="14.57421875" style="0" customWidth="1"/>
  </cols>
  <sheetData>
    <row r="1" ht="3.75" customHeight="1"/>
    <row r="2" spans="1:6" ht="15.75">
      <c r="A2" s="156" t="s">
        <v>41</v>
      </c>
      <c r="B2" s="170"/>
      <c r="C2" s="170"/>
      <c r="D2" s="170"/>
      <c r="E2" s="170"/>
      <c r="F2" s="171"/>
    </row>
    <row r="3" spans="1:6" ht="12.75">
      <c r="A3" s="166" t="s">
        <v>42</v>
      </c>
      <c r="B3" s="167"/>
      <c r="C3" s="167"/>
      <c r="D3" s="167"/>
      <c r="E3" s="167"/>
      <c r="F3" s="168"/>
    </row>
    <row r="4" spans="1:6" ht="12.75">
      <c r="A4" s="160"/>
      <c r="B4" s="160"/>
      <c r="C4" s="160"/>
      <c r="D4" s="160"/>
      <c r="E4" s="160"/>
      <c r="F4" s="160"/>
    </row>
    <row r="5" spans="1:6" s="84" customFormat="1" ht="12.75">
      <c r="A5" s="169" t="s">
        <v>128</v>
      </c>
      <c r="B5" s="169"/>
      <c r="C5" s="169"/>
      <c r="D5" s="169"/>
      <c r="E5" s="169"/>
      <c r="F5" s="169"/>
    </row>
    <row r="6" spans="1:6" s="84" customFormat="1" ht="12.75">
      <c r="A6" s="161" t="s">
        <v>129</v>
      </c>
      <c r="B6" s="161"/>
      <c r="C6" s="161"/>
      <c r="D6" s="161"/>
      <c r="E6" s="161"/>
      <c r="F6" s="161"/>
    </row>
    <row r="7" spans="1:6" s="84" customFormat="1" ht="12.75">
      <c r="A7" s="42"/>
      <c r="B7" s="42"/>
      <c r="C7" s="42"/>
      <c r="D7" s="42"/>
      <c r="E7" s="42"/>
      <c r="F7" s="42"/>
    </row>
    <row r="8" spans="1:6" s="84" customFormat="1" ht="12.75">
      <c r="A8" s="42"/>
      <c r="B8" s="85" t="s">
        <v>130</v>
      </c>
      <c r="C8" s="86"/>
      <c r="D8" s="86"/>
      <c r="E8" s="86"/>
      <c r="F8" s="42"/>
    </row>
    <row r="9" spans="1:6" s="84" customFormat="1" ht="12.75">
      <c r="A9" s="172"/>
      <c r="B9" s="160"/>
      <c r="C9" s="160"/>
      <c r="D9" s="160"/>
      <c r="E9" s="160"/>
      <c r="F9" s="160"/>
    </row>
    <row r="10" spans="1:6" s="3" customFormat="1" ht="12.75">
      <c r="A10" s="87">
        <v>1</v>
      </c>
      <c r="B10" s="5" t="s">
        <v>131</v>
      </c>
      <c r="C10" s="5"/>
      <c r="D10" s="5"/>
      <c r="E10" s="88"/>
      <c r="F10" s="88"/>
    </row>
    <row r="11" spans="1:6" s="3" customFormat="1" ht="12" customHeight="1">
      <c r="A11" s="89"/>
      <c r="E11" s="88"/>
      <c r="F11" s="88"/>
    </row>
    <row r="12" spans="1:6" s="3" customFormat="1" ht="12.75">
      <c r="A12" s="89"/>
      <c r="B12" s="3" t="s">
        <v>132</v>
      </c>
      <c r="E12" s="88"/>
      <c r="F12" s="88"/>
    </row>
    <row r="13" spans="1:6" s="3" customFormat="1" ht="12.75">
      <c r="A13" s="89"/>
      <c r="B13" s="3" t="s">
        <v>133</v>
      </c>
      <c r="E13" s="88"/>
      <c r="F13" s="88"/>
    </row>
    <row r="14" spans="1:6" s="3" customFormat="1" ht="12.75">
      <c r="A14" s="89"/>
      <c r="B14" s="3" t="s">
        <v>134</v>
      </c>
      <c r="E14" s="88"/>
      <c r="F14" s="88"/>
    </row>
    <row r="15" spans="1:6" s="3" customFormat="1" ht="12.75">
      <c r="A15" s="89"/>
      <c r="B15" s="3" t="s">
        <v>135</v>
      </c>
      <c r="E15" s="88"/>
      <c r="F15" s="88"/>
    </row>
    <row r="16" spans="1:6" s="3" customFormat="1" ht="12.75">
      <c r="A16" s="87"/>
      <c r="B16" s="5"/>
      <c r="C16" s="5"/>
      <c r="D16" s="5"/>
      <c r="E16" s="88"/>
      <c r="F16" s="88"/>
    </row>
    <row r="17" spans="1:6" s="3" customFormat="1" ht="12.75">
      <c r="A17" s="87"/>
      <c r="B17" s="5"/>
      <c r="C17" s="5"/>
      <c r="D17" s="5"/>
      <c r="E17" s="88"/>
      <c r="F17" s="88"/>
    </row>
    <row r="18" spans="1:6" s="3" customFormat="1" ht="12.75">
      <c r="A18" s="87">
        <v>2</v>
      </c>
      <c r="B18" s="5" t="s">
        <v>136</v>
      </c>
      <c r="C18" s="5"/>
      <c r="D18" s="5"/>
      <c r="E18" s="88"/>
      <c r="F18" s="88"/>
    </row>
    <row r="19" spans="1:6" s="3" customFormat="1" ht="12.75">
      <c r="A19" s="87"/>
      <c r="B19" s="5"/>
      <c r="C19" s="5"/>
      <c r="D19" s="5"/>
      <c r="E19" s="88"/>
      <c r="F19" s="88"/>
    </row>
    <row r="20" spans="1:6" s="3" customFormat="1" ht="12.75">
      <c r="A20" s="87"/>
      <c r="B20" s="3" t="s">
        <v>137</v>
      </c>
      <c r="C20" s="5"/>
      <c r="D20" s="5"/>
      <c r="E20" s="88"/>
      <c r="F20" s="88"/>
    </row>
    <row r="21" spans="1:6" s="3" customFormat="1" ht="12.75">
      <c r="A21" s="87"/>
      <c r="B21" s="3" t="s">
        <v>138</v>
      </c>
      <c r="C21" s="5"/>
      <c r="D21" s="5"/>
      <c r="E21" s="88"/>
      <c r="F21" s="88"/>
    </row>
    <row r="22" spans="1:6" s="3" customFormat="1" ht="12.75">
      <c r="A22" s="87"/>
      <c r="B22" s="5"/>
      <c r="C22" s="5"/>
      <c r="D22" s="5"/>
      <c r="E22" s="88"/>
      <c r="F22" s="88"/>
    </row>
    <row r="23" spans="1:6" s="3" customFormat="1" ht="12.75">
      <c r="A23" s="87">
        <v>3</v>
      </c>
      <c r="B23" s="90" t="s">
        <v>139</v>
      </c>
      <c r="C23" s="5"/>
      <c r="D23" s="5"/>
      <c r="E23" s="88"/>
      <c r="F23" s="88"/>
    </row>
    <row r="24" spans="1:6" s="3" customFormat="1" ht="12.75">
      <c r="A24" s="87"/>
      <c r="B24" s="91"/>
      <c r="C24" s="5"/>
      <c r="D24" s="5"/>
      <c r="E24" s="88"/>
      <c r="F24" s="88"/>
    </row>
    <row r="25" spans="1:6" s="3" customFormat="1" ht="12.75">
      <c r="A25" s="87"/>
      <c r="B25" s="92" t="s">
        <v>140</v>
      </c>
      <c r="C25" s="5"/>
      <c r="D25" s="5"/>
      <c r="E25" s="88"/>
      <c r="F25" s="88"/>
    </row>
    <row r="26" spans="1:6" s="3" customFormat="1" ht="12.75">
      <c r="A26" s="87"/>
      <c r="B26" s="92" t="s">
        <v>141</v>
      </c>
      <c r="C26" s="5"/>
      <c r="D26" s="5"/>
      <c r="E26" s="88"/>
      <c r="F26" s="88"/>
    </row>
    <row r="27" spans="1:6" s="3" customFormat="1" ht="12.75">
      <c r="A27" s="87"/>
      <c r="B27" s="5"/>
      <c r="C27" s="5"/>
      <c r="D27" s="5"/>
      <c r="E27" s="88"/>
      <c r="F27" s="88"/>
    </row>
    <row r="28" spans="1:6" s="3" customFormat="1" ht="12.75">
      <c r="A28" s="87">
        <v>4</v>
      </c>
      <c r="B28" s="5" t="s">
        <v>142</v>
      </c>
      <c r="C28" s="5"/>
      <c r="D28" s="5"/>
      <c r="E28" s="88"/>
      <c r="F28" s="88"/>
    </row>
    <row r="29" spans="1:6" s="3" customFormat="1" ht="12.75">
      <c r="A29" s="87"/>
      <c r="B29" s="5"/>
      <c r="C29" s="5"/>
      <c r="D29" s="5"/>
      <c r="E29" s="88"/>
      <c r="F29" s="88"/>
    </row>
    <row r="30" spans="1:6" s="3" customFormat="1" ht="12.75">
      <c r="A30" s="87"/>
      <c r="B30" s="3" t="s">
        <v>143</v>
      </c>
      <c r="C30" s="5"/>
      <c r="D30" s="5"/>
      <c r="E30" s="88"/>
      <c r="F30" s="88"/>
    </row>
    <row r="31" spans="1:6" s="3" customFormat="1" ht="12.75">
      <c r="A31" s="87"/>
      <c r="B31" s="3" t="s">
        <v>144</v>
      </c>
      <c r="C31" s="5"/>
      <c r="D31" s="5"/>
      <c r="E31" s="88"/>
      <c r="F31" s="88"/>
    </row>
    <row r="32" spans="1:6" s="3" customFormat="1" ht="12.75">
      <c r="A32" s="87"/>
      <c r="B32" s="3" t="s">
        <v>145</v>
      </c>
      <c r="C32" s="5"/>
      <c r="D32" s="5"/>
      <c r="E32" s="88"/>
      <c r="F32" s="88"/>
    </row>
    <row r="33" spans="1:6" s="3" customFormat="1" ht="12.75">
      <c r="A33" s="87"/>
      <c r="B33" s="5"/>
      <c r="C33" s="5"/>
      <c r="D33" s="5"/>
      <c r="E33" s="88"/>
      <c r="F33" s="88"/>
    </row>
    <row r="34" spans="1:6" s="3" customFormat="1" ht="12.75">
      <c r="A34" s="87">
        <v>5</v>
      </c>
      <c r="B34" s="5" t="s">
        <v>146</v>
      </c>
      <c r="C34" s="5"/>
      <c r="D34" s="5"/>
      <c r="E34" s="88"/>
      <c r="F34" s="88"/>
    </row>
    <row r="35" spans="1:6" s="3" customFormat="1" ht="12.75">
      <c r="A35" s="87"/>
      <c r="B35" s="5"/>
      <c r="C35" s="5"/>
      <c r="D35" s="5"/>
      <c r="E35" s="88"/>
      <c r="F35" s="88"/>
    </row>
    <row r="36" spans="1:6" s="3" customFormat="1" ht="12.75">
      <c r="A36" s="87"/>
      <c r="B36" s="3" t="s">
        <v>147</v>
      </c>
      <c r="C36" s="93"/>
      <c r="D36" s="93"/>
      <c r="E36" s="94"/>
      <c r="F36" s="94"/>
    </row>
    <row r="37" spans="1:6" s="3" customFormat="1" ht="12.75">
      <c r="A37" s="87"/>
      <c r="B37" s="3" t="s">
        <v>148</v>
      </c>
      <c r="C37" s="93"/>
      <c r="D37" s="93"/>
      <c r="E37" s="94"/>
      <c r="F37" s="94"/>
    </row>
    <row r="38" spans="1:6" s="3" customFormat="1" ht="12.75">
      <c r="A38" s="87"/>
      <c r="B38" s="5"/>
      <c r="C38" s="5"/>
      <c r="D38" s="5"/>
      <c r="E38" s="88"/>
      <c r="F38" s="88"/>
    </row>
    <row r="39" spans="1:6" s="3" customFormat="1" ht="12.75">
      <c r="A39" s="87">
        <v>6</v>
      </c>
      <c r="B39" s="5" t="s">
        <v>149</v>
      </c>
      <c r="C39" s="5"/>
      <c r="D39" s="5"/>
      <c r="E39" s="88"/>
      <c r="F39" s="88"/>
    </row>
    <row r="40" spans="1:6" s="3" customFormat="1" ht="12.75">
      <c r="A40" s="87"/>
      <c r="C40" s="5"/>
      <c r="D40" s="5"/>
      <c r="E40" s="88"/>
      <c r="F40" s="88"/>
    </row>
    <row r="41" spans="1:6" s="3" customFormat="1" ht="12.75">
      <c r="A41" s="87"/>
      <c r="B41" s="3" t="s">
        <v>150</v>
      </c>
      <c r="C41" s="5"/>
      <c r="D41" s="5"/>
      <c r="E41" s="88"/>
      <c r="F41" s="88"/>
    </row>
    <row r="42" spans="1:6" s="3" customFormat="1" ht="12.75">
      <c r="A42" s="87"/>
      <c r="B42" s="3" t="s">
        <v>151</v>
      </c>
      <c r="C42" s="5"/>
      <c r="D42" s="5"/>
      <c r="E42" s="88"/>
      <c r="F42" s="88"/>
    </row>
    <row r="43" spans="1:6" s="3" customFormat="1" ht="12.75">
      <c r="A43" s="87"/>
      <c r="B43" s="3" t="s">
        <v>152</v>
      </c>
      <c r="C43" s="5"/>
      <c r="D43" s="5"/>
      <c r="E43" s="88"/>
      <c r="F43" s="88"/>
    </row>
    <row r="44" spans="1:6" s="3" customFormat="1" ht="12.75">
      <c r="A44" s="87"/>
      <c r="B44" s="5"/>
      <c r="C44" s="5"/>
      <c r="D44" s="5"/>
      <c r="E44" s="88"/>
      <c r="F44" s="88"/>
    </row>
    <row r="45" spans="1:6" s="3" customFormat="1" ht="12.75">
      <c r="A45" s="87">
        <v>7</v>
      </c>
      <c r="B45" s="5" t="s">
        <v>153</v>
      </c>
      <c r="C45" s="5"/>
      <c r="D45" s="5"/>
      <c r="E45" s="88"/>
      <c r="F45" s="88"/>
    </row>
    <row r="46" spans="1:6" s="3" customFormat="1" ht="12.75">
      <c r="A46" s="87"/>
      <c r="B46" s="5"/>
      <c r="C46" s="5"/>
      <c r="D46" s="5"/>
      <c r="E46" s="88"/>
      <c r="F46" s="88"/>
    </row>
    <row r="47" spans="1:6" s="3" customFormat="1" ht="12.75">
      <c r="A47" s="89"/>
      <c r="B47" s="3" t="s">
        <v>154</v>
      </c>
      <c r="E47" s="88"/>
      <c r="F47" s="88"/>
    </row>
    <row r="48" spans="1:6" s="3" customFormat="1" ht="12.75">
      <c r="A48" s="89"/>
      <c r="B48" s="3" t="s">
        <v>155</v>
      </c>
      <c r="E48" s="88"/>
      <c r="F48" s="88"/>
    </row>
    <row r="49" spans="1:6" s="3" customFormat="1" ht="12.75">
      <c r="A49" s="173"/>
      <c r="B49" s="173"/>
      <c r="C49" s="173"/>
      <c r="D49" s="173"/>
      <c r="E49" s="173"/>
      <c r="F49" s="173"/>
    </row>
    <row r="50" spans="1:6" s="3" customFormat="1" ht="12.75">
      <c r="A50" s="169" t="s">
        <v>156</v>
      </c>
      <c r="B50" s="169"/>
      <c r="C50" s="169"/>
      <c r="D50" s="169"/>
      <c r="E50" s="169"/>
      <c r="F50" s="169"/>
    </row>
    <row r="51" spans="1:6" s="3" customFormat="1" ht="12.75">
      <c r="A51" s="44"/>
      <c r="B51" s="44"/>
      <c r="C51" s="44"/>
      <c r="D51" s="44"/>
      <c r="E51" s="44"/>
      <c r="F51" s="44"/>
    </row>
    <row r="52" spans="1:6" s="3" customFormat="1" ht="12.75">
      <c r="A52"/>
      <c r="B52"/>
      <c r="C52"/>
      <c r="D52"/>
      <c r="E52"/>
      <c r="F52"/>
    </row>
    <row r="53" spans="1:6" s="3" customFormat="1" ht="12.75">
      <c r="A53"/>
      <c r="B53"/>
      <c r="C53"/>
      <c r="D53"/>
      <c r="E53"/>
      <c r="F53"/>
    </row>
    <row r="54" spans="1:6" s="3" customFormat="1" ht="12.75">
      <c r="A54" s="91"/>
      <c r="B54" s="91"/>
      <c r="C54" s="91"/>
      <c r="D54" s="91"/>
      <c r="E54" s="91"/>
      <c r="F54" s="91"/>
    </row>
    <row r="55" spans="1:6" s="3" customFormat="1" ht="15.75">
      <c r="A55" s="156" t="s">
        <v>41</v>
      </c>
      <c r="B55" s="170"/>
      <c r="C55" s="170"/>
      <c r="D55" s="170"/>
      <c r="E55" s="170"/>
      <c r="F55" s="171"/>
    </row>
    <row r="56" spans="1:6" s="3" customFormat="1" ht="12.75">
      <c r="A56" s="166" t="s">
        <v>42</v>
      </c>
      <c r="B56" s="167"/>
      <c r="C56" s="167"/>
      <c r="D56" s="167"/>
      <c r="E56" s="167"/>
      <c r="F56" s="168"/>
    </row>
    <row r="57" spans="1:6" s="3" customFormat="1" ht="12.75">
      <c r="A57" s="91"/>
      <c r="B57" s="91"/>
      <c r="C57" s="91"/>
      <c r="D57" s="91"/>
      <c r="E57" s="91"/>
      <c r="F57" s="91"/>
    </row>
    <row r="58" spans="1:6" s="3" customFormat="1" ht="12.75">
      <c r="A58" s="87"/>
      <c r="B58" s="5"/>
      <c r="C58" s="5"/>
      <c r="D58" s="5"/>
      <c r="E58" s="88"/>
      <c r="F58" s="88"/>
    </row>
    <row r="59" spans="1:6" s="3" customFormat="1" ht="12.75">
      <c r="A59" s="87">
        <v>8</v>
      </c>
      <c r="B59" s="5" t="s">
        <v>157</v>
      </c>
      <c r="C59" s="5"/>
      <c r="D59" s="5"/>
      <c r="E59" s="88"/>
      <c r="F59" s="88"/>
    </row>
    <row r="60" spans="1:6" s="3" customFormat="1" ht="12.75">
      <c r="A60" s="87"/>
      <c r="B60" s="5"/>
      <c r="C60" s="5"/>
      <c r="D60" s="5"/>
      <c r="E60" s="88"/>
      <c r="F60" s="88"/>
    </row>
    <row r="61" spans="1:6" s="3" customFormat="1" ht="12.75">
      <c r="A61" s="87"/>
      <c r="B61" s="5" t="s">
        <v>158</v>
      </c>
      <c r="C61" s="5"/>
      <c r="D61"/>
      <c r="E61"/>
      <c r="F61"/>
    </row>
    <row r="62" spans="1:6" s="3" customFormat="1" ht="12.75">
      <c r="A62" s="87"/>
      <c r="B62" s="95"/>
      <c r="C62" s="20"/>
      <c r="D62" s="96" t="s">
        <v>159</v>
      </c>
      <c r="E62" s="97" t="s">
        <v>160</v>
      </c>
      <c r="F62"/>
    </row>
    <row r="63" spans="1:6" s="3" customFormat="1" ht="12.75">
      <c r="A63" s="87"/>
      <c r="B63" s="98"/>
      <c r="C63" s="99"/>
      <c r="D63" s="100"/>
      <c r="E63" s="101" t="s">
        <v>161</v>
      </c>
      <c r="F63"/>
    </row>
    <row r="64" spans="1:6" s="3" customFormat="1" ht="12.75">
      <c r="A64" s="87"/>
      <c r="B64" s="98"/>
      <c r="C64" s="99"/>
      <c r="D64" s="100"/>
      <c r="E64" s="101" t="s">
        <v>33</v>
      </c>
      <c r="F64"/>
    </row>
    <row r="65" spans="1:6" s="3" customFormat="1" ht="12.75">
      <c r="A65" s="87"/>
      <c r="B65" s="102"/>
      <c r="C65" s="103"/>
      <c r="D65" s="104" t="s">
        <v>162</v>
      </c>
      <c r="E65" s="105" t="s">
        <v>162</v>
      </c>
      <c r="F65"/>
    </row>
    <row r="66" spans="1:6" s="3" customFormat="1" ht="12.75">
      <c r="A66" s="87"/>
      <c r="B66" s="106" t="s">
        <v>163</v>
      </c>
      <c r="C66" s="107"/>
      <c r="D66" s="48">
        <v>11278</v>
      </c>
      <c r="E66" s="48">
        <v>-1834</v>
      </c>
      <c r="F66"/>
    </row>
    <row r="67" spans="1:6" s="3" customFormat="1" ht="12.75">
      <c r="A67" s="87"/>
      <c r="B67" s="108" t="s">
        <v>164</v>
      </c>
      <c r="C67" s="109"/>
      <c r="D67" s="49">
        <v>5060</v>
      </c>
      <c r="E67" s="49">
        <v>336</v>
      </c>
      <c r="F67"/>
    </row>
    <row r="68" spans="1:6" s="3" customFormat="1" ht="12.75">
      <c r="A68" s="87"/>
      <c r="B68" s="108" t="s">
        <v>165</v>
      </c>
      <c r="C68" s="109"/>
      <c r="D68" s="49">
        <v>884261</v>
      </c>
      <c r="E68" s="49">
        <v>127874</v>
      </c>
      <c r="F68"/>
    </row>
    <row r="69" spans="1:6" s="3" customFormat="1" ht="12.75">
      <c r="A69" s="87"/>
      <c r="B69" s="108" t="s">
        <v>166</v>
      </c>
      <c r="C69" s="109"/>
      <c r="D69" s="49">
        <v>137215</v>
      </c>
      <c r="E69" s="49">
        <v>-34801</v>
      </c>
      <c r="F69"/>
    </row>
    <row r="70" spans="1:6" s="3" customFormat="1" ht="12.75">
      <c r="A70" s="87"/>
      <c r="B70" s="108" t="s">
        <v>167</v>
      </c>
      <c r="C70" s="109"/>
      <c r="D70" s="49">
        <v>0</v>
      </c>
      <c r="E70" s="49">
        <v>-2138</v>
      </c>
      <c r="F70"/>
    </row>
    <row r="71" spans="1:6" s="3" customFormat="1" ht="12.75">
      <c r="A71" s="87"/>
      <c r="B71" s="108" t="s">
        <v>168</v>
      </c>
      <c r="C71" s="109"/>
      <c r="D71" s="49">
        <v>6036</v>
      </c>
      <c r="E71" s="49">
        <v>929</v>
      </c>
      <c r="F71"/>
    </row>
    <row r="72" spans="1:6" s="3" customFormat="1" ht="12.75">
      <c r="A72" s="87"/>
      <c r="B72" s="108" t="s">
        <v>169</v>
      </c>
      <c r="C72" s="109"/>
      <c r="D72" s="49">
        <v>0</v>
      </c>
      <c r="E72" s="110">
        <v>-1724</v>
      </c>
      <c r="F72"/>
    </row>
    <row r="73" spans="1:6" s="3" customFormat="1" ht="12.75">
      <c r="A73" s="87"/>
      <c r="B73" s="111" t="s">
        <v>170</v>
      </c>
      <c r="C73" s="112"/>
      <c r="D73" s="113">
        <f>SUM(D66:D72)</f>
        <v>1043850</v>
      </c>
      <c r="E73" s="113">
        <f>SUM(E66:E72)</f>
        <v>88642</v>
      </c>
      <c r="F73"/>
    </row>
    <row r="74" spans="1:6" s="3" customFormat="1" ht="12.75">
      <c r="A74" s="87"/>
      <c r="B74"/>
      <c r="C74"/>
      <c r="D74"/>
      <c r="E74"/>
      <c r="F74"/>
    </row>
    <row r="75" spans="1:6" s="3" customFormat="1" ht="12.75">
      <c r="A75" s="87"/>
      <c r="B75" s="5" t="s">
        <v>171</v>
      </c>
      <c r="C75" s="5"/>
      <c r="D75"/>
      <c r="E75"/>
      <c r="F75"/>
    </row>
    <row r="76" spans="1:6" s="3" customFormat="1" ht="12.75">
      <c r="A76" s="87"/>
      <c r="B76" s="95"/>
      <c r="C76" s="20"/>
      <c r="D76" s="96" t="s">
        <v>159</v>
      </c>
      <c r="E76" s="97" t="s">
        <v>160</v>
      </c>
      <c r="F76"/>
    </row>
    <row r="77" spans="1:6" s="3" customFormat="1" ht="12.75">
      <c r="A77" s="87"/>
      <c r="B77" s="98"/>
      <c r="C77" s="99"/>
      <c r="D77" s="100"/>
      <c r="E77" s="101" t="s">
        <v>161</v>
      </c>
      <c r="F77"/>
    </row>
    <row r="78" spans="1:6" s="3" customFormat="1" ht="12.75">
      <c r="A78" s="87"/>
      <c r="B78" s="98"/>
      <c r="C78" s="99"/>
      <c r="D78" s="100"/>
      <c r="E78" s="101" t="s">
        <v>33</v>
      </c>
      <c r="F78"/>
    </row>
    <row r="79" spans="1:6" s="3" customFormat="1" ht="12.75">
      <c r="A79" s="87"/>
      <c r="B79" s="102"/>
      <c r="C79" s="103"/>
      <c r="D79" s="104" t="s">
        <v>162</v>
      </c>
      <c r="E79" s="105" t="s">
        <v>162</v>
      </c>
      <c r="F79"/>
    </row>
    <row r="80" spans="1:6" s="3" customFormat="1" ht="12.75">
      <c r="A80" s="87"/>
      <c r="B80" s="106" t="s">
        <v>172</v>
      </c>
      <c r="C80" s="107"/>
      <c r="D80" s="48">
        <v>989213</v>
      </c>
      <c r="E80" s="48">
        <v>90464</v>
      </c>
      <c r="F80"/>
    </row>
    <row r="81" spans="1:6" s="3" customFormat="1" ht="12.75">
      <c r="A81" s="87"/>
      <c r="B81" s="108" t="s">
        <v>173</v>
      </c>
      <c r="C81" s="109"/>
      <c r="D81" s="49">
        <v>44802</v>
      </c>
      <c r="E81" s="49">
        <v>-1693</v>
      </c>
      <c r="F81"/>
    </row>
    <row r="82" spans="1:6" s="3" customFormat="1" ht="12.75">
      <c r="A82" s="87"/>
      <c r="B82" s="108" t="s">
        <v>174</v>
      </c>
      <c r="C82" s="109"/>
      <c r="D82" s="49">
        <v>9835</v>
      </c>
      <c r="E82" s="49">
        <v>-129</v>
      </c>
      <c r="F82"/>
    </row>
    <row r="83" spans="1:6" s="3" customFormat="1" ht="12.75">
      <c r="A83" s="87"/>
      <c r="B83" s="111" t="s">
        <v>170</v>
      </c>
      <c r="C83" s="112"/>
      <c r="D83" s="113">
        <f>SUM(D78:D82)</f>
        <v>1043850</v>
      </c>
      <c r="E83" s="113">
        <f>SUM(E78:E82)</f>
        <v>88642</v>
      </c>
      <c r="F83"/>
    </row>
    <row r="84" spans="1:6" s="3" customFormat="1" ht="12.75">
      <c r="A84" s="87"/>
      <c r="B84" s="5"/>
      <c r="C84" s="5"/>
      <c r="D84" s="5"/>
      <c r="E84" s="88"/>
      <c r="F84" s="88"/>
    </row>
    <row r="85" spans="1:6" s="3" customFormat="1" ht="12.75">
      <c r="A85" s="87">
        <v>9</v>
      </c>
      <c r="B85" s="5" t="s">
        <v>175</v>
      </c>
      <c r="C85" s="5"/>
      <c r="D85" s="5"/>
      <c r="E85" s="88"/>
      <c r="F85" s="88"/>
    </row>
    <row r="86" spans="1:6" s="3" customFormat="1" ht="12.75">
      <c r="A86" s="87"/>
      <c r="B86" s="5"/>
      <c r="C86" s="5"/>
      <c r="D86" s="5"/>
      <c r="E86" s="88"/>
      <c r="F86" s="88"/>
    </row>
    <row r="87" spans="1:6" s="3" customFormat="1" ht="12.75">
      <c r="A87" s="87"/>
      <c r="B87" s="3" t="s">
        <v>176</v>
      </c>
      <c r="C87" s="5"/>
      <c r="D87" s="5"/>
      <c r="E87" s="88"/>
      <c r="F87" s="88"/>
    </row>
    <row r="88" spans="1:6" s="3" customFormat="1" ht="12.75">
      <c r="A88" s="87"/>
      <c r="B88" s="3" t="s">
        <v>177</v>
      </c>
      <c r="C88" s="5"/>
      <c r="D88" s="5"/>
      <c r="E88" s="88"/>
      <c r="F88" s="88"/>
    </row>
    <row r="89" spans="1:6" s="3" customFormat="1" ht="12.75">
      <c r="A89" s="87"/>
      <c r="B89" s="5"/>
      <c r="C89" s="5"/>
      <c r="D89" s="5"/>
      <c r="E89" s="88"/>
      <c r="F89" s="88"/>
    </row>
    <row r="90" spans="1:6" s="3" customFormat="1" ht="12.75">
      <c r="A90" s="87">
        <v>10</v>
      </c>
      <c r="B90" s="90" t="s">
        <v>178</v>
      </c>
      <c r="C90" s="5"/>
      <c r="D90" s="5"/>
      <c r="E90" s="88"/>
      <c r="F90" s="88"/>
    </row>
    <row r="91" spans="1:6" s="3" customFormat="1" ht="12.75">
      <c r="A91" s="87"/>
      <c r="B91" s="90"/>
      <c r="C91" s="5"/>
      <c r="D91" s="5"/>
      <c r="E91" s="88"/>
      <c r="F91" s="88"/>
    </row>
    <row r="92" spans="1:6" s="3" customFormat="1" ht="12.75">
      <c r="A92" s="87"/>
      <c r="B92" s="3" t="s">
        <v>179</v>
      </c>
      <c r="C92" s="5"/>
      <c r="D92" s="5"/>
      <c r="E92" s="88"/>
      <c r="F92" s="88"/>
    </row>
    <row r="93" spans="1:6" s="3" customFormat="1" ht="12.75">
      <c r="A93" s="87"/>
      <c r="B93" s="89" t="s">
        <v>180</v>
      </c>
      <c r="C93" s="5"/>
      <c r="D93" s="5"/>
      <c r="E93" s="88"/>
      <c r="F93" s="88"/>
    </row>
    <row r="94" spans="1:6" s="3" customFormat="1" ht="12.75">
      <c r="A94" s="87"/>
      <c r="B94" s="5"/>
      <c r="C94" s="5"/>
      <c r="D94" s="5"/>
      <c r="E94" s="88"/>
      <c r="F94" s="88"/>
    </row>
    <row r="95" spans="1:6" s="3" customFormat="1" ht="12.75">
      <c r="A95" s="87">
        <v>11</v>
      </c>
      <c r="B95" s="5" t="s">
        <v>181</v>
      </c>
      <c r="C95" s="5"/>
      <c r="D95" s="5"/>
      <c r="E95" s="88"/>
      <c r="F95" s="88"/>
    </row>
    <row r="96" spans="1:6" s="3" customFormat="1" ht="12.75">
      <c r="A96" s="87"/>
      <c r="B96" s="5"/>
      <c r="C96" s="5"/>
      <c r="D96" s="5"/>
      <c r="E96" s="88"/>
      <c r="F96" s="88"/>
    </row>
    <row r="97" spans="1:6" s="3" customFormat="1" ht="12.75">
      <c r="A97" s="87"/>
      <c r="B97" s="92" t="s">
        <v>252</v>
      </c>
      <c r="C97" s="5"/>
      <c r="D97" s="5"/>
      <c r="E97" s="88"/>
      <c r="F97" s="88"/>
    </row>
    <row r="98" spans="1:6" s="3" customFormat="1" ht="12.75">
      <c r="A98" s="87"/>
      <c r="B98" s="92" t="s">
        <v>256</v>
      </c>
      <c r="C98" s="5"/>
      <c r="D98" s="5"/>
      <c r="E98" s="88"/>
      <c r="F98" s="88"/>
    </row>
    <row r="99" spans="1:6" s="3" customFormat="1" ht="12.75">
      <c r="A99" s="87"/>
      <c r="B99" s="3" t="s">
        <v>257</v>
      </c>
      <c r="C99" s="5"/>
      <c r="D99" s="5"/>
      <c r="E99" s="88"/>
      <c r="F99" s="88"/>
    </row>
    <row r="100" spans="1:6" s="3" customFormat="1" ht="12.75">
      <c r="A100" s="87"/>
      <c r="B100" s="92" t="s">
        <v>258</v>
      </c>
      <c r="C100" s="5"/>
      <c r="D100" s="5"/>
      <c r="E100" s="88"/>
      <c r="F100" s="88"/>
    </row>
    <row r="101" spans="1:6" s="3" customFormat="1" ht="12.75">
      <c r="A101" s="87"/>
      <c r="B101" s="114" t="s">
        <v>259</v>
      </c>
      <c r="C101" s="5"/>
      <c r="D101" s="5"/>
      <c r="E101" s="88"/>
      <c r="F101" s="88"/>
    </row>
    <row r="102" spans="1:6" s="3" customFormat="1" ht="12.75">
      <c r="A102" s="87"/>
      <c r="B102" s="5"/>
      <c r="C102" s="5"/>
      <c r="D102" s="5"/>
      <c r="E102" s="88"/>
      <c r="F102" s="88"/>
    </row>
    <row r="103" spans="1:6" s="3" customFormat="1" ht="12.75">
      <c r="A103" s="87">
        <v>12</v>
      </c>
      <c r="B103" s="5" t="s">
        <v>182</v>
      </c>
      <c r="C103" s="5"/>
      <c r="D103" s="5"/>
      <c r="E103" s="88"/>
      <c r="F103" s="88"/>
    </row>
    <row r="104" spans="1:6" s="3" customFormat="1" ht="12.75">
      <c r="A104" s="87"/>
      <c r="C104" s="5"/>
      <c r="D104" s="5"/>
      <c r="E104" s="88"/>
      <c r="F104" s="88"/>
    </row>
    <row r="105" spans="1:6" s="3" customFormat="1" ht="12.75">
      <c r="A105" s="87"/>
      <c r="B105" s="3" t="s">
        <v>183</v>
      </c>
      <c r="C105" s="5"/>
      <c r="D105" s="5"/>
      <c r="E105" s="88"/>
      <c r="F105" s="88"/>
    </row>
    <row r="106" spans="1:6" s="3" customFormat="1" ht="12.75">
      <c r="A106" s="87"/>
      <c r="B106" s="5"/>
      <c r="C106" s="5"/>
      <c r="D106" s="5"/>
      <c r="E106" s="88"/>
      <c r="F106" s="88"/>
    </row>
    <row r="107" spans="1:6" s="3" customFormat="1" ht="12.75">
      <c r="A107" s="169" t="s">
        <v>184</v>
      </c>
      <c r="B107" s="169"/>
      <c r="C107" s="169"/>
      <c r="D107" s="169"/>
      <c r="E107" s="169"/>
      <c r="F107" s="169"/>
    </row>
    <row r="108" spans="1:6" s="3" customFormat="1" ht="15.75">
      <c r="A108" s="156" t="s">
        <v>41</v>
      </c>
      <c r="B108" s="170"/>
      <c r="C108" s="170"/>
      <c r="D108" s="170"/>
      <c r="E108" s="170"/>
      <c r="F108" s="171"/>
    </row>
    <row r="109" spans="1:6" s="3" customFormat="1" ht="12.75">
      <c r="A109" s="166" t="s">
        <v>42</v>
      </c>
      <c r="B109" s="167"/>
      <c r="C109" s="167"/>
      <c r="D109" s="167"/>
      <c r="E109" s="167"/>
      <c r="F109" s="168"/>
    </row>
    <row r="110" spans="1:6" s="3" customFormat="1" ht="12.75">
      <c r="A110" s="87"/>
      <c r="B110" s="5"/>
      <c r="C110" s="5"/>
      <c r="D110" s="5"/>
      <c r="E110" s="88"/>
      <c r="F110" s="88"/>
    </row>
    <row r="111" spans="1:6" s="3" customFormat="1" ht="12.75">
      <c r="A111" s="87"/>
      <c r="B111" s="5" t="s">
        <v>185</v>
      </c>
      <c r="C111" s="5"/>
      <c r="D111" s="5"/>
      <c r="E111" s="88"/>
      <c r="F111" s="88"/>
    </row>
    <row r="112" spans="1:6" s="3" customFormat="1" ht="12.75">
      <c r="A112" s="87"/>
      <c r="B112" s="5" t="s">
        <v>186</v>
      </c>
      <c r="C112" s="5"/>
      <c r="D112" s="5"/>
      <c r="E112" s="88"/>
      <c r="F112" s="88"/>
    </row>
    <row r="113" spans="1:6" s="3" customFormat="1" ht="12.75">
      <c r="A113" s="87"/>
      <c r="B113" s="5"/>
      <c r="C113" s="5"/>
      <c r="D113" s="5"/>
      <c r="E113" s="88"/>
      <c r="F113" s="88"/>
    </row>
    <row r="114" spans="1:6" s="3" customFormat="1" ht="12.75">
      <c r="A114" s="87">
        <v>13</v>
      </c>
      <c r="B114" s="5" t="s">
        <v>187</v>
      </c>
      <c r="C114" s="5"/>
      <c r="D114" s="5"/>
      <c r="E114" s="88"/>
      <c r="F114" s="88"/>
    </row>
    <row r="115" spans="1:6" s="3" customFormat="1" ht="12.75">
      <c r="A115" s="87"/>
      <c r="B115"/>
      <c r="C115" s="5"/>
      <c r="D115" s="5"/>
      <c r="E115" s="88"/>
      <c r="F115" s="88"/>
    </row>
    <row r="116" spans="1:6" s="3" customFormat="1" ht="12.75">
      <c r="A116" s="87"/>
      <c r="B116" t="s">
        <v>188</v>
      </c>
      <c r="C116" s="5"/>
      <c r="D116" s="5"/>
      <c r="E116" s="88"/>
      <c r="F116" s="88"/>
    </row>
    <row r="117" spans="1:6" s="3" customFormat="1" ht="12.75">
      <c r="A117" s="87"/>
      <c r="B117" t="s">
        <v>189</v>
      </c>
      <c r="C117" s="5"/>
      <c r="D117" s="5"/>
      <c r="E117" s="88"/>
      <c r="F117" s="88"/>
    </row>
    <row r="118" spans="1:6" s="3" customFormat="1" ht="12.75">
      <c r="A118" s="87"/>
      <c r="B118" t="s">
        <v>190</v>
      </c>
      <c r="C118" s="5"/>
      <c r="D118" s="5"/>
      <c r="E118" s="88"/>
      <c r="F118" s="88"/>
    </row>
    <row r="119" spans="1:6" s="3" customFormat="1" ht="12.75">
      <c r="A119" s="87"/>
      <c r="B119" s="5"/>
      <c r="C119" s="5"/>
      <c r="D119" s="5"/>
      <c r="E119" s="88"/>
      <c r="F119" s="88"/>
    </row>
    <row r="120" spans="1:6" s="3" customFormat="1" ht="12.75">
      <c r="A120" s="87">
        <v>14</v>
      </c>
      <c r="B120" s="5" t="s">
        <v>191</v>
      </c>
      <c r="C120" s="5"/>
      <c r="D120" s="5"/>
      <c r="E120" s="88"/>
      <c r="F120" s="88"/>
    </row>
    <row r="121" spans="1:6" s="3" customFormat="1" ht="12.75">
      <c r="A121"/>
      <c r="B121"/>
      <c r="C121" s="5"/>
      <c r="D121" s="5"/>
      <c r="E121" s="88"/>
      <c r="F121" s="88"/>
    </row>
    <row r="122" spans="1:6" s="3" customFormat="1" ht="12.75">
      <c r="A122"/>
      <c r="B122" t="s">
        <v>192</v>
      </c>
      <c r="C122" s="5"/>
      <c r="D122" s="5"/>
      <c r="E122" s="88"/>
      <c r="F122" s="88"/>
    </row>
    <row r="123" spans="1:6" s="3" customFormat="1" ht="12.75">
      <c r="A123"/>
      <c r="B123" t="s">
        <v>193</v>
      </c>
      <c r="C123" s="5"/>
      <c r="D123" s="5"/>
      <c r="E123" s="88"/>
      <c r="F123" s="88"/>
    </row>
    <row r="124" spans="1:6" s="3" customFormat="1" ht="12.75">
      <c r="A124"/>
      <c r="B124" t="s">
        <v>194</v>
      </c>
      <c r="C124" s="5"/>
      <c r="D124" s="5"/>
      <c r="E124" s="88"/>
      <c r="F124" s="88"/>
    </row>
    <row r="125" spans="1:6" s="3" customFormat="1" ht="12.75">
      <c r="A125" s="87"/>
      <c r="B125" s="5"/>
      <c r="C125" s="5"/>
      <c r="D125" s="5"/>
      <c r="E125" s="88"/>
      <c r="F125" s="88"/>
    </row>
    <row r="126" spans="1:6" s="3" customFormat="1" ht="12.75">
      <c r="A126" s="87">
        <v>15</v>
      </c>
      <c r="B126" s="5" t="s">
        <v>195</v>
      </c>
      <c r="C126" s="5"/>
      <c r="D126" s="5"/>
      <c r="E126" s="88"/>
      <c r="F126" s="88"/>
    </row>
    <row r="127" spans="1:6" s="3" customFormat="1" ht="12.75">
      <c r="A127" s="87"/>
      <c r="B127" s="5"/>
      <c r="C127" s="5"/>
      <c r="D127" s="5"/>
      <c r="E127" s="88"/>
      <c r="F127" s="88"/>
    </row>
    <row r="128" spans="1:6" s="3" customFormat="1" ht="12.75">
      <c r="A128" s="87"/>
      <c r="B128" s="3" t="s">
        <v>196</v>
      </c>
      <c r="C128" s="5"/>
      <c r="D128" s="5"/>
      <c r="E128" s="88"/>
      <c r="F128" s="88"/>
    </row>
    <row r="129" spans="1:6" s="3" customFormat="1" ht="12.75">
      <c r="A129" s="87"/>
      <c r="B129" s="3" t="s">
        <v>197</v>
      </c>
      <c r="D129" s="5"/>
      <c r="E129" s="88"/>
      <c r="F129" s="88"/>
    </row>
    <row r="130" spans="1:6" s="3" customFormat="1" ht="12.75">
      <c r="A130" s="87"/>
      <c r="B130" s="3" t="s">
        <v>198</v>
      </c>
      <c r="D130" s="5"/>
      <c r="E130" s="88"/>
      <c r="F130" s="88"/>
    </row>
    <row r="131" spans="1:6" s="3" customFormat="1" ht="12.75">
      <c r="A131" s="87"/>
      <c r="C131"/>
      <c r="D131"/>
      <c r="E131"/>
      <c r="F131"/>
    </row>
    <row r="132" spans="1:6" s="3" customFormat="1" ht="12.75">
      <c r="A132" s="87"/>
      <c r="B132" s="3" t="s">
        <v>199</v>
      </c>
      <c r="C132"/>
      <c r="D132"/>
      <c r="E132"/>
      <c r="F132"/>
    </row>
    <row r="133" spans="1:6" s="3" customFormat="1" ht="12.75">
      <c r="A133" s="87"/>
      <c r="B133" s="3" t="s">
        <v>200</v>
      </c>
      <c r="C133"/>
      <c r="D133"/>
      <c r="E133"/>
      <c r="F133"/>
    </row>
    <row r="134" spans="1:6" s="3" customFormat="1" ht="12.75">
      <c r="A134" s="87"/>
      <c r="B134" s="3" t="s">
        <v>201</v>
      </c>
      <c r="C134"/>
      <c r="D134"/>
      <c r="E134"/>
      <c r="F134"/>
    </row>
    <row r="135" spans="1:6" s="3" customFormat="1" ht="12.75">
      <c r="A135" s="87"/>
      <c r="B135" s="3" t="s">
        <v>202</v>
      </c>
      <c r="C135"/>
      <c r="D135"/>
      <c r="E135"/>
      <c r="F135"/>
    </row>
    <row r="136" spans="1:6" s="3" customFormat="1" ht="12.75">
      <c r="A136" s="87"/>
      <c r="C136"/>
      <c r="D136"/>
      <c r="E136"/>
      <c r="F136"/>
    </row>
    <row r="137" spans="1:6" s="3" customFormat="1" ht="12.75">
      <c r="A137" s="87">
        <v>16</v>
      </c>
      <c r="B137" s="5" t="s">
        <v>203</v>
      </c>
      <c r="C137"/>
      <c r="D137"/>
      <c r="E137"/>
      <c r="F137"/>
    </row>
    <row r="138" spans="1:6" s="3" customFormat="1" ht="12.75">
      <c r="A138" s="87"/>
      <c r="B138"/>
      <c r="C138"/>
      <c r="D138"/>
      <c r="E138"/>
      <c r="F138"/>
    </row>
    <row r="139" spans="1:6" s="3" customFormat="1" ht="12.75">
      <c r="A139" s="87"/>
      <c r="B139" t="s">
        <v>204</v>
      </c>
      <c r="C139"/>
      <c r="D139"/>
      <c r="E139"/>
      <c r="F139"/>
    </row>
    <row r="140" spans="1:6" s="3" customFormat="1" ht="12.75">
      <c r="A140" s="87"/>
      <c r="C140"/>
      <c r="D140"/>
      <c r="E140"/>
      <c r="F140"/>
    </row>
    <row r="141" spans="1:6" s="3" customFormat="1" ht="12.75">
      <c r="A141" s="89"/>
      <c r="E141" s="88"/>
      <c r="F141" s="88"/>
    </row>
    <row r="142" spans="1:6" s="5" customFormat="1" ht="12.75">
      <c r="A142" s="87">
        <v>17</v>
      </c>
      <c r="B142" s="5" t="s">
        <v>33</v>
      </c>
      <c r="C142" s="5" t="s">
        <v>205</v>
      </c>
      <c r="E142" s="115" t="s">
        <v>206</v>
      </c>
      <c r="F142" s="88"/>
    </row>
    <row r="143" spans="1:6" s="3" customFormat="1" ht="14.25" customHeight="1">
      <c r="A143" s="89"/>
      <c r="C143" s="116">
        <v>37621</v>
      </c>
      <c r="D143" s="116">
        <v>37256</v>
      </c>
      <c r="E143" s="116">
        <v>37621</v>
      </c>
      <c r="F143" s="116">
        <v>37256</v>
      </c>
    </row>
    <row r="144" spans="1:6" s="3" customFormat="1" ht="12.75">
      <c r="A144" s="89"/>
      <c r="C144" s="115" t="s">
        <v>17</v>
      </c>
      <c r="D144" s="115" t="s">
        <v>17</v>
      </c>
      <c r="E144" s="115" t="s">
        <v>17</v>
      </c>
      <c r="F144" s="115" t="s">
        <v>17</v>
      </c>
    </row>
    <row r="145" spans="1:6" s="3" customFormat="1" ht="12.75">
      <c r="A145" s="89"/>
      <c r="D145"/>
      <c r="E145" s="117"/>
      <c r="F145" s="88"/>
    </row>
    <row r="146" spans="1:6" s="3" customFormat="1" ht="12.75">
      <c r="A146" s="89"/>
      <c r="B146" s="3" t="s">
        <v>207</v>
      </c>
      <c r="C146" s="118">
        <f>E146+2024</f>
        <v>-2488</v>
      </c>
      <c r="D146" s="118">
        <f>F146+52431</f>
        <v>-3847</v>
      </c>
      <c r="E146" s="119">
        <v>-4512</v>
      </c>
      <c r="F146" s="120">
        <f>-56278</f>
        <v>-56278</v>
      </c>
    </row>
    <row r="147" spans="1:6" s="3" customFormat="1" ht="12.75">
      <c r="A147" s="89"/>
      <c r="B147" s="3" t="s">
        <v>208</v>
      </c>
      <c r="C147" s="121">
        <f>E147-2905</f>
        <v>34436</v>
      </c>
      <c r="D147" s="118">
        <f>F147</f>
        <v>2724</v>
      </c>
      <c r="E147" s="119">
        <v>37341</v>
      </c>
      <c r="F147" s="120">
        <f>2724</f>
        <v>2724</v>
      </c>
    </row>
    <row r="148" spans="1:6" s="3" customFormat="1" ht="12.75">
      <c r="A148" s="89"/>
      <c r="C148" s="121"/>
      <c r="D148" s="118"/>
      <c r="E148" s="119"/>
      <c r="F148" s="120"/>
    </row>
    <row r="149" spans="1:6" s="3" customFormat="1" ht="12.75">
      <c r="A149" s="89"/>
      <c r="C149" s="121"/>
      <c r="D149" s="118"/>
      <c r="E149" s="122"/>
      <c r="F149" s="120"/>
    </row>
    <row r="150" spans="1:6" s="3" customFormat="1" ht="12.75">
      <c r="A150" s="89"/>
      <c r="B150" s="3" t="s">
        <v>209</v>
      </c>
      <c r="C150" s="121">
        <f>E150</f>
        <v>26088</v>
      </c>
      <c r="D150" s="123">
        <f>F150-10700</f>
        <v>-3901</v>
      </c>
      <c r="E150" s="122">
        <v>26088</v>
      </c>
      <c r="F150" s="120">
        <v>6799</v>
      </c>
    </row>
    <row r="151" spans="1:6" s="3" customFormat="1" ht="12.75">
      <c r="A151" s="89"/>
      <c r="C151" s="121"/>
      <c r="D151" s="124"/>
      <c r="E151" s="125"/>
      <c r="F151" s="120"/>
    </row>
    <row r="152" spans="1:6" s="3" customFormat="1" ht="13.5" thickBot="1">
      <c r="A152" s="89"/>
      <c r="C152" s="126">
        <f>C146+C147+C150</f>
        <v>58036</v>
      </c>
      <c r="D152" s="126">
        <f>D146+D147+D150</f>
        <v>-5024</v>
      </c>
      <c r="E152" s="126">
        <f>E146+E147+E150</f>
        <v>58917</v>
      </c>
      <c r="F152" s="126">
        <f>F146+F147+F150</f>
        <v>-46755</v>
      </c>
    </row>
    <row r="153" spans="1:6" s="3" customFormat="1" ht="13.5" thickTop="1">
      <c r="A153" s="89"/>
      <c r="D153" s="44"/>
      <c r="E153" s="115"/>
      <c r="F153" s="88"/>
    </row>
    <row r="154" spans="1:6" s="3" customFormat="1" ht="12.75">
      <c r="A154" s="89"/>
      <c r="B154" s="3" t="s">
        <v>210</v>
      </c>
      <c r="D154" s="44"/>
      <c r="E154" s="115"/>
      <c r="F154" s="88"/>
    </row>
    <row r="155" spans="1:6" s="3" customFormat="1" ht="12.75">
      <c r="A155" s="89"/>
      <c r="B155" s="3" t="s">
        <v>211</v>
      </c>
      <c r="D155" s="44"/>
      <c r="E155" s="115"/>
      <c r="F155" s="88"/>
    </row>
    <row r="156" spans="1:6" s="3" customFormat="1" ht="12.75">
      <c r="A156" s="89"/>
      <c r="B156" s="3" t="s">
        <v>212</v>
      </c>
      <c r="D156" s="44"/>
      <c r="E156" s="115"/>
      <c r="F156" s="88"/>
    </row>
    <row r="157" spans="1:6" s="3" customFormat="1" ht="12.75">
      <c r="A157" s="89"/>
      <c r="D157" s="44"/>
      <c r="E157" s="115"/>
      <c r="F157" s="88"/>
    </row>
    <row r="158" spans="1:6" s="3" customFormat="1" ht="12.75">
      <c r="A158" s="44" t="s">
        <v>213</v>
      </c>
      <c r="D158" s="44"/>
      <c r="E158" s="115"/>
      <c r="F158" s="88"/>
    </row>
    <row r="159" spans="1:6" s="3" customFormat="1" ht="12.75">
      <c r="A159" s="44"/>
      <c r="D159" s="44"/>
      <c r="E159" s="115"/>
      <c r="F159" s="88"/>
    </row>
    <row r="160" spans="1:6" s="3" customFormat="1" ht="12.75">
      <c r="A160" s="44"/>
      <c r="D160" s="44"/>
      <c r="E160" s="115"/>
      <c r="F160" s="88"/>
    </row>
    <row r="161" spans="1:6" s="3" customFormat="1" ht="15.75">
      <c r="A161" s="156" t="s">
        <v>41</v>
      </c>
      <c r="B161" s="170"/>
      <c r="C161" s="170"/>
      <c r="D161" s="170"/>
      <c r="E161" s="170"/>
      <c r="F161" s="171"/>
    </row>
    <row r="162" spans="1:6" s="3" customFormat="1" ht="12.75">
      <c r="A162" s="166" t="s">
        <v>42</v>
      </c>
      <c r="B162" s="167"/>
      <c r="C162" s="167"/>
      <c r="D162" s="167"/>
      <c r="E162" s="167"/>
      <c r="F162" s="168"/>
    </row>
    <row r="163" spans="1:6" s="3" customFormat="1" ht="12.75">
      <c r="A163" s="89"/>
      <c r="D163" s="44"/>
      <c r="E163" s="115"/>
      <c r="F163" s="88"/>
    </row>
    <row r="164" spans="1:6" s="3" customFormat="1" ht="12.75">
      <c r="A164" s="87">
        <v>18</v>
      </c>
      <c r="B164" s="5" t="s">
        <v>214</v>
      </c>
      <c r="C164" s="5"/>
      <c r="D164" s="5"/>
      <c r="E164" s="88"/>
      <c r="F164" s="88"/>
    </row>
    <row r="165" ht="6" customHeight="1"/>
    <row r="166" ht="12.75">
      <c r="B166" t="s">
        <v>215</v>
      </c>
    </row>
    <row r="167" spans="2:6" ht="12.75">
      <c r="B167" t="s">
        <v>216</v>
      </c>
      <c r="E167" s="127"/>
      <c r="F167" s="127"/>
    </row>
    <row r="168" spans="2:6" ht="12.75">
      <c r="B168" t="s">
        <v>217</v>
      </c>
      <c r="E168" s="127"/>
      <c r="F168" s="127"/>
    </row>
    <row r="169" spans="1:6" ht="12.75">
      <c r="A169" s="84"/>
      <c r="B169" s="128"/>
      <c r="C169" s="128"/>
      <c r="D169" s="128"/>
      <c r="E169" s="129"/>
      <c r="F169" s="129"/>
    </row>
    <row r="170" spans="1:6" ht="12.75">
      <c r="A170" s="87">
        <v>19</v>
      </c>
      <c r="B170" s="5" t="s">
        <v>218</v>
      </c>
      <c r="C170" s="5"/>
      <c r="D170" s="5"/>
      <c r="E170" s="88"/>
      <c r="F170" s="129"/>
    </row>
    <row r="171" spans="1:6" ht="6" customHeight="1">
      <c r="A171" s="89"/>
      <c r="B171" s="5"/>
      <c r="C171" s="5"/>
      <c r="D171" s="5"/>
      <c r="E171" s="88"/>
      <c r="F171" s="129"/>
    </row>
    <row r="172" spans="1:6" ht="12.75">
      <c r="A172" s="89"/>
      <c r="B172" s="3" t="s">
        <v>219</v>
      </c>
      <c r="C172" s="3"/>
      <c r="D172" s="3"/>
      <c r="E172" s="88"/>
      <c r="F172" s="129"/>
    </row>
    <row r="173" spans="1:6" ht="12.75">
      <c r="A173" s="89"/>
      <c r="B173" t="s">
        <v>145</v>
      </c>
      <c r="D173" s="3"/>
      <c r="E173" s="88"/>
      <c r="F173" s="129"/>
    </row>
    <row r="174" spans="1:6" ht="12.75">
      <c r="A174" s="89"/>
      <c r="B174" s="3"/>
      <c r="C174" s="3"/>
      <c r="D174" s="3"/>
      <c r="E174" s="88"/>
      <c r="F174" s="129"/>
    </row>
    <row r="175" spans="1:6" ht="12.75">
      <c r="A175" s="89"/>
      <c r="B175" s="130"/>
      <c r="C175" s="3"/>
      <c r="D175" s="3"/>
      <c r="E175" s="88"/>
      <c r="F175" s="129"/>
    </row>
    <row r="176" spans="1:6" ht="12.75">
      <c r="A176" s="87">
        <v>20</v>
      </c>
      <c r="B176" s="5" t="s">
        <v>220</v>
      </c>
      <c r="C176" s="5"/>
      <c r="D176" s="5"/>
      <c r="E176" s="88"/>
      <c r="F176" s="129"/>
    </row>
    <row r="177" spans="1:6" ht="12.75">
      <c r="A177" s="89"/>
      <c r="B177" s="131" t="s">
        <v>221</v>
      </c>
      <c r="C177" s="3"/>
      <c r="D177" s="3"/>
      <c r="E177" s="88"/>
      <c r="F177" s="129"/>
    </row>
    <row r="178" spans="1:6" ht="12.75">
      <c r="A178" s="132"/>
      <c r="B178" s="131" t="s">
        <v>222</v>
      </c>
      <c r="C178" s="3"/>
      <c r="D178" s="3"/>
      <c r="E178" s="129"/>
      <c r="F178" s="129"/>
    </row>
    <row r="179" spans="1:6" ht="12.75">
      <c r="A179" s="84"/>
      <c r="B179" s="131" t="s">
        <v>223</v>
      </c>
      <c r="C179" s="3"/>
      <c r="D179" s="3"/>
      <c r="E179" s="129"/>
      <c r="F179" s="129"/>
    </row>
    <row r="180" spans="1:6" ht="12.75">
      <c r="A180" s="84"/>
      <c r="B180" s="131" t="s">
        <v>224</v>
      </c>
      <c r="C180" s="3"/>
      <c r="D180" s="3"/>
      <c r="E180" s="129"/>
      <c r="F180" s="129"/>
    </row>
    <row r="181" spans="1:6" ht="12.75">
      <c r="A181" s="84"/>
      <c r="B181" s="3"/>
      <c r="C181" s="3"/>
      <c r="D181" s="3"/>
      <c r="E181" s="129"/>
      <c r="F181" s="129"/>
    </row>
    <row r="182" spans="1:6" ht="12.75" hidden="1">
      <c r="A182" s="84"/>
      <c r="B182" s="3"/>
      <c r="C182" s="3"/>
      <c r="D182" s="3"/>
      <c r="E182" s="129"/>
      <c r="F182" s="129"/>
    </row>
    <row r="183" spans="1:6" ht="12.75" hidden="1">
      <c r="A183" s="84"/>
      <c r="B183" s="3"/>
      <c r="C183" s="3"/>
      <c r="D183" s="3"/>
      <c r="E183" s="129"/>
      <c r="F183" s="129"/>
    </row>
    <row r="184" spans="1:6" ht="12.75">
      <c r="A184" s="84"/>
      <c r="B184" s="3" t="s">
        <v>225</v>
      </c>
      <c r="C184" s="3"/>
      <c r="D184" s="3"/>
      <c r="E184" s="129"/>
      <c r="F184" s="129"/>
    </row>
    <row r="185" spans="1:6" ht="12.75">
      <c r="A185" s="84"/>
      <c r="B185" s="3" t="s">
        <v>226</v>
      </c>
      <c r="C185" s="3"/>
      <c r="D185" s="3"/>
      <c r="E185" s="129"/>
      <c r="F185" s="129"/>
    </row>
    <row r="186" spans="1:6" ht="12.75">
      <c r="A186" s="84"/>
      <c r="B186" s="3"/>
      <c r="C186" s="3"/>
      <c r="D186" s="3"/>
      <c r="E186" s="129"/>
      <c r="F186" s="129"/>
    </row>
    <row r="187" spans="1:6" ht="12.75">
      <c r="A187" s="84"/>
      <c r="B187" s="3"/>
      <c r="C187" s="3"/>
      <c r="D187" s="3"/>
      <c r="E187" s="129"/>
      <c r="F187" s="129"/>
    </row>
    <row r="188" spans="1:6" ht="9" customHeight="1">
      <c r="A188" s="84"/>
      <c r="B188" s="3"/>
      <c r="C188" s="3"/>
      <c r="D188" s="3"/>
      <c r="E188" s="129"/>
      <c r="F188" s="129"/>
    </row>
    <row r="189" spans="1:6" ht="12.75">
      <c r="A189" s="87">
        <v>21</v>
      </c>
      <c r="B189" s="5" t="s">
        <v>227</v>
      </c>
      <c r="C189" s="5"/>
      <c r="D189" s="5"/>
      <c r="E189" s="3"/>
      <c r="F189" s="3"/>
    </row>
    <row r="190" spans="1:6" ht="6.75" customHeight="1">
      <c r="A190" s="3"/>
      <c r="B190" s="3"/>
      <c r="C190" s="3"/>
      <c r="D190" s="3"/>
      <c r="E190" s="3"/>
      <c r="F190" s="3"/>
    </row>
    <row r="191" spans="1:6" ht="12.75">
      <c r="A191" s="3"/>
      <c r="B191" s="3" t="s">
        <v>228</v>
      </c>
      <c r="C191" s="3"/>
      <c r="D191" s="3"/>
      <c r="E191" s="3"/>
      <c r="F191" s="3"/>
    </row>
    <row r="192" spans="1:6" ht="12.75">
      <c r="A192" s="3"/>
      <c r="B192" s="133"/>
      <c r="C192" s="134"/>
      <c r="D192" s="134"/>
      <c r="E192" s="135" t="s">
        <v>229</v>
      </c>
      <c r="F192" s="6"/>
    </row>
    <row r="193" spans="1:6" ht="12.75">
      <c r="A193" s="3"/>
      <c r="B193" s="136"/>
      <c r="C193" s="64"/>
      <c r="D193" s="64"/>
      <c r="E193" s="105" t="s">
        <v>230</v>
      </c>
      <c r="F193" s="105" t="s">
        <v>162</v>
      </c>
    </row>
    <row r="194" spans="1:6" ht="12.75">
      <c r="A194" s="3"/>
      <c r="B194" s="108" t="s">
        <v>231</v>
      </c>
      <c r="C194" s="137"/>
      <c r="D194" s="137"/>
      <c r="E194" s="138"/>
      <c r="F194" s="139"/>
    </row>
    <row r="195" spans="1:6" ht="12.75">
      <c r="A195" s="3"/>
      <c r="B195" s="140" t="s">
        <v>232</v>
      </c>
      <c r="C195" s="141"/>
      <c r="D195" s="141"/>
      <c r="E195" s="142"/>
      <c r="F195" s="143">
        <v>344551</v>
      </c>
    </row>
    <row r="196" spans="1:6" ht="12" customHeight="1">
      <c r="A196" s="3"/>
      <c r="B196" s="140" t="s">
        <v>233</v>
      </c>
      <c r="C196" s="141"/>
      <c r="D196" s="141"/>
      <c r="E196" s="139"/>
      <c r="F196" s="143">
        <v>44680</v>
      </c>
    </row>
    <row r="197" spans="1:6" ht="12" customHeight="1">
      <c r="A197" s="3"/>
      <c r="B197" s="140"/>
      <c r="C197" s="141"/>
      <c r="D197" s="141"/>
      <c r="E197" s="139"/>
      <c r="F197" s="143"/>
    </row>
    <row r="198" spans="1:6" ht="14.25" customHeight="1">
      <c r="A198" s="3"/>
      <c r="B198" s="140" t="s">
        <v>234</v>
      </c>
      <c r="C198" s="141"/>
      <c r="D198" s="141"/>
      <c r="E198" s="139"/>
      <c r="F198" s="144">
        <f>+F195+F196</f>
        <v>389231</v>
      </c>
    </row>
    <row r="199" spans="1:6" ht="14.25" customHeight="1">
      <c r="A199" s="3"/>
      <c r="B199" s="140"/>
      <c r="C199" s="141"/>
      <c r="D199" s="141"/>
      <c r="E199" s="139"/>
      <c r="F199" s="144"/>
    </row>
    <row r="200" spans="1:6" ht="12.75">
      <c r="A200" s="3"/>
      <c r="B200" s="108" t="s">
        <v>235</v>
      </c>
      <c r="C200" s="137"/>
      <c r="D200" s="137"/>
      <c r="E200" s="139"/>
      <c r="F200" s="143"/>
    </row>
    <row r="201" spans="1:6" ht="12.75">
      <c r="A201" s="3"/>
      <c r="B201" s="140" t="s">
        <v>232</v>
      </c>
      <c r="C201" s="141"/>
      <c r="D201" s="141"/>
      <c r="E201" s="139" t="s">
        <v>236</v>
      </c>
      <c r="F201" s="143">
        <v>366727</v>
      </c>
    </row>
    <row r="202" spans="1:6" ht="12.75">
      <c r="A202" s="3"/>
      <c r="B202" s="140"/>
      <c r="C202" s="141"/>
      <c r="D202" s="141"/>
      <c r="E202" s="139" t="s">
        <v>237</v>
      </c>
      <c r="F202" s="143">
        <v>1716</v>
      </c>
    </row>
    <row r="203" spans="1:6" ht="12.75">
      <c r="A203" s="3"/>
      <c r="B203" s="140"/>
      <c r="C203" s="141"/>
      <c r="D203" s="141"/>
      <c r="E203" s="139" t="s">
        <v>253</v>
      </c>
      <c r="F203" s="143">
        <f>120000</f>
        <v>120000</v>
      </c>
    </row>
    <row r="204" spans="1:6" ht="12.75">
      <c r="A204" s="3"/>
      <c r="B204" s="140"/>
      <c r="C204" s="141"/>
      <c r="D204" s="141"/>
      <c r="E204" s="139" t="s">
        <v>254</v>
      </c>
      <c r="F204" s="143">
        <v>160</v>
      </c>
    </row>
    <row r="205" spans="1:6" ht="12.75">
      <c r="A205" s="3"/>
      <c r="B205" s="140" t="s">
        <v>233</v>
      </c>
      <c r="C205" s="141"/>
      <c r="D205" s="141"/>
      <c r="E205" s="139" t="s">
        <v>236</v>
      </c>
      <c r="F205" s="143">
        <v>16157</v>
      </c>
    </row>
    <row r="206" spans="1:6" ht="12.75">
      <c r="A206" s="3"/>
      <c r="B206" s="140"/>
      <c r="C206" s="141"/>
      <c r="D206" s="141"/>
      <c r="E206" s="138"/>
      <c r="F206" s="143"/>
    </row>
    <row r="207" spans="1:6" ht="7.5" customHeight="1">
      <c r="A207" s="3"/>
      <c r="B207" s="140"/>
      <c r="C207" s="141"/>
      <c r="D207" s="141"/>
      <c r="E207" s="138"/>
      <c r="F207" s="143"/>
    </row>
    <row r="208" spans="1:6" ht="13.5" thickBot="1">
      <c r="A208" s="3"/>
      <c r="B208" s="140" t="s">
        <v>234</v>
      </c>
      <c r="C208" s="141"/>
      <c r="D208" s="141"/>
      <c r="E208" s="145"/>
      <c r="F208" s="146">
        <f>SUM(F201:F207)</f>
        <v>504760</v>
      </c>
    </row>
    <row r="209" spans="1:6" ht="21" customHeight="1" thickBot="1">
      <c r="A209" s="3"/>
      <c r="B209" s="147" t="s">
        <v>170</v>
      </c>
      <c r="C209" s="148"/>
      <c r="D209" s="148"/>
      <c r="E209" s="148"/>
      <c r="F209" s="149">
        <f>F198+F208</f>
        <v>893991</v>
      </c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91"/>
      <c r="B211" s="91"/>
      <c r="C211" s="91"/>
      <c r="D211" s="91"/>
      <c r="E211" s="91"/>
      <c r="F211" s="91"/>
    </row>
    <row r="212" spans="1:6" ht="12.75">
      <c r="A212" s="87">
        <v>22</v>
      </c>
      <c r="B212" s="5" t="s">
        <v>238</v>
      </c>
      <c r="C212" s="5"/>
      <c r="D212" s="3"/>
      <c r="E212" s="3"/>
      <c r="F212" s="3"/>
    </row>
    <row r="213" spans="1:6" ht="12.75">
      <c r="A213" s="89"/>
      <c r="B213" s="3"/>
      <c r="C213" s="3"/>
      <c r="D213" s="3"/>
      <c r="E213" s="3"/>
      <c r="F213" s="3"/>
    </row>
    <row r="214" spans="1:6" ht="12.75">
      <c r="A214" s="89"/>
      <c r="B214" s="3" t="s">
        <v>239</v>
      </c>
      <c r="C214" s="3"/>
      <c r="D214" s="3"/>
      <c r="E214" s="3"/>
      <c r="F214" s="3"/>
    </row>
    <row r="215" spans="1:6" ht="12.75">
      <c r="A215" s="89"/>
      <c r="B215" s="3" t="s">
        <v>240</v>
      </c>
      <c r="C215" s="3"/>
      <c r="D215" s="3"/>
      <c r="E215" s="3"/>
      <c r="F215" s="3"/>
    </row>
    <row r="216" spans="1:6" ht="12.75">
      <c r="A216" s="89"/>
      <c r="B216" s="3"/>
      <c r="C216" s="3"/>
      <c r="D216" s="3"/>
      <c r="E216" s="3"/>
      <c r="F216" s="3"/>
    </row>
    <row r="217" spans="1:6" ht="12.75">
      <c r="A217" s="169" t="s">
        <v>241</v>
      </c>
      <c r="B217" s="169"/>
      <c r="C217" s="169"/>
      <c r="D217" s="169"/>
      <c r="E217" s="169"/>
      <c r="F217" s="169"/>
    </row>
    <row r="218" spans="1:6" ht="12.75">
      <c r="A218" s="169"/>
      <c r="B218" s="169"/>
      <c r="C218" s="169"/>
      <c r="D218" s="169"/>
      <c r="E218" s="169"/>
      <c r="F218" s="169"/>
    </row>
    <row r="219" spans="1:6" ht="12.75">
      <c r="A219" s="89"/>
      <c r="B219" s="3"/>
      <c r="C219" s="3"/>
      <c r="D219" s="3"/>
      <c r="E219" s="3"/>
      <c r="F219" s="3"/>
    </row>
    <row r="220" spans="1:6" ht="15.75">
      <c r="A220" s="156" t="s">
        <v>41</v>
      </c>
      <c r="B220" s="170"/>
      <c r="C220" s="170"/>
      <c r="D220" s="170"/>
      <c r="E220" s="170"/>
      <c r="F220" s="171"/>
    </row>
    <row r="221" spans="1:6" ht="12.75">
      <c r="A221" s="166" t="s">
        <v>42</v>
      </c>
      <c r="B221" s="167"/>
      <c r="C221" s="167"/>
      <c r="D221" s="167"/>
      <c r="E221" s="167"/>
      <c r="F221" s="168"/>
    </row>
    <row r="222" spans="1:6" ht="12.75">
      <c r="A222" s="89"/>
      <c r="B222" s="3"/>
      <c r="C222" s="3"/>
      <c r="D222" s="3"/>
      <c r="E222" s="3"/>
      <c r="F222" s="3"/>
    </row>
    <row r="223" spans="1:6" ht="12.75">
      <c r="A223" s="87">
        <v>23</v>
      </c>
      <c r="B223" s="5" t="s">
        <v>242</v>
      </c>
      <c r="C223" s="5"/>
      <c r="D223" s="3"/>
      <c r="E223" s="3"/>
      <c r="F223" s="3"/>
    </row>
    <row r="224" spans="1:6" ht="12.75">
      <c r="A224" s="89"/>
      <c r="B224" s="3"/>
      <c r="C224" s="3"/>
      <c r="D224" s="3"/>
      <c r="E224" s="3"/>
      <c r="F224" s="3"/>
    </row>
    <row r="225" spans="1:6" ht="12.75">
      <c r="A225" s="89"/>
      <c r="B225" s="3" t="s">
        <v>243</v>
      </c>
      <c r="C225" s="3"/>
      <c r="D225" s="3"/>
      <c r="E225" s="3"/>
      <c r="F225" s="3"/>
    </row>
    <row r="226" spans="1:6" ht="12.75">
      <c r="A226" s="89"/>
      <c r="B226" s="3"/>
      <c r="C226" s="3"/>
      <c r="D226" s="3"/>
      <c r="E226" s="3"/>
      <c r="F226" s="3"/>
    </row>
    <row r="227" ht="12.75">
      <c r="A227" s="87"/>
    </row>
    <row r="228" spans="1:3" ht="12.75">
      <c r="A228" s="87">
        <v>24</v>
      </c>
      <c r="B228" s="5" t="s">
        <v>244</v>
      </c>
      <c r="C228" s="5"/>
    </row>
    <row r="229" ht="6" customHeight="1">
      <c r="A229" s="87"/>
    </row>
    <row r="230" spans="1:2" ht="12.75">
      <c r="A230" s="87"/>
      <c r="B230" t="s">
        <v>255</v>
      </c>
    </row>
    <row r="231" spans="1:2" ht="12.75">
      <c r="A231" s="87"/>
      <c r="B231" s="70" t="s">
        <v>260</v>
      </c>
    </row>
    <row r="232" spans="1:2" ht="12.75">
      <c r="A232" s="87"/>
      <c r="B232" t="s">
        <v>263</v>
      </c>
    </row>
    <row r="233" spans="1:2" ht="12.75">
      <c r="A233" s="87"/>
      <c r="B233" t="s">
        <v>261</v>
      </c>
    </row>
    <row r="234" ht="12.75">
      <c r="A234" s="87"/>
    </row>
    <row r="235" spans="1:2" ht="12.75">
      <c r="A235" s="87">
        <v>25</v>
      </c>
      <c r="B235" s="5" t="s">
        <v>245</v>
      </c>
    </row>
    <row r="236" spans="1:3" ht="12.75" hidden="1">
      <c r="A236" s="87">
        <v>22</v>
      </c>
      <c r="B236" s="5"/>
      <c r="C236" s="5"/>
    </row>
    <row r="237" ht="6" customHeight="1" hidden="1"/>
    <row r="238" ht="12.75" hidden="1"/>
    <row r="239" ht="12.75" hidden="1"/>
    <row r="240" ht="12.75" hidden="1"/>
    <row r="241" ht="12.75" hidden="1"/>
    <row r="242" ht="12.75" hidden="1"/>
    <row r="244" ht="12.75">
      <c r="B244" t="s">
        <v>246</v>
      </c>
    </row>
    <row r="245" ht="12.75">
      <c r="B245" t="s">
        <v>262</v>
      </c>
    </row>
    <row r="250" ht="12.75">
      <c r="A250" s="5" t="s">
        <v>247</v>
      </c>
    </row>
    <row r="251" ht="12.75">
      <c r="A251" s="5" t="s">
        <v>248</v>
      </c>
    </row>
    <row r="252" ht="12.75">
      <c r="A252" s="5"/>
    </row>
    <row r="253" ht="12.75">
      <c r="A253" s="5" t="s">
        <v>249</v>
      </c>
    </row>
    <row r="278" spans="1:6" ht="12.75">
      <c r="A278" s="169" t="s">
        <v>250</v>
      </c>
      <c r="B278" s="169"/>
      <c r="C278" s="169"/>
      <c r="D278" s="169"/>
      <c r="E278" s="169"/>
      <c r="F278" s="169"/>
    </row>
    <row r="279" spans="1:6" ht="12.75">
      <c r="A279" s="169"/>
      <c r="B279" s="169"/>
      <c r="C279" s="169"/>
      <c r="D279" s="169"/>
      <c r="E279" s="169"/>
      <c r="F279" s="169"/>
    </row>
    <row r="280" spans="2:7" ht="12.75">
      <c r="B280" s="169"/>
      <c r="C280" s="169"/>
      <c r="D280" s="169"/>
      <c r="E280" s="169"/>
      <c r="F280" s="169"/>
      <c r="G280" s="169"/>
    </row>
    <row r="281" spans="1:6" ht="12.75">
      <c r="A281" s="169"/>
      <c r="B281" s="169"/>
      <c r="C281" s="169"/>
      <c r="D281" s="169"/>
      <c r="E281" s="169"/>
      <c r="F281" s="169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spans="1:6" ht="12.75">
      <c r="A297" s="169" t="s">
        <v>250</v>
      </c>
      <c r="B297" s="169"/>
      <c r="C297" s="169"/>
      <c r="D297" s="169"/>
      <c r="E297" s="169"/>
      <c r="F297" s="169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spans="1:6" ht="12.75">
      <c r="A302" s="169"/>
      <c r="B302" s="169"/>
      <c r="C302" s="169"/>
      <c r="D302" s="169"/>
      <c r="E302" s="169"/>
      <c r="F302" s="169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8" spans="1:6" ht="12.75">
      <c r="A318" s="169"/>
      <c r="B318" s="169"/>
      <c r="C318" s="169"/>
      <c r="D318" s="169"/>
      <c r="E318" s="169"/>
      <c r="F318" s="169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spans="1:7" ht="12.75">
      <c r="A323" s="5"/>
      <c r="B323" s="169"/>
      <c r="C323" s="169"/>
      <c r="D323" s="169"/>
      <c r="E323" s="169"/>
      <c r="F323" s="169"/>
      <c r="G323" s="169"/>
    </row>
    <row r="324" spans="1:6" ht="12.75">
      <c r="A324" s="169" t="s">
        <v>250</v>
      </c>
      <c r="B324" s="169"/>
      <c r="C324" s="169"/>
      <c r="D324" s="169"/>
      <c r="E324" s="169"/>
      <c r="F324" s="169"/>
    </row>
  </sheetData>
  <mergeCells count="28">
    <mergeCell ref="A55:F55"/>
    <mergeCell ref="A56:F56"/>
    <mergeCell ref="A107:F107"/>
    <mergeCell ref="A3:F3"/>
    <mergeCell ref="A9:F9"/>
    <mergeCell ref="A4:F4"/>
    <mergeCell ref="A49:F49"/>
    <mergeCell ref="A50:F50"/>
    <mergeCell ref="A2:F2"/>
    <mergeCell ref="A5:F5"/>
    <mergeCell ref="A6:F6"/>
    <mergeCell ref="A324:F324"/>
    <mergeCell ref="B323:G323"/>
    <mergeCell ref="A318:F318"/>
    <mergeCell ref="A218:F218"/>
    <mergeCell ref="A302:F302"/>
    <mergeCell ref="A281:F281"/>
    <mergeCell ref="A297:F297"/>
    <mergeCell ref="A221:F221"/>
    <mergeCell ref="B280:G280"/>
    <mergeCell ref="A279:F279"/>
    <mergeCell ref="A108:F108"/>
    <mergeCell ref="A109:F109"/>
    <mergeCell ref="A161:F161"/>
    <mergeCell ref="A278:F278"/>
    <mergeCell ref="A217:F217"/>
    <mergeCell ref="A162:F162"/>
    <mergeCell ref="A220:F220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bfit</dc:creator>
  <cp:keywords/>
  <dc:description/>
  <cp:lastModifiedBy>bfit</cp:lastModifiedBy>
  <cp:lastPrinted>2003-02-27T10:50:54Z</cp:lastPrinted>
  <dcterms:created xsi:type="dcterms:W3CDTF">2003-02-27T00:37:56Z</dcterms:created>
  <dcterms:modified xsi:type="dcterms:W3CDTF">2003-02-27T10:54:55Z</dcterms:modified>
  <cp:category/>
  <cp:version/>
  <cp:contentType/>
  <cp:contentStatus/>
</cp:coreProperties>
</file>