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'!$A$1:$H$71</definedName>
    <definedName name="_xlnm.Print_Area" localSheetId="2">'Cashflow '!$A$1:$E$76</definedName>
    <definedName name="_xlnm.Print_Area" localSheetId="1">'P&amp;L '!$A$1:$K$58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<sst xmlns="http://schemas.openxmlformats.org/spreadsheetml/2006/main" count="197" uniqueCount="138">
  <si>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</si>
  <si>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</si>
  <si>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</si>
  <si>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</si>
  <si>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28 February 2006</t>
  </si>
  <si>
    <t>Net assets per share (sen)</t>
  </si>
  <si>
    <t xml:space="preserve">     Borrowings</t>
  </si>
  <si>
    <t xml:space="preserve">     Deferred tax liabilities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</si>
  <si>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</si>
  <si>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</si>
  <si>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</si>
  <si>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</si>
  <si>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</si>
  <si>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</si>
  <si>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</si>
  <si>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</si>
  <si>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</si>
  <si>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</si>
  <si>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</si>
  <si>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</si>
  <si>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</si>
  <si>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</si>
  <si>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</si>
  <si>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</si>
  <si>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</si>
  <si>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</si>
  <si>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</si>
  <si>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</si>
  <si>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</si>
  <si>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</si>
  <si>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</si>
  <si>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</si>
  <si>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</si>
  <si>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</si>
  <si>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</si>
  <si>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</si>
  <si>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</si>
  <si>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</si>
  <si>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</si>
  <si>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</si>
  <si>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</si>
  <si>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</si>
  <si>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</si>
  <si>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</si>
  <si>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</si>
  <si>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</si>
  <si>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</si>
  <si>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</si>
  <si>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</si>
  <si>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</si>
  <si>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</si>
  <si>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</si>
  <si>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</si>
  <si>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</si>
  <si>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</si>
  <si>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</si>
  <si>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</si>
  <si>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</si>
  <si>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</si>
  <si>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</si>
  <si>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</si>
  <si>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</si>
  <si>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</si>
  <si>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</si>
  <si>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</si>
  <si>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</si>
  <si>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</si>
  <si>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</si>
  <si>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</si>
  <si>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</si>
  <si>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</si>
  <si>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</si>
  <si>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</si>
  <si>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 xml:space="preserve">     (Increase)/Decrease in:</t>
  </si>
  <si>
    <t xml:space="preserve">      Increase/(Decrease) in: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</si>
  <si>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</si>
  <si>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</si>
  <si>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</si>
  <si>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</si>
  <si>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</si>
  <si>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</si>
  <si>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</si>
  <si>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</si>
  <si>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</si>
  <si>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</si>
  <si>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</si>
  <si>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</si>
  <si>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</si>
  <si>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</si>
  <si>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</si>
  <si>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</si>
  <si>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</si>
  <si>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>28 February 2007</t>
  </si>
  <si>
    <t xml:space="preserve"> Annual Financial Report for the year ended 28 February 2007)</t>
  </si>
  <si>
    <t xml:space="preserve"> conjunction with the Annual Financial Report for the year ended 28 February 2007)</t>
  </si>
  <si>
    <t>conjunction with the Annual Financial Report for the year ended 28 February 2007)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</si>
  <si>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</si>
  <si>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</si>
  <si>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</si>
  <si>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</si>
  <si>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</si>
  <si>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</si>
  <si>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 xml:space="preserve">     Current tax assets</t>
  </si>
  <si>
    <t xml:space="preserve">     Assets classified as held for sale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</si>
  <si>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</si>
  <si>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</si>
  <si>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</si>
  <si>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</si>
  <si>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</si>
  <si>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</si>
  <si>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</si>
  <si>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</si>
  <si>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</si>
  <si>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</si>
  <si>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 xml:space="preserve">      Payables and accruals</t>
  </si>
  <si>
    <t xml:space="preserve">     Loss on disposal of plant and equipment</t>
  </si>
  <si>
    <t xml:space="preserve">Total equity attributable to the shareholders </t>
  </si>
  <si>
    <t>of the Company</t>
  </si>
  <si>
    <t xml:space="preserve">     Depreciation of property, plant and equipment</t>
  </si>
  <si>
    <t xml:space="preserve">     Advances / (Repayment) from a shareholder</t>
  </si>
  <si>
    <t>29 February 2008</t>
  </si>
  <si>
    <t>For the Period Ended 29 February 2008</t>
  </si>
  <si>
    <t xml:space="preserve">     Impairment loss on property,plant and equipment</t>
  </si>
  <si>
    <t>at  29 February 2008</t>
  </si>
  <si>
    <t xml:space="preserve">     Property, plant and equipment written off</t>
  </si>
  <si>
    <t xml:space="preserve">     Gain on disposal of property, plant and equipment</t>
  </si>
  <si>
    <t xml:space="preserve">     Investment property written off</t>
  </si>
  <si>
    <t xml:space="preserve">     Reversal of  provision for liquidated damages</t>
  </si>
  <si>
    <t xml:space="preserve">     Additions to investment property</t>
  </si>
  <si>
    <t xml:space="preserve">     Purchase of property, plant and equipment</t>
  </si>
  <si>
    <t xml:space="preserve">     Proceeds from disposal of plant and equipment</t>
  </si>
  <si>
    <t xml:space="preserve">     Repayment of finance lease liabilities</t>
  </si>
  <si>
    <t>Translation Reserve</t>
  </si>
  <si>
    <t>PGF -1</t>
  </si>
  <si>
    <t>PGF -2</t>
  </si>
  <si>
    <t>PGF-3</t>
  </si>
  <si>
    <t>PGF-4</t>
  </si>
  <si>
    <t>PGF - 5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</si>
</sst>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3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3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1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5" fillId="0" borderId="7" xfId="15" applyNumberFormat="1" applyFont="1" applyBorder="1" applyAlignment="1">
      <alignment horizontal="right"/>
    </xf>
    <xf numFmtId="15" fontId="16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/>
    </xf>
    <xf numFmtId="173" fontId="16" fillId="0" borderId="0" xfId="15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3" fontId="16" fillId="0" borderId="8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3" fontId="16" fillId="0" borderId="7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3" fontId="16" fillId="0" borderId="3" xfId="15" applyNumberFormat="1" applyFont="1" applyBorder="1" applyAlignment="1">
      <alignment/>
    </xf>
    <xf numFmtId="173" fontId="16" fillId="0" borderId="2" xfId="15" applyNumberFormat="1" applyFont="1" applyBorder="1" applyAlignment="1">
      <alignment/>
    </xf>
    <xf numFmtId="43" fontId="16" fillId="0" borderId="7" xfId="15" applyFont="1" applyBorder="1" applyAlignment="1">
      <alignment/>
    </xf>
    <xf numFmtId="173" fontId="16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173" fontId="9" fillId="0" borderId="9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3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4"/>
  <sheetViews>
    <sheetView workbookViewId="0" topLeftCell="A49">
      <selection activeCell="H71" sqref="H71"/>
    </sheetView>
  </sheetViews>
  <sheetFormatPr defaultColWidth="9.140625" defaultRowHeight="12.75"/>
  <cols>
    <col min="1" max="1" width="2.7109375" style="0" customWidth="1"/>
    <col min="2" max="2" width="44.140625" style="1" customWidth="1"/>
    <col min="3" max="3" width="3.8515625" style="1" customWidth="1"/>
    <col min="4" max="4" width="16.7109375" style="1" customWidth="1"/>
    <col min="5" max="5" width="3.8515625" style="6" customWidth="1"/>
    <col min="6" max="6" width="16.14062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15"/>
      <c r="B1" s="6"/>
      <c r="C1" s="6"/>
      <c r="D1" s="6"/>
      <c r="F1" s="6"/>
      <c r="G1" s="6"/>
    </row>
    <row r="2" spans="1:7" ht="18.75">
      <c r="A2" s="89" t="s">
        <v>35</v>
      </c>
      <c r="B2" s="89"/>
      <c r="C2" s="89"/>
      <c r="D2" s="89"/>
      <c r="E2" s="89"/>
      <c r="F2" s="89"/>
      <c r="G2" s="89"/>
    </row>
    <row r="3" spans="1:7" ht="14.25">
      <c r="A3" s="92" t="s">
        <v>36</v>
      </c>
      <c r="B3" s="92"/>
      <c r="C3" s="92"/>
      <c r="D3" s="92"/>
      <c r="E3" s="92"/>
      <c r="F3" s="92"/>
      <c r="G3" s="92"/>
    </row>
    <row r="4" spans="1:7" ht="14.25">
      <c r="A4" s="92" t="s">
        <v>29</v>
      </c>
      <c r="B4" s="92"/>
      <c r="C4" s="92"/>
      <c r="D4" s="92"/>
      <c r="E4" s="92"/>
      <c r="F4" s="92"/>
      <c r="G4" s="92"/>
    </row>
    <row r="5" spans="1:7" ht="14.25">
      <c r="A5" s="92" t="s">
        <v>44</v>
      </c>
      <c r="B5" s="92"/>
      <c r="C5" s="92"/>
      <c r="D5" s="92"/>
      <c r="E5" s="92"/>
      <c r="F5" s="92"/>
      <c r="G5" s="92"/>
    </row>
    <row r="6" spans="1:7" ht="12.75">
      <c r="A6" s="5"/>
      <c r="B6" s="5"/>
      <c r="C6" s="5"/>
      <c r="D6" s="5"/>
      <c r="E6" s="5"/>
      <c r="F6" s="5"/>
      <c r="G6" s="5"/>
    </row>
    <row r="7" spans="1:7" ht="14.25">
      <c r="A7" s="92" t="s">
        <v>54</v>
      </c>
      <c r="B7" s="92"/>
      <c r="C7" s="92"/>
      <c r="D7" s="92"/>
      <c r="E7" s="92"/>
      <c r="F7" s="92"/>
      <c r="G7" s="92"/>
    </row>
    <row r="8" spans="1:7" ht="14.25">
      <c r="A8" s="92" t="s">
        <v>123</v>
      </c>
      <c r="B8" s="92"/>
      <c r="C8" s="92"/>
      <c r="D8" s="92"/>
      <c r="E8" s="92"/>
      <c r="F8" s="92"/>
      <c r="G8" s="92"/>
    </row>
    <row r="9" spans="1:7" ht="12.75">
      <c r="A9" s="15"/>
      <c r="B9" s="6"/>
      <c r="C9" s="6"/>
      <c r="D9" s="6"/>
      <c r="F9" s="6"/>
      <c r="G9" s="6"/>
    </row>
    <row r="10" spans="1:7" ht="15">
      <c r="A10" s="15"/>
      <c r="B10" s="47"/>
      <c r="C10" s="47"/>
      <c r="D10" s="47"/>
      <c r="E10" s="47"/>
      <c r="F10" s="48" t="s">
        <v>26</v>
      </c>
      <c r="G10" s="6"/>
    </row>
    <row r="11" spans="1:7" ht="15">
      <c r="A11" s="15"/>
      <c r="B11" s="47"/>
      <c r="C11" s="47"/>
      <c r="D11" s="48" t="s">
        <v>24</v>
      </c>
      <c r="E11" s="48"/>
      <c r="F11" s="48" t="s">
        <v>79</v>
      </c>
      <c r="G11" s="6"/>
    </row>
    <row r="12" spans="1:7" ht="15">
      <c r="A12" s="15"/>
      <c r="B12" s="47"/>
      <c r="C12" s="47"/>
      <c r="D12" s="48" t="s">
        <v>25</v>
      </c>
      <c r="E12" s="48"/>
      <c r="F12" s="48" t="s">
        <v>27</v>
      </c>
      <c r="G12" s="6"/>
    </row>
    <row r="13" spans="1:7" ht="15">
      <c r="A13" s="15"/>
      <c r="B13" s="47"/>
      <c r="C13" s="47"/>
      <c r="D13" s="50" t="s">
        <v>120</v>
      </c>
      <c r="E13" s="74"/>
      <c r="F13" s="74" t="s">
        <v>92</v>
      </c>
      <c r="G13" s="6"/>
    </row>
    <row r="14" spans="1:7" ht="15">
      <c r="A14" s="15"/>
      <c r="B14" s="47"/>
      <c r="C14" s="47"/>
      <c r="D14" s="48" t="s">
        <v>23</v>
      </c>
      <c r="E14" s="48"/>
      <c r="F14" s="48" t="s">
        <v>23</v>
      </c>
      <c r="G14" s="6"/>
    </row>
    <row r="15" spans="1:7" ht="15">
      <c r="A15" s="15"/>
      <c r="B15" s="47"/>
      <c r="C15" s="47"/>
      <c r="D15" s="48" t="s">
        <v>30</v>
      </c>
      <c r="E15" s="48"/>
      <c r="F15" s="48" t="s">
        <v>31</v>
      </c>
      <c r="G15" s="6"/>
    </row>
    <row r="16" spans="1:7" ht="15">
      <c r="A16" s="15"/>
      <c r="B16" s="47"/>
      <c r="C16" s="47"/>
      <c r="D16" s="53"/>
      <c r="E16" s="53"/>
      <c r="F16" s="75"/>
      <c r="G16" s="6"/>
    </row>
    <row r="17" spans="1:7" ht="15">
      <c r="A17" s="15"/>
      <c r="B17" s="76" t="s">
        <v>97</v>
      </c>
      <c r="C17" s="47"/>
      <c r="D17" s="53"/>
      <c r="E17" s="53"/>
      <c r="F17" s="75"/>
      <c r="G17" s="6"/>
    </row>
    <row r="18" spans="1:7" ht="15">
      <c r="A18" s="15"/>
      <c r="B18" s="76"/>
      <c r="C18" s="47"/>
      <c r="D18" s="53"/>
      <c r="E18" s="53"/>
      <c r="F18" s="75"/>
      <c r="G18" s="6"/>
    </row>
    <row r="19" spans="1:8" ht="15">
      <c r="A19" s="15"/>
      <c r="B19" s="47" t="s">
        <v>98</v>
      </c>
      <c r="C19" s="47"/>
      <c r="D19" s="53">
        <v>26876</v>
      </c>
      <c r="E19" s="53"/>
      <c r="F19" s="53">
        <v>29725</v>
      </c>
      <c r="G19" s="6"/>
      <c r="H19" s="11"/>
    </row>
    <row r="20" spans="1:8" ht="15">
      <c r="A20" s="15"/>
      <c r="B20" s="47" t="s">
        <v>10</v>
      </c>
      <c r="C20" s="47"/>
      <c r="D20" s="53">
        <v>13943</v>
      </c>
      <c r="E20" s="53"/>
      <c r="F20" s="53">
        <v>14218</v>
      </c>
      <c r="G20" s="6"/>
      <c r="H20" s="11"/>
    </row>
    <row r="21" spans="1:8" ht="15">
      <c r="A21" s="15"/>
      <c r="B21" s="47" t="s">
        <v>99</v>
      </c>
      <c r="C21" s="47"/>
      <c r="D21" s="53">
        <v>37966</v>
      </c>
      <c r="E21" s="53"/>
      <c r="F21" s="53">
        <v>37966</v>
      </c>
      <c r="G21" s="6"/>
      <c r="H21" s="11"/>
    </row>
    <row r="22" spans="1:8" ht="15">
      <c r="A22" s="15"/>
      <c r="B22" s="47" t="s">
        <v>100</v>
      </c>
      <c r="C22" s="47"/>
      <c r="D22" s="53">
        <v>2177</v>
      </c>
      <c r="E22" s="53"/>
      <c r="F22" s="53">
        <v>2239</v>
      </c>
      <c r="G22" s="6"/>
      <c r="H22" s="11"/>
    </row>
    <row r="23" spans="1:8" ht="15">
      <c r="A23" s="15"/>
      <c r="B23" s="47"/>
      <c r="C23" s="47"/>
      <c r="D23" s="53"/>
      <c r="E23" s="53"/>
      <c r="F23" s="53"/>
      <c r="G23" s="6"/>
      <c r="H23" s="11"/>
    </row>
    <row r="24" spans="1:8" ht="15">
      <c r="A24" s="15"/>
      <c r="B24" s="76" t="s">
        <v>12</v>
      </c>
      <c r="C24" s="47"/>
      <c r="D24" s="77">
        <f>SUM(D19:D22)</f>
        <v>80962</v>
      </c>
      <c r="E24" s="53"/>
      <c r="F24" s="77">
        <f>SUM(F19:F22)</f>
        <v>84148</v>
      </c>
      <c r="G24" s="6"/>
      <c r="H24" s="11"/>
    </row>
    <row r="25" spans="1:8" ht="15">
      <c r="A25" s="15"/>
      <c r="B25" s="6"/>
      <c r="C25" s="47"/>
      <c r="D25" s="53"/>
      <c r="E25" s="53"/>
      <c r="F25" s="53"/>
      <c r="G25" s="6"/>
      <c r="H25" s="11"/>
    </row>
    <row r="26" spans="1:8" ht="15">
      <c r="A26" s="15"/>
      <c r="B26" s="78" t="s">
        <v>101</v>
      </c>
      <c r="C26" s="47"/>
      <c r="D26" s="53">
        <f>8685+931</f>
        <v>9616</v>
      </c>
      <c r="E26" s="53"/>
      <c r="F26" s="53">
        <v>9712</v>
      </c>
      <c r="G26" s="6"/>
      <c r="H26" s="11"/>
    </row>
    <row r="27" spans="1:8" ht="15">
      <c r="A27" s="15"/>
      <c r="B27" s="78" t="s">
        <v>2</v>
      </c>
      <c r="C27" s="47"/>
      <c r="D27" s="53">
        <v>29432</v>
      </c>
      <c r="E27" s="53"/>
      <c r="F27" s="53">
        <v>27388</v>
      </c>
      <c r="G27" s="6"/>
      <c r="H27" s="11"/>
    </row>
    <row r="28" spans="1:8" ht="15">
      <c r="A28" s="15"/>
      <c r="B28" s="78" t="s">
        <v>43</v>
      </c>
      <c r="C28" s="47"/>
      <c r="D28" s="53">
        <v>6660</v>
      </c>
      <c r="E28" s="53"/>
      <c r="F28" s="53">
        <v>5971</v>
      </c>
      <c r="G28" s="6"/>
      <c r="H28" s="11"/>
    </row>
    <row r="29" spans="1:8" ht="15">
      <c r="A29" s="15"/>
      <c r="B29" s="78" t="s">
        <v>102</v>
      </c>
      <c r="C29" s="47"/>
      <c r="D29" s="53">
        <v>0</v>
      </c>
      <c r="E29" s="53"/>
      <c r="F29" s="53">
        <v>18</v>
      </c>
      <c r="G29" s="6"/>
      <c r="H29" s="11"/>
    </row>
    <row r="30" spans="1:8" ht="15">
      <c r="A30" s="15"/>
      <c r="B30" s="78" t="s">
        <v>103</v>
      </c>
      <c r="C30" s="47"/>
      <c r="D30" s="53">
        <v>608</v>
      </c>
      <c r="E30" s="53"/>
      <c r="F30" s="53">
        <v>717</v>
      </c>
      <c r="G30" s="6"/>
      <c r="H30" s="11"/>
    </row>
    <row r="31" spans="1:8" ht="15">
      <c r="A31" s="15"/>
      <c r="B31" s="78" t="s">
        <v>28</v>
      </c>
      <c r="C31" s="47"/>
      <c r="D31" s="53">
        <v>515</v>
      </c>
      <c r="E31" s="53"/>
      <c r="F31" s="53">
        <v>705</v>
      </c>
      <c r="G31" s="6"/>
      <c r="H31" s="11"/>
    </row>
    <row r="32" spans="1:8" ht="15">
      <c r="A32" s="15"/>
      <c r="B32" s="47"/>
      <c r="C32" s="47"/>
      <c r="D32" s="53"/>
      <c r="E32" s="53"/>
      <c r="F32" s="53"/>
      <c r="G32" s="6"/>
      <c r="H32" s="11"/>
    </row>
    <row r="33" spans="1:8" ht="15">
      <c r="A33" s="15"/>
      <c r="B33" s="76" t="s">
        <v>13</v>
      </c>
      <c r="C33" s="47"/>
      <c r="D33" s="77">
        <f>SUM(D26:D32)</f>
        <v>46831</v>
      </c>
      <c r="E33" s="53"/>
      <c r="F33" s="77">
        <f>SUM(F26:F32)</f>
        <v>44511</v>
      </c>
      <c r="G33" s="6"/>
      <c r="H33" s="11"/>
    </row>
    <row r="34" spans="1:8" ht="15">
      <c r="A34" s="15"/>
      <c r="B34" s="76"/>
      <c r="C34" s="47"/>
      <c r="D34" s="53"/>
      <c r="E34" s="53"/>
      <c r="F34" s="53"/>
      <c r="G34" s="6"/>
      <c r="H34" s="11"/>
    </row>
    <row r="35" spans="1:8" ht="15.75" thickBot="1">
      <c r="A35" s="15"/>
      <c r="B35" s="76" t="s">
        <v>11</v>
      </c>
      <c r="C35" s="47"/>
      <c r="D35" s="79">
        <f>D24+D33</f>
        <v>127793</v>
      </c>
      <c r="E35" s="53"/>
      <c r="F35" s="79">
        <f>F24+F33</f>
        <v>128659</v>
      </c>
      <c r="G35" s="6"/>
      <c r="H35" s="11"/>
    </row>
    <row r="36" spans="1:8" ht="15.75" thickTop="1">
      <c r="A36" s="15"/>
      <c r="B36" s="76"/>
      <c r="C36" s="47"/>
      <c r="D36" s="53"/>
      <c r="E36" s="53"/>
      <c r="F36" s="53"/>
      <c r="G36" s="6"/>
      <c r="H36" s="11"/>
    </row>
    <row r="37" spans="1:8" ht="15">
      <c r="A37" s="15"/>
      <c r="B37" s="76"/>
      <c r="C37" s="47"/>
      <c r="D37" s="53"/>
      <c r="E37" s="53"/>
      <c r="F37" s="53"/>
      <c r="G37" s="6"/>
      <c r="H37" s="11"/>
    </row>
    <row r="38" spans="1:8" ht="12.75" customHeight="1">
      <c r="A38" s="15"/>
      <c r="B38" s="76" t="s">
        <v>104</v>
      </c>
      <c r="C38" s="47"/>
      <c r="D38" s="53"/>
      <c r="E38" s="53"/>
      <c r="F38" s="53"/>
      <c r="G38" s="6"/>
      <c r="H38" s="11"/>
    </row>
    <row r="39" spans="1:8" ht="12.75" customHeight="1">
      <c r="A39" s="15"/>
      <c r="B39" s="76"/>
      <c r="C39" s="47"/>
      <c r="D39" s="53"/>
      <c r="E39" s="53"/>
      <c r="F39" s="53"/>
      <c r="G39" s="6"/>
      <c r="H39" s="11"/>
    </row>
    <row r="40" spans="1:8" ht="12.75" customHeight="1">
      <c r="A40" s="15"/>
      <c r="B40" s="47" t="s">
        <v>105</v>
      </c>
      <c r="C40" s="47"/>
      <c r="D40" s="53">
        <v>159975</v>
      </c>
      <c r="E40" s="53"/>
      <c r="F40" s="53">
        <v>159975</v>
      </c>
      <c r="G40" s="6"/>
      <c r="H40" s="11"/>
    </row>
    <row r="41" spans="1:8" ht="12.75" customHeight="1">
      <c r="A41" s="15"/>
      <c r="B41" s="47" t="s">
        <v>106</v>
      </c>
      <c r="C41" s="47"/>
      <c r="D41" s="53">
        <v>-87000</v>
      </c>
      <c r="E41" s="53"/>
      <c r="F41" s="53">
        <v>-92314</v>
      </c>
      <c r="G41" s="6"/>
      <c r="H41" s="11"/>
    </row>
    <row r="42" spans="1:8" ht="12.75" customHeight="1">
      <c r="A42" s="15"/>
      <c r="B42" s="47"/>
      <c r="C42" s="47"/>
      <c r="D42" s="53"/>
      <c r="E42" s="53"/>
      <c r="F42" s="53"/>
      <c r="G42" s="6"/>
      <c r="H42" s="11"/>
    </row>
    <row r="43" spans="1:8" ht="12.75" customHeight="1">
      <c r="A43" s="15"/>
      <c r="B43" s="76" t="s">
        <v>116</v>
      </c>
      <c r="C43" s="47"/>
      <c r="D43" s="53"/>
      <c r="E43" s="53"/>
      <c r="F43" s="53"/>
      <c r="G43" s="6"/>
      <c r="H43" s="11"/>
    </row>
    <row r="44" spans="1:8" ht="12.75" customHeight="1">
      <c r="A44" s="15"/>
      <c r="B44" s="76" t="s">
        <v>117</v>
      </c>
      <c r="C44" s="47"/>
      <c r="D44" s="77">
        <f>SUM(D40:D43)</f>
        <v>72975</v>
      </c>
      <c r="E44" s="53"/>
      <c r="F44" s="77">
        <f>SUM(F40:F43)</f>
        <v>67661</v>
      </c>
      <c r="G44" s="6"/>
      <c r="H44" s="11"/>
    </row>
    <row r="45" spans="1:8" ht="12.75" customHeight="1">
      <c r="A45" s="15"/>
      <c r="C45" s="47"/>
      <c r="D45" s="84"/>
      <c r="E45" s="53"/>
      <c r="F45" s="84"/>
      <c r="G45" s="6"/>
      <c r="H45" s="11"/>
    </row>
    <row r="46" spans="1:8" ht="12.75" customHeight="1">
      <c r="A46" s="15"/>
      <c r="B46" s="76" t="s">
        <v>107</v>
      </c>
      <c r="C46" s="47"/>
      <c r="D46" s="53"/>
      <c r="E46" s="53"/>
      <c r="F46" s="53"/>
      <c r="G46" s="6"/>
      <c r="H46" s="11"/>
    </row>
    <row r="47" spans="1:8" ht="12.75" customHeight="1">
      <c r="A47" s="15"/>
      <c r="B47" s="76"/>
      <c r="C47" s="47"/>
      <c r="D47" s="53"/>
      <c r="E47" s="53"/>
      <c r="F47" s="53"/>
      <c r="G47" s="6"/>
      <c r="H47" s="11"/>
    </row>
    <row r="48" spans="1:8" ht="12.75" customHeight="1">
      <c r="A48" s="15"/>
      <c r="B48" s="47" t="s">
        <v>7</v>
      </c>
      <c r="C48" s="47"/>
      <c r="D48" s="53">
        <v>10128</v>
      </c>
      <c r="E48" s="53"/>
      <c r="F48" s="53">
        <v>10902</v>
      </c>
      <c r="G48" s="6"/>
      <c r="H48" s="11"/>
    </row>
    <row r="49" spans="1:8" ht="12.75" customHeight="1">
      <c r="A49" s="15"/>
      <c r="B49" s="47" t="s">
        <v>6</v>
      </c>
      <c r="C49" s="47"/>
      <c r="D49" s="53">
        <v>3921</v>
      </c>
      <c r="E49" s="53"/>
      <c r="F49" s="53">
        <v>4610</v>
      </c>
      <c r="G49" s="6"/>
      <c r="H49" s="11"/>
    </row>
    <row r="50" spans="1:8" ht="12.75" customHeight="1">
      <c r="A50" s="15"/>
      <c r="B50" s="47" t="s">
        <v>19</v>
      </c>
      <c r="C50" s="47"/>
      <c r="D50" s="53">
        <v>16827</v>
      </c>
      <c r="E50" s="53"/>
      <c r="F50" s="53">
        <v>13867</v>
      </c>
      <c r="G50" s="6"/>
      <c r="H50" s="11"/>
    </row>
    <row r="51" spans="1:8" ht="12.75" customHeight="1">
      <c r="A51" s="15"/>
      <c r="B51" s="76"/>
      <c r="C51" s="47"/>
      <c r="D51" s="53"/>
      <c r="E51" s="53"/>
      <c r="F51" s="53"/>
      <c r="G51" s="6"/>
      <c r="H51" s="11"/>
    </row>
    <row r="52" spans="1:8" ht="12.75" customHeight="1">
      <c r="A52" s="15"/>
      <c r="B52" s="76" t="s">
        <v>108</v>
      </c>
      <c r="C52" s="47"/>
      <c r="D52" s="77">
        <f>SUM(D48:D51)</f>
        <v>30876</v>
      </c>
      <c r="E52" s="53"/>
      <c r="F52" s="77">
        <f>SUM(F48:F51)</f>
        <v>29379</v>
      </c>
      <c r="G52" s="6"/>
      <c r="H52" s="11"/>
    </row>
    <row r="53" spans="1:8" ht="12.75" customHeight="1">
      <c r="A53" s="15"/>
      <c r="B53" s="76"/>
      <c r="C53" s="47"/>
      <c r="D53" s="53"/>
      <c r="E53" s="53"/>
      <c r="F53" s="53"/>
      <c r="G53" s="6"/>
      <c r="H53" s="11"/>
    </row>
    <row r="54" spans="1:8" ht="15">
      <c r="A54" s="15"/>
      <c r="B54" s="47" t="s">
        <v>109</v>
      </c>
      <c r="C54" s="47"/>
      <c r="D54" s="53">
        <f>3120+7989</f>
        <v>11109</v>
      </c>
      <c r="E54" s="53"/>
      <c r="F54" s="53">
        <v>11843</v>
      </c>
      <c r="G54" s="6"/>
      <c r="H54" s="11"/>
    </row>
    <row r="55" spans="1:8" ht="15">
      <c r="A55" s="15"/>
      <c r="B55" s="80" t="s">
        <v>96</v>
      </c>
      <c r="C55" s="47"/>
      <c r="D55" s="53">
        <v>6119</v>
      </c>
      <c r="E55" s="53"/>
      <c r="F55" s="53">
        <v>6119</v>
      </c>
      <c r="G55" s="6"/>
      <c r="H55" s="11"/>
    </row>
    <row r="56" spans="1:8" ht="15">
      <c r="A56" s="15"/>
      <c r="B56" s="47" t="s">
        <v>6</v>
      </c>
      <c r="C56" s="47"/>
      <c r="D56" s="53">
        <f>5909</f>
        <v>5909</v>
      </c>
      <c r="E56" s="53"/>
      <c r="F56" s="53">
        <v>13161</v>
      </c>
      <c r="G56" s="6"/>
      <c r="H56" s="11"/>
    </row>
    <row r="57" spans="1:8" ht="15">
      <c r="A57" s="15"/>
      <c r="B57" s="47" t="s">
        <v>110</v>
      </c>
      <c r="C57" s="47"/>
      <c r="D57" s="53">
        <v>805</v>
      </c>
      <c r="E57" s="53"/>
      <c r="F57" s="53">
        <v>496</v>
      </c>
      <c r="G57" s="6"/>
      <c r="H57" s="11"/>
    </row>
    <row r="58" spans="1:8" ht="15">
      <c r="A58" s="15"/>
      <c r="B58" s="47"/>
      <c r="C58" s="47"/>
      <c r="D58" s="53"/>
      <c r="E58" s="53"/>
      <c r="F58" s="53"/>
      <c r="G58" s="6"/>
      <c r="H58" s="11"/>
    </row>
    <row r="59" spans="1:8" ht="15">
      <c r="A59" s="15"/>
      <c r="B59" s="76" t="s">
        <v>111</v>
      </c>
      <c r="C59" s="47"/>
      <c r="D59" s="77">
        <f>SUM(D54:D58)</f>
        <v>23942</v>
      </c>
      <c r="E59" s="53"/>
      <c r="F59" s="77">
        <f>SUM(F54:F58)</f>
        <v>31619</v>
      </c>
      <c r="G59" s="6"/>
      <c r="H59" s="11"/>
    </row>
    <row r="60" spans="1:8" ht="15">
      <c r="A60" s="15"/>
      <c r="B60" s="47"/>
      <c r="C60" s="47"/>
      <c r="D60" s="53"/>
      <c r="E60" s="53"/>
      <c r="F60" s="53"/>
      <c r="G60" s="6"/>
      <c r="H60" s="11"/>
    </row>
    <row r="61" spans="1:8" ht="15">
      <c r="A61" s="15"/>
      <c r="B61" s="76" t="s">
        <v>112</v>
      </c>
      <c r="C61" s="47"/>
      <c r="D61" s="81">
        <f>D52+D59</f>
        <v>54818</v>
      </c>
      <c r="E61" s="53"/>
      <c r="F61" s="81">
        <f>F52+F59</f>
        <v>60998</v>
      </c>
      <c r="G61" s="6"/>
      <c r="H61" s="11"/>
    </row>
    <row r="62" spans="1:8" ht="15" hidden="1">
      <c r="A62" s="15"/>
      <c r="B62" s="47"/>
      <c r="C62" s="47"/>
      <c r="D62" s="53"/>
      <c r="E62" s="53"/>
      <c r="F62" s="53"/>
      <c r="G62" s="6"/>
      <c r="H62" s="11"/>
    </row>
    <row r="63" spans="1:8" ht="15" hidden="1">
      <c r="A63" s="15"/>
      <c r="B63" s="47" t="s">
        <v>37</v>
      </c>
      <c r="C63" s="47"/>
      <c r="D63" s="53">
        <f>+'[1]bs'!$V$46</f>
        <v>0</v>
      </c>
      <c r="E63" s="53"/>
      <c r="F63" s="53">
        <f>+'[1]bs'!$V$46</f>
        <v>0</v>
      </c>
      <c r="G63" s="6"/>
      <c r="H63" s="11"/>
    </row>
    <row r="64" spans="1:8" ht="15">
      <c r="A64" s="15"/>
      <c r="B64" s="47"/>
      <c r="C64" s="47"/>
      <c r="D64" s="53"/>
      <c r="E64" s="53"/>
      <c r="F64" s="53"/>
      <c r="G64" s="6"/>
      <c r="H64" s="11"/>
    </row>
    <row r="65" spans="1:8" ht="15.75" thickBot="1">
      <c r="A65" s="15"/>
      <c r="B65" s="76" t="s">
        <v>113</v>
      </c>
      <c r="C65" s="47"/>
      <c r="D65" s="82">
        <f>D61+D44</f>
        <v>127793</v>
      </c>
      <c r="E65" s="53"/>
      <c r="F65" s="82">
        <f>F61+F44</f>
        <v>128659</v>
      </c>
      <c r="G65" s="6"/>
      <c r="H65" s="11"/>
    </row>
    <row r="66" spans="1:8" ht="15.75" thickTop="1">
      <c r="A66" s="15"/>
      <c r="B66" s="47"/>
      <c r="C66" s="47"/>
      <c r="D66" s="53"/>
      <c r="E66" s="53"/>
      <c r="F66" s="53"/>
      <c r="G66" s="6"/>
      <c r="H66" s="11"/>
    </row>
    <row r="67" spans="1:8" ht="15.75" thickBot="1">
      <c r="A67" s="15"/>
      <c r="B67" s="76" t="s">
        <v>5</v>
      </c>
      <c r="C67" s="47"/>
      <c r="D67" s="83">
        <f>D44/D40*100</f>
        <v>45.61650257852789</v>
      </c>
      <c r="E67" s="53"/>
      <c r="F67" s="83">
        <f>F44/F40*100</f>
        <v>42.29473355211752</v>
      </c>
      <c r="G67" s="6"/>
      <c r="H67" s="11"/>
    </row>
    <row r="68" spans="1:8" ht="13.5" thickTop="1">
      <c r="A68" s="15"/>
      <c r="B68" s="6"/>
      <c r="C68" s="6"/>
      <c r="D68" s="13"/>
      <c r="F68" s="13"/>
      <c r="G68" s="6"/>
      <c r="H68" s="11"/>
    </row>
    <row r="69" spans="1:7" ht="12.75">
      <c r="A69" s="15"/>
      <c r="B69" s="6"/>
      <c r="C69" s="6"/>
      <c r="D69" s="13"/>
      <c r="F69" s="13"/>
      <c r="G69" s="6"/>
    </row>
    <row r="70" spans="1:7" ht="15.75">
      <c r="A70" s="15"/>
      <c r="B70" s="14" t="s">
        <v>56</v>
      </c>
      <c r="C70" s="6"/>
      <c r="D70" s="13"/>
      <c r="F70" s="13"/>
      <c r="G70" s="6"/>
    </row>
    <row r="71" spans="1:8" ht="15.75">
      <c r="A71" s="15"/>
      <c r="B71" s="14" t="s">
        <v>93</v>
      </c>
      <c r="C71" s="6"/>
      <c r="D71" s="6"/>
      <c r="F71" s="6"/>
      <c r="H71" s="24" t="s">
        <v>133</v>
      </c>
    </row>
    <row r="73" spans="2:76" s="3" customFormat="1" ht="12.75"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4"/>
      <c r="E74" s="8"/>
      <c r="F74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4" bottom="0.17" header="0.19" footer="0.17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9"/>
  <sheetViews>
    <sheetView zoomScale="75" zoomScaleNormal="75" workbookViewId="0" topLeftCell="C25">
      <selection activeCell="J59" sqref="J59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3.28125" style="1" customWidth="1"/>
    <col min="6" max="6" width="17.28125" style="1" customWidth="1"/>
    <col min="7" max="7" width="17.421875" style="1" customWidth="1"/>
    <col min="8" max="8" width="3.7109375" style="1" customWidth="1"/>
    <col min="9" max="10" width="17.8515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89" t="s">
        <v>35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56" s="25" customFormat="1" ht="12.75">
      <c r="A3" s="90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5" customFormat="1" ht="12.7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5" customFormat="1" ht="12.75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5" customFormat="1" ht="12.75">
      <c r="A6" s="26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5" customFormat="1" ht="15.75">
      <c r="A7" s="87" t="s">
        <v>58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5" customFormat="1" ht="12.75">
      <c r="A8" s="90" t="s">
        <v>121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7"/>
      <c r="F11" s="92" t="s">
        <v>33</v>
      </c>
      <c r="G11" s="92"/>
      <c r="H11" s="47"/>
      <c r="I11" s="92" t="s">
        <v>34</v>
      </c>
      <c r="J11" s="92"/>
      <c r="K11" s="47"/>
    </row>
    <row r="12" spans="1:11" ht="15">
      <c r="A12" s="15"/>
      <c r="B12" s="6"/>
      <c r="C12" s="6"/>
      <c r="D12" s="6"/>
      <c r="E12" s="47"/>
      <c r="F12" s="48" t="s">
        <v>21</v>
      </c>
      <c r="G12" s="48" t="s">
        <v>32</v>
      </c>
      <c r="H12" s="49"/>
      <c r="I12" s="48" t="s">
        <v>21</v>
      </c>
      <c r="J12" s="48" t="s">
        <v>32</v>
      </c>
      <c r="K12" s="47"/>
    </row>
    <row r="13" spans="1:11" ht="15">
      <c r="A13" s="15"/>
      <c r="B13" s="6"/>
      <c r="C13" s="6"/>
      <c r="D13" s="6"/>
      <c r="E13" s="47"/>
      <c r="F13" s="48" t="s">
        <v>20</v>
      </c>
      <c r="G13" s="48" t="s">
        <v>20</v>
      </c>
      <c r="H13" s="49"/>
      <c r="I13" s="48" t="s">
        <v>22</v>
      </c>
      <c r="J13" s="48" t="s">
        <v>22</v>
      </c>
      <c r="K13" s="47"/>
    </row>
    <row r="14" spans="1:11" ht="15">
      <c r="A14" s="15"/>
      <c r="B14" s="6"/>
      <c r="C14" s="6"/>
      <c r="D14" s="6"/>
      <c r="E14" s="47"/>
      <c r="F14" s="50" t="s">
        <v>120</v>
      </c>
      <c r="G14" s="71" t="s">
        <v>92</v>
      </c>
      <c r="H14" s="48"/>
      <c r="I14" s="51" t="str">
        <f>+F14</f>
        <v>29 February 2008</v>
      </c>
      <c r="J14" s="51" t="str">
        <f>+G14</f>
        <v>28 February 2007</v>
      </c>
      <c r="K14" s="47"/>
    </row>
    <row r="15" spans="1:11" ht="15">
      <c r="A15" s="15"/>
      <c r="B15" s="6"/>
      <c r="C15" s="6"/>
      <c r="D15" s="6"/>
      <c r="E15" s="47"/>
      <c r="F15" s="48" t="s">
        <v>23</v>
      </c>
      <c r="G15" s="48" t="s">
        <v>23</v>
      </c>
      <c r="H15" s="49"/>
      <c r="I15" s="48" t="s">
        <v>23</v>
      </c>
      <c r="J15" s="48" t="s">
        <v>23</v>
      </c>
      <c r="K15" s="47"/>
    </row>
    <row r="16" spans="1:11" ht="15">
      <c r="A16" s="15"/>
      <c r="B16" s="6"/>
      <c r="C16" s="6"/>
      <c r="D16" s="6"/>
      <c r="E16" s="47"/>
      <c r="F16" s="48" t="s">
        <v>30</v>
      </c>
      <c r="G16" s="48" t="s">
        <v>30</v>
      </c>
      <c r="H16" s="49"/>
      <c r="I16" s="48" t="s">
        <v>30</v>
      </c>
      <c r="J16" s="48" t="s">
        <v>31</v>
      </c>
      <c r="K16" s="47"/>
    </row>
    <row r="17" spans="1:11" ht="15">
      <c r="A17" s="15"/>
      <c r="B17" s="6"/>
      <c r="C17" s="6"/>
      <c r="D17" s="6"/>
      <c r="E17" s="47"/>
      <c r="F17" s="47"/>
      <c r="G17" s="47"/>
      <c r="H17" s="47"/>
      <c r="I17" s="47"/>
      <c r="J17" s="52"/>
      <c r="K17" s="47"/>
    </row>
    <row r="18" spans="1:11" ht="15">
      <c r="A18" s="15"/>
      <c r="B18" s="6"/>
      <c r="C18" s="6"/>
      <c r="D18" s="6"/>
      <c r="E18" s="47" t="s">
        <v>40</v>
      </c>
      <c r="F18" s="53">
        <v>7702</v>
      </c>
      <c r="G18" s="53">
        <v>7647</v>
      </c>
      <c r="H18" s="53"/>
      <c r="I18" s="53">
        <v>39405</v>
      </c>
      <c r="J18" s="53">
        <v>33932</v>
      </c>
      <c r="K18" s="47"/>
    </row>
    <row r="19" spans="1:11" ht="15">
      <c r="A19" s="15"/>
      <c r="B19" s="6"/>
      <c r="C19" s="6"/>
      <c r="D19" s="6"/>
      <c r="E19" s="47"/>
      <c r="F19" s="53"/>
      <c r="G19" s="53"/>
      <c r="H19" s="53"/>
      <c r="I19" s="53"/>
      <c r="J19" s="53"/>
      <c r="K19" s="47"/>
    </row>
    <row r="20" spans="1:11" ht="15">
      <c r="A20" s="15"/>
      <c r="B20" s="6"/>
      <c r="C20" s="6"/>
      <c r="D20" s="6"/>
      <c r="E20" s="47" t="s">
        <v>82</v>
      </c>
      <c r="F20" s="53">
        <f>-F18-F22+F25</f>
        <v>-8136</v>
      </c>
      <c r="G20" s="53">
        <f>-G18-G22+G25</f>
        <v>-10155</v>
      </c>
      <c r="H20" s="53"/>
      <c r="I20" s="53">
        <f>-I18-I22+I25</f>
        <v>-32651</v>
      </c>
      <c r="J20" s="53">
        <f>-J18-J22+J25</f>
        <v>-32999</v>
      </c>
      <c r="K20" s="47"/>
    </row>
    <row r="21" spans="1:11" ht="15">
      <c r="A21" s="15"/>
      <c r="B21" s="6"/>
      <c r="C21" s="6"/>
      <c r="D21" s="6"/>
      <c r="E21" s="47"/>
      <c r="F21" s="53"/>
      <c r="G21" s="53"/>
      <c r="H21" s="53"/>
      <c r="I21" s="53"/>
      <c r="J21" s="53"/>
      <c r="K21" s="47"/>
    </row>
    <row r="22" spans="1:11" ht="15">
      <c r="A22" s="15"/>
      <c r="B22" s="6"/>
      <c r="C22" s="6"/>
      <c r="D22" s="6"/>
      <c r="E22" s="47" t="s">
        <v>83</v>
      </c>
      <c r="F22" s="53">
        <v>1986</v>
      </c>
      <c r="G22" s="53">
        <v>5885</v>
      </c>
      <c r="H22" s="53"/>
      <c r="I22" s="54">
        <v>2772</v>
      </c>
      <c r="J22" s="54">
        <v>6002</v>
      </c>
      <c r="K22" s="47"/>
    </row>
    <row r="23" spans="1:11" ht="15">
      <c r="A23" s="15"/>
      <c r="B23" s="6"/>
      <c r="C23" s="6"/>
      <c r="D23" s="6"/>
      <c r="E23" s="47"/>
      <c r="F23" s="55"/>
      <c r="G23" s="55"/>
      <c r="H23" s="53"/>
      <c r="I23" s="55"/>
      <c r="J23" s="55"/>
      <c r="K23" s="47"/>
    </row>
    <row r="24" spans="1:11" ht="15">
      <c r="A24" s="15"/>
      <c r="B24" s="6"/>
      <c r="C24" s="6"/>
      <c r="D24" s="6"/>
      <c r="E24" s="47"/>
      <c r="F24" s="54"/>
      <c r="G24" s="54"/>
      <c r="H24" s="53"/>
      <c r="I24" s="54"/>
      <c r="J24" s="54"/>
      <c r="K24" s="47"/>
    </row>
    <row r="25" spans="1:11" ht="15">
      <c r="A25" s="15"/>
      <c r="B25" s="6"/>
      <c r="C25" s="6"/>
      <c r="D25" s="6"/>
      <c r="E25" s="47" t="s">
        <v>84</v>
      </c>
      <c r="F25" s="53">
        <v>1552</v>
      </c>
      <c r="G25" s="53">
        <v>3377</v>
      </c>
      <c r="H25" s="53"/>
      <c r="I25" s="53">
        <v>9526</v>
      </c>
      <c r="J25" s="53">
        <v>6935</v>
      </c>
      <c r="K25" s="47"/>
    </row>
    <row r="26" spans="1:11" ht="15">
      <c r="A26" s="15"/>
      <c r="B26" s="6"/>
      <c r="C26" s="6"/>
      <c r="D26" s="6"/>
      <c r="E26" s="47"/>
      <c r="F26" s="53"/>
      <c r="G26" s="53"/>
      <c r="H26" s="53"/>
      <c r="I26" s="53"/>
      <c r="J26" s="53"/>
      <c r="K26" s="47"/>
    </row>
    <row r="27" spans="1:11" ht="15">
      <c r="A27" s="15"/>
      <c r="B27" s="6"/>
      <c r="C27" s="6"/>
      <c r="D27" s="6"/>
      <c r="E27" s="47" t="s">
        <v>41</v>
      </c>
      <c r="F27" s="53">
        <v>-466</v>
      </c>
      <c r="G27" s="53">
        <v>-560</v>
      </c>
      <c r="H27" s="53"/>
      <c r="I27" s="53">
        <v>-1907</v>
      </c>
      <c r="J27" s="53">
        <v>-2320</v>
      </c>
      <c r="K27" s="47"/>
    </row>
    <row r="28" spans="1:11" ht="15">
      <c r="A28" s="15"/>
      <c r="B28" s="6"/>
      <c r="C28" s="6"/>
      <c r="D28" s="6"/>
      <c r="E28" s="47"/>
      <c r="F28" s="53"/>
      <c r="G28" s="53"/>
      <c r="H28" s="53"/>
      <c r="I28" s="53"/>
      <c r="J28" s="53"/>
      <c r="K28" s="47"/>
    </row>
    <row r="29" spans="1:11" ht="15">
      <c r="A29" s="15"/>
      <c r="B29" s="6"/>
      <c r="C29" s="6"/>
      <c r="D29" s="6"/>
      <c r="E29" s="56"/>
      <c r="F29" s="57"/>
      <c r="G29" s="57"/>
      <c r="H29" s="53"/>
      <c r="I29" s="57"/>
      <c r="J29" s="57"/>
      <c r="K29" s="47"/>
    </row>
    <row r="30" spans="1:13" ht="15">
      <c r="A30" s="15"/>
      <c r="B30" s="6"/>
      <c r="C30" s="6"/>
      <c r="D30" s="6"/>
      <c r="E30" s="47" t="s">
        <v>85</v>
      </c>
      <c r="F30" s="53">
        <f>+F25+F27</f>
        <v>1086</v>
      </c>
      <c r="G30" s="53">
        <f>+G25+G27</f>
        <v>2817</v>
      </c>
      <c r="H30" s="53"/>
      <c r="I30" s="53">
        <f>+I25+I27</f>
        <v>7619</v>
      </c>
      <c r="J30" s="53">
        <f>+J25+J27</f>
        <v>4615</v>
      </c>
      <c r="K30" s="47"/>
      <c r="M30" s="11"/>
    </row>
    <row r="31" spans="1:11" ht="15">
      <c r="A31" s="15"/>
      <c r="B31" s="6"/>
      <c r="C31" s="6"/>
      <c r="D31" s="6"/>
      <c r="E31" s="47"/>
      <c r="F31" s="53"/>
      <c r="G31" s="53"/>
      <c r="H31" s="53"/>
      <c r="I31" s="53"/>
      <c r="J31" s="53"/>
      <c r="K31" s="47"/>
    </row>
    <row r="32" spans="1:11" ht="15">
      <c r="A32" s="15"/>
      <c r="B32" s="6"/>
      <c r="C32" s="6"/>
      <c r="D32" s="6"/>
      <c r="E32" s="47" t="s">
        <v>86</v>
      </c>
      <c r="F32" s="53">
        <v>-80</v>
      </c>
      <c r="G32" s="54">
        <v>1290</v>
      </c>
      <c r="H32" s="53"/>
      <c r="I32" s="53">
        <v>-2090</v>
      </c>
      <c r="J32" s="53">
        <v>220</v>
      </c>
      <c r="K32" s="47"/>
    </row>
    <row r="33" spans="1:11" ht="15">
      <c r="A33" s="15"/>
      <c r="B33" s="6"/>
      <c r="C33" s="6"/>
      <c r="D33" s="6"/>
      <c r="E33" s="47"/>
      <c r="F33" s="53"/>
      <c r="G33" s="53"/>
      <c r="H33" s="53"/>
      <c r="I33" s="53"/>
      <c r="J33" s="53"/>
      <c r="K33" s="47"/>
    </row>
    <row r="34" spans="1:11" ht="15">
      <c r="A34" s="15"/>
      <c r="B34" s="6"/>
      <c r="C34" s="6"/>
      <c r="D34" s="6"/>
      <c r="E34" s="56"/>
      <c r="F34" s="57"/>
      <c r="G34" s="57"/>
      <c r="H34" s="53"/>
      <c r="I34" s="57"/>
      <c r="J34" s="57"/>
      <c r="K34" s="47"/>
    </row>
    <row r="35" spans="1:11" ht="15">
      <c r="A35" s="15"/>
      <c r="B35" s="6"/>
      <c r="C35" s="6"/>
      <c r="D35" s="6"/>
      <c r="E35" s="47" t="s">
        <v>87</v>
      </c>
      <c r="F35" s="53">
        <f>SUM(F30:F33)</f>
        <v>1006</v>
      </c>
      <c r="G35" s="53">
        <f>SUM(G30:G33)</f>
        <v>4107</v>
      </c>
      <c r="H35" s="53"/>
      <c r="I35" s="53">
        <f>SUM(I30:I33)</f>
        <v>5529</v>
      </c>
      <c r="J35" s="53">
        <f>SUM(J30:J33)</f>
        <v>4835</v>
      </c>
      <c r="K35" s="47"/>
    </row>
    <row r="36" spans="1:11" ht="15">
      <c r="A36" s="15"/>
      <c r="B36" s="6"/>
      <c r="C36" s="6"/>
      <c r="D36" s="6"/>
      <c r="E36" s="47"/>
      <c r="F36" s="53"/>
      <c r="G36" s="53"/>
      <c r="H36" s="53"/>
      <c r="I36" s="53"/>
      <c r="J36" s="53"/>
      <c r="K36" s="47"/>
    </row>
    <row r="37" spans="1:11" ht="15">
      <c r="A37" s="15"/>
      <c r="B37" s="6"/>
      <c r="C37" s="6"/>
      <c r="D37" s="6"/>
      <c r="E37" s="47" t="s">
        <v>42</v>
      </c>
      <c r="F37" s="53">
        <f>+I37</f>
        <v>0</v>
      </c>
      <c r="G37" s="53">
        <f>+J37</f>
        <v>0</v>
      </c>
      <c r="H37" s="53"/>
      <c r="I37" s="53">
        <v>0</v>
      </c>
      <c r="J37" s="53">
        <v>0</v>
      </c>
      <c r="K37" s="47"/>
    </row>
    <row r="38" spans="1:11" ht="15">
      <c r="A38" s="15"/>
      <c r="B38" s="6"/>
      <c r="C38" s="6"/>
      <c r="D38" s="6"/>
      <c r="E38" s="47"/>
      <c r="F38" s="53"/>
      <c r="G38" s="53"/>
      <c r="H38" s="53"/>
      <c r="I38" s="53"/>
      <c r="J38" s="53"/>
      <c r="K38" s="47"/>
    </row>
    <row r="39" spans="1:11" ht="15">
      <c r="A39" s="15"/>
      <c r="B39" s="6"/>
      <c r="C39" s="6"/>
      <c r="D39" s="6"/>
      <c r="E39" s="56"/>
      <c r="F39" s="57"/>
      <c r="G39" s="57"/>
      <c r="H39" s="53"/>
      <c r="I39" s="57"/>
      <c r="J39" s="57"/>
      <c r="K39" s="47"/>
    </row>
    <row r="40" spans="1:11" ht="15">
      <c r="A40" s="15"/>
      <c r="B40" s="6"/>
      <c r="C40" s="6"/>
      <c r="D40" s="6"/>
      <c r="E40" s="47" t="s">
        <v>88</v>
      </c>
      <c r="F40" s="53">
        <f>SUM(F35:F37)</f>
        <v>1006</v>
      </c>
      <c r="G40" s="53">
        <f>SUM(G35:G37)</f>
        <v>4107</v>
      </c>
      <c r="H40" s="53"/>
      <c r="I40" s="53">
        <f>SUM(I35:I37)</f>
        <v>5529</v>
      </c>
      <c r="J40" s="53">
        <f>SUM(J35:J37)</f>
        <v>4835</v>
      </c>
      <c r="K40" s="47"/>
    </row>
    <row r="41" spans="1:11" ht="15.75" thickBot="1">
      <c r="A41" s="15"/>
      <c r="B41" s="6"/>
      <c r="C41" s="6"/>
      <c r="D41" s="6"/>
      <c r="E41" s="47"/>
      <c r="F41" s="58"/>
      <c r="G41" s="58"/>
      <c r="H41" s="53"/>
      <c r="I41" s="58"/>
      <c r="J41" s="58"/>
      <c r="K41" s="47"/>
    </row>
    <row r="42" spans="1:11" ht="15.75" thickTop="1">
      <c r="A42" s="15"/>
      <c r="B42" s="6"/>
      <c r="C42" s="6"/>
      <c r="D42" s="6"/>
      <c r="E42" s="47"/>
      <c r="F42" s="53"/>
      <c r="G42" s="53"/>
      <c r="H42" s="53"/>
      <c r="I42" s="53"/>
      <c r="J42" s="53"/>
      <c r="K42" s="47"/>
    </row>
    <row r="43" spans="1:11" ht="15">
      <c r="A43" s="15"/>
      <c r="B43" s="6"/>
      <c r="C43" s="6"/>
      <c r="D43" s="6"/>
      <c r="E43" s="47"/>
      <c r="F43" s="53"/>
      <c r="G43" s="53"/>
      <c r="H43" s="53"/>
      <c r="I43" s="53"/>
      <c r="J43" s="53"/>
      <c r="K43" s="47"/>
    </row>
    <row r="44" spans="1:11" ht="15">
      <c r="A44" s="15"/>
      <c r="B44" s="6"/>
      <c r="C44" s="6"/>
      <c r="D44" s="6"/>
      <c r="E44" s="47"/>
      <c r="F44" s="53"/>
      <c r="G44" s="53"/>
      <c r="H44" s="53"/>
      <c r="I44" s="53"/>
      <c r="J44" s="53"/>
      <c r="K44" s="47"/>
    </row>
    <row r="45" spans="1:11" ht="15">
      <c r="A45" s="15"/>
      <c r="B45" s="6"/>
      <c r="C45" s="6"/>
      <c r="D45" s="6"/>
      <c r="E45" s="47" t="s">
        <v>89</v>
      </c>
      <c r="F45" s="53"/>
      <c r="G45" s="53"/>
      <c r="H45" s="53"/>
      <c r="I45" s="53"/>
      <c r="J45" s="53"/>
      <c r="K45" s="47"/>
    </row>
    <row r="46" spans="1:11" ht="15">
      <c r="A46" s="15"/>
      <c r="B46" s="6"/>
      <c r="C46" s="6"/>
      <c r="D46" s="6"/>
      <c r="E46" s="47"/>
      <c r="F46" s="53"/>
      <c r="G46" s="53"/>
      <c r="H46" s="53"/>
      <c r="I46" s="53"/>
      <c r="J46" s="53"/>
      <c r="K46" s="47"/>
    </row>
    <row r="47" spans="1:11" ht="15.75" thickBot="1">
      <c r="A47" s="15"/>
      <c r="B47" s="6"/>
      <c r="C47" s="6"/>
      <c r="D47" s="6"/>
      <c r="E47" s="59" t="s">
        <v>1</v>
      </c>
      <c r="F47" s="60">
        <f>+F40/F50*100</f>
        <v>0.6288482575402407</v>
      </c>
      <c r="G47" s="60">
        <f>+G40/G50*100</f>
        <v>2.56727613689639</v>
      </c>
      <c r="H47" s="53"/>
      <c r="I47" s="60">
        <f>+I40/I50*100</f>
        <v>3.4561650257852787</v>
      </c>
      <c r="J47" s="60">
        <f>+J40/J50*100</f>
        <v>3.0223472417565245</v>
      </c>
      <c r="K47" s="47"/>
    </row>
    <row r="48" spans="1:11" ht="15.75" thickTop="1">
      <c r="A48" s="15"/>
      <c r="B48" s="6"/>
      <c r="C48" s="6"/>
      <c r="D48" s="6"/>
      <c r="E48" s="47"/>
      <c r="F48" s="61"/>
      <c r="G48" s="61"/>
      <c r="H48" s="53"/>
      <c r="I48" s="61"/>
      <c r="J48" s="61"/>
      <c r="K48" s="47"/>
    </row>
    <row r="49" spans="1:11" ht="15">
      <c r="A49" s="15"/>
      <c r="B49" s="6"/>
      <c r="C49" s="6"/>
      <c r="D49" s="6"/>
      <c r="E49" s="62" t="s">
        <v>38</v>
      </c>
      <c r="F49" s="61"/>
      <c r="G49" s="61"/>
      <c r="H49" s="53"/>
      <c r="I49" s="61"/>
      <c r="J49" s="61"/>
      <c r="K49" s="47"/>
    </row>
    <row r="50" spans="1:11" ht="15.75" thickBot="1">
      <c r="A50" s="15"/>
      <c r="B50" s="6"/>
      <c r="C50" s="6"/>
      <c r="D50" s="6"/>
      <c r="E50" s="62" t="s">
        <v>39</v>
      </c>
      <c r="F50" s="58">
        <v>159975</v>
      </c>
      <c r="G50" s="58">
        <v>159975</v>
      </c>
      <c r="H50" s="53"/>
      <c r="I50" s="58">
        <v>159975</v>
      </c>
      <c r="J50" s="58">
        <v>159975</v>
      </c>
      <c r="K50" s="47"/>
    </row>
    <row r="51" spans="1:11" ht="15.75" thickTop="1">
      <c r="A51" s="15"/>
      <c r="B51" s="6"/>
      <c r="C51" s="6"/>
      <c r="D51" s="6"/>
      <c r="E51" s="47"/>
      <c r="F51" s="61"/>
      <c r="G51" s="61"/>
      <c r="H51" s="53"/>
      <c r="I51" s="61"/>
      <c r="J51" s="61"/>
      <c r="K51" s="47"/>
    </row>
    <row r="52" spans="1:11" ht="15">
      <c r="A52" s="15"/>
      <c r="B52" s="6"/>
      <c r="C52" s="6"/>
      <c r="D52" s="6"/>
      <c r="E52" s="47"/>
      <c r="F52" s="61"/>
      <c r="G52" s="61"/>
      <c r="H52" s="53"/>
      <c r="I52" s="61"/>
      <c r="J52" s="61"/>
      <c r="K52" s="47"/>
    </row>
    <row r="53" spans="1:11" ht="15.75" thickBot="1">
      <c r="A53" s="15"/>
      <c r="B53" s="6"/>
      <c r="C53" s="6"/>
      <c r="D53" s="6"/>
      <c r="E53" s="59" t="s">
        <v>0</v>
      </c>
      <c r="F53" s="70">
        <f>F47</f>
        <v>0.6288482575402407</v>
      </c>
      <c r="G53" s="70">
        <f>G47</f>
        <v>2.56727613689639</v>
      </c>
      <c r="H53" s="53"/>
      <c r="I53" s="70">
        <f>I47</f>
        <v>3.4561650257852787</v>
      </c>
      <c r="J53" s="70">
        <f>J47</f>
        <v>3.0223472417565245</v>
      </c>
      <c r="K53" s="47"/>
    </row>
    <row r="54" spans="1:11" ht="15.75" thickTop="1">
      <c r="A54" s="15"/>
      <c r="B54" s="6"/>
      <c r="C54" s="6"/>
      <c r="D54" s="6"/>
      <c r="E54" s="47"/>
      <c r="F54" s="63"/>
      <c r="G54" s="63"/>
      <c r="H54" s="64"/>
      <c r="I54" s="63"/>
      <c r="J54" s="61"/>
      <c r="K54" s="47"/>
    </row>
    <row r="55" spans="1:11" ht="12.75">
      <c r="A55" s="15"/>
      <c r="B55" s="6"/>
      <c r="C55" s="6"/>
      <c r="D55" s="6"/>
      <c r="E55" s="6"/>
      <c r="F55" s="8"/>
      <c r="G55" s="8"/>
      <c r="H55" s="8"/>
      <c r="I55" s="8"/>
      <c r="J55" s="8"/>
      <c r="K55" s="6"/>
    </row>
    <row r="56" spans="1:11" ht="12.75">
      <c r="A56" s="15"/>
      <c r="B56" s="6"/>
      <c r="C56" s="6"/>
      <c r="D56" s="6"/>
      <c r="E56" s="10"/>
      <c r="F56" s="8"/>
      <c r="G56" s="8"/>
      <c r="H56" s="8"/>
      <c r="I56" s="8"/>
      <c r="J56" s="8"/>
      <c r="K56" s="6"/>
    </row>
    <row r="57" spans="1:11" ht="18.75">
      <c r="A57" s="15"/>
      <c r="C57" s="6"/>
      <c r="D57" s="6"/>
      <c r="E57" s="12" t="s">
        <v>55</v>
      </c>
      <c r="F57" s="8"/>
      <c r="G57" s="8"/>
      <c r="H57" s="8"/>
      <c r="I57" s="8"/>
      <c r="J57" s="8"/>
      <c r="K57" s="6"/>
    </row>
    <row r="58" spans="1:11" ht="18.75">
      <c r="A58" s="15"/>
      <c r="C58" s="6"/>
      <c r="D58" s="6"/>
      <c r="E58" s="12" t="s">
        <v>93</v>
      </c>
      <c r="F58" s="9"/>
      <c r="G58" s="9"/>
      <c r="H58" s="8"/>
      <c r="I58" s="9"/>
      <c r="J58" s="24" t="s">
        <v>134</v>
      </c>
      <c r="K58" s="6"/>
    </row>
    <row r="59" spans="1:11" ht="12.75">
      <c r="A59" s="15"/>
      <c r="B59" s="6"/>
      <c r="C59" s="6"/>
      <c r="D59" s="6"/>
      <c r="E59" s="6"/>
      <c r="F59" s="6"/>
      <c r="G59" s="8"/>
      <c r="H59" s="8"/>
      <c r="I59" s="8"/>
      <c r="J59" s="8"/>
      <c r="K59" s="6"/>
    </row>
    <row r="60" spans="1:11" ht="12.75">
      <c r="A60" s="15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7:10" ht="12.75">
      <c r="G62" s="4"/>
      <c r="H62" s="4"/>
      <c r="I62" s="4"/>
      <c r="J62" s="4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61">
      <selection activeCell="E77" sqref="E77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89" t="s">
        <v>35</v>
      </c>
      <c r="B1" s="89"/>
      <c r="C1" s="89"/>
      <c r="D1" s="89"/>
      <c r="E1" s="42"/>
    </row>
    <row r="2" spans="1:5" ht="12.75">
      <c r="A2" s="90" t="s">
        <v>36</v>
      </c>
      <c r="B2" s="90"/>
      <c r="C2" s="90"/>
      <c r="D2" s="90"/>
      <c r="E2" s="43"/>
    </row>
    <row r="3" spans="1:5" ht="12.75">
      <c r="A3" s="91" t="s">
        <v>29</v>
      </c>
      <c r="B3" s="91"/>
      <c r="C3" s="91"/>
      <c r="D3" s="91"/>
      <c r="E3" s="43"/>
    </row>
    <row r="4" spans="1:5" ht="12.75">
      <c r="A4" s="90" t="s">
        <v>44</v>
      </c>
      <c r="B4" s="90"/>
      <c r="C4" s="90"/>
      <c r="D4" s="90"/>
      <c r="E4" s="43"/>
    </row>
    <row r="5" spans="1:5" ht="12.75">
      <c r="A5" s="39"/>
      <c r="B5" s="40"/>
      <c r="C5" s="40"/>
      <c r="D5" s="40"/>
      <c r="E5" s="41"/>
    </row>
    <row r="6" spans="1:5" ht="15.75" customHeight="1">
      <c r="A6" s="87" t="s">
        <v>65</v>
      </c>
      <c r="B6" s="87"/>
      <c r="C6" s="87"/>
      <c r="D6" s="87"/>
      <c r="E6" s="44"/>
    </row>
    <row r="7" spans="1:5" ht="12.75">
      <c r="A7" s="88" t="s">
        <v>121</v>
      </c>
      <c r="B7" s="88"/>
      <c r="C7" s="88"/>
      <c r="D7" s="88"/>
      <c r="E7" s="43"/>
    </row>
    <row r="8" ht="12.75">
      <c r="D8" s="15"/>
    </row>
    <row r="9" spans="2:5" ht="12.75">
      <c r="B9" s="7"/>
      <c r="C9" s="72" t="s">
        <v>120</v>
      </c>
      <c r="D9" s="7"/>
      <c r="E9" s="72" t="s">
        <v>92</v>
      </c>
    </row>
    <row r="10" spans="2:5" ht="12.75">
      <c r="B10" s="5"/>
      <c r="C10" s="5" t="s">
        <v>23</v>
      </c>
      <c r="D10" s="5"/>
      <c r="E10" s="5" t="s">
        <v>23</v>
      </c>
    </row>
    <row r="11" spans="2:5" ht="12.75">
      <c r="B11" s="5"/>
      <c r="C11" s="5" t="s">
        <v>30</v>
      </c>
      <c r="D11" s="5"/>
      <c r="E11" s="5" t="s">
        <v>31</v>
      </c>
    </row>
    <row r="12" spans="2:5" ht="15.75">
      <c r="B12" s="28" t="s">
        <v>66</v>
      </c>
      <c r="C12" s="27"/>
      <c r="D12" s="32"/>
      <c r="E12" s="27"/>
    </row>
    <row r="13" spans="2:5" ht="15.75">
      <c r="B13" s="28"/>
      <c r="C13" s="27"/>
      <c r="D13" s="32"/>
      <c r="E13" s="27"/>
    </row>
    <row r="14" spans="2:5" ht="15.75">
      <c r="B14" s="28" t="s">
        <v>14</v>
      </c>
      <c r="C14" s="27">
        <v>7619</v>
      </c>
      <c r="D14" s="32"/>
      <c r="E14" s="27">
        <v>4615</v>
      </c>
    </row>
    <row r="15" spans="2:5" ht="15.75">
      <c r="B15" s="27"/>
      <c r="C15" s="27"/>
      <c r="D15" s="32"/>
      <c r="E15" s="27"/>
    </row>
    <row r="16" spans="2:5" ht="15.75">
      <c r="B16" s="28" t="s">
        <v>67</v>
      </c>
      <c r="C16" s="27"/>
      <c r="D16" s="32"/>
      <c r="E16" s="27"/>
    </row>
    <row r="17" spans="2:5" ht="15.75">
      <c r="B17" s="27" t="s">
        <v>118</v>
      </c>
      <c r="C17" s="27">
        <v>3531</v>
      </c>
      <c r="D17" s="32"/>
      <c r="E17" s="85">
        <v>3194</v>
      </c>
    </row>
    <row r="18" spans="2:5" ht="15.75">
      <c r="B18" s="27" t="s">
        <v>15</v>
      </c>
      <c r="C18" s="27">
        <v>282</v>
      </c>
      <c r="D18" s="32"/>
      <c r="E18" s="27">
        <v>283</v>
      </c>
    </row>
    <row r="19" spans="2:5" ht="15.75">
      <c r="B19" s="27" t="s">
        <v>16</v>
      </c>
      <c r="C19" s="27">
        <v>53</v>
      </c>
      <c r="D19" s="32"/>
      <c r="E19" s="85">
        <v>57</v>
      </c>
    </row>
    <row r="20" spans="2:5" ht="15.75">
      <c r="B20" s="27" t="s">
        <v>17</v>
      </c>
      <c r="C20" s="27">
        <v>62</v>
      </c>
      <c r="D20" s="32"/>
      <c r="E20" s="85">
        <v>63</v>
      </c>
    </row>
    <row r="21" spans="2:5" ht="15.75">
      <c r="B21" s="27" t="s">
        <v>124</v>
      </c>
      <c r="C21" s="27">
        <v>19</v>
      </c>
      <c r="D21" s="32"/>
      <c r="E21" s="27">
        <v>91</v>
      </c>
    </row>
    <row r="22" spans="2:5" ht="15.75">
      <c r="B22" s="27" t="s">
        <v>125</v>
      </c>
      <c r="C22" s="27">
        <v>0</v>
      </c>
      <c r="D22" s="32"/>
      <c r="E22" s="27">
        <f>-5</f>
        <v>-5</v>
      </c>
    </row>
    <row r="23" spans="2:5" ht="15.75">
      <c r="B23" s="27" t="s">
        <v>115</v>
      </c>
      <c r="C23" s="27">
        <v>10</v>
      </c>
      <c r="D23" s="32"/>
      <c r="E23" s="27">
        <v>0</v>
      </c>
    </row>
    <row r="24" spans="2:5" ht="15.75">
      <c r="B24" s="27" t="s">
        <v>90</v>
      </c>
      <c r="C24" s="27">
        <v>-13</v>
      </c>
      <c r="D24" s="32"/>
      <c r="E24" s="27">
        <f>-13</f>
        <v>-13</v>
      </c>
    </row>
    <row r="25" spans="2:5" ht="15.75">
      <c r="B25" s="27" t="s">
        <v>59</v>
      </c>
      <c r="C25" s="27">
        <v>1907</v>
      </c>
      <c r="D25" s="32"/>
      <c r="E25" s="27">
        <v>2320</v>
      </c>
    </row>
    <row r="26" spans="2:5" ht="15.75">
      <c r="B26" s="27" t="s">
        <v>122</v>
      </c>
      <c r="C26" s="27"/>
      <c r="D26" s="32"/>
      <c r="E26" s="27">
        <v>4272</v>
      </c>
    </row>
    <row r="27" spans="2:5" ht="15.75">
      <c r="B27" s="27" t="s">
        <v>127</v>
      </c>
      <c r="C27" s="27"/>
      <c r="D27" s="32"/>
      <c r="E27" s="27">
        <v>-4800</v>
      </c>
    </row>
    <row r="28" spans="2:5" ht="15.75">
      <c r="B28" s="27" t="s">
        <v>126</v>
      </c>
      <c r="C28" s="27"/>
      <c r="D28" s="32"/>
      <c r="E28" s="27">
        <v>23</v>
      </c>
    </row>
    <row r="29" spans="2:5" ht="15.75">
      <c r="B29" s="27"/>
      <c r="C29" s="31"/>
      <c r="D29" s="32"/>
      <c r="E29" s="31"/>
    </row>
    <row r="30" spans="2:5" ht="15.75">
      <c r="B30" s="28" t="s">
        <v>18</v>
      </c>
      <c r="C30" s="27">
        <f>SUM(C14:C27)</f>
        <v>13470</v>
      </c>
      <c r="D30" s="32"/>
      <c r="E30" s="27">
        <f>SUM(E14:E28)</f>
        <v>10100</v>
      </c>
    </row>
    <row r="31" spans="2:5" ht="15.75">
      <c r="B31" s="28"/>
      <c r="C31" s="27"/>
      <c r="D31" s="32"/>
      <c r="E31" s="27"/>
    </row>
    <row r="32" spans="2:5" ht="15.75">
      <c r="B32" s="29" t="s">
        <v>73</v>
      </c>
      <c r="C32" s="27"/>
      <c r="D32" s="32"/>
      <c r="E32" s="27"/>
    </row>
    <row r="33" spans="2:5" ht="15.75">
      <c r="B33" s="27" t="s">
        <v>2</v>
      </c>
      <c r="C33" s="27">
        <v>-2043</v>
      </c>
      <c r="D33" s="32"/>
      <c r="E33" s="27">
        <v>82</v>
      </c>
    </row>
    <row r="34" spans="2:5" ht="15.75">
      <c r="B34" s="27" t="s">
        <v>101</v>
      </c>
      <c r="C34" s="27">
        <v>226</v>
      </c>
      <c r="D34" s="32"/>
      <c r="E34" s="27">
        <v>1068</v>
      </c>
    </row>
    <row r="35" spans="2:5" ht="15.75">
      <c r="B35" s="27" t="s">
        <v>43</v>
      </c>
      <c r="C35" s="27">
        <v>-689</v>
      </c>
      <c r="D35" s="32"/>
      <c r="E35" s="27">
        <f>-88</f>
        <v>-88</v>
      </c>
    </row>
    <row r="36" spans="2:5" ht="15.75">
      <c r="B36" s="27"/>
      <c r="C36" s="27"/>
      <c r="D36" s="32"/>
      <c r="E36" s="27"/>
    </row>
    <row r="37" spans="2:5" ht="15.75">
      <c r="B37" s="29" t="s">
        <v>74</v>
      </c>
      <c r="C37" s="27"/>
      <c r="D37" s="32"/>
      <c r="E37" s="27"/>
    </row>
    <row r="38" spans="2:5" ht="15.75">
      <c r="B38" s="27" t="s">
        <v>114</v>
      </c>
      <c r="C38" s="32">
        <v>-852</v>
      </c>
      <c r="D38" s="32"/>
      <c r="E38" s="32">
        <f>-2487</f>
        <v>-2487</v>
      </c>
    </row>
    <row r="39" spans="2:5" ht="15.75">
      <c r="B39" s="27"/>
      <c r="C39" s="32"/>
      <c r="D39" s="32"/>
      <c r="E39" s="32"/>
    </row>
    <row r="40" spans="2:5" ht="15.75">
      <c r="B40" s="28" t="s">
        <v>75</v>
      </c>
      <c r="C40" s="34">
        <f>SUM(C29:C38)</f>
        <v>10112</v>
      </c>
      <c r="D40" s="32"/>
      <c r="E40" s="34">
        <f>SUM(E29:E38)</f>
        <v>8675</v>
      </c>
    </row>
    <row r="41" spans="2:5" ht="15.75">
      <c r="B41" s="37"/>
      <c r="C41" s="27"/>
      <c r="D41" s="32"/>
      <c r="E41" s="27"/>
    </row>
    <row r="42" spans="2:5" ht="15.75">
      <c r="B42" s="27" t="s">
        <v>3</v>
      </c>
      <c r="C42" s="27">
        <f>-2538</f>
        <v>-2538</v>
      </c>
      <c r="D42" s="32"/>
      <c r="E42" s="27">
        <f>-1340</f>
        <v>-1340</v>
      </c>
    </row>
    <row r="43" spans="2:5" ht="15.75">
      <c r="B43" s="27"/>
      <c r="C43" s="31"/>
      <c r="D43" s="32"/>
      <c r="E43" s="31"/>
    </row>
    <row r="44" spans="2:5" ht="15.75">
      <c r="B44" s="28" t="s">
        <v>78</v>
      </c>
      <c r="C44" s="27">
        <f>SUM(C40:C43)</f>
        <v>7574</v>
      </c>
      <c r="D44" s="32"/>
      <c r="E44" s="27">
        <f>SUM(E40:E43)</f>
        <v>7335</v>
      </c>
    </row>
    <row r="45" spans="2:5" ht="15.75">
      <c r="B45" s="27"/>
      <c r="C45" s="27"/>
      <c r="D45" s="32"/>
      <c r="E45" s="27"/>
    </row>
    <row r="46" spans="2:5" ht="15.75">
      <c r="B46" s="28" t="s">
        <v>68</v>
      </c>
      <c r="C46" s="27"/>
      <c r="D46" s="32"/>
      <c r="E46" s="27"/>
    </row>
    <row r="47" spans="2:5" ht="15.75">
      <c r="B47" s="27"/>
      <c r="C47" s="31"/>
      <c r="D47" s="32"/>
      <c r="E47" s="31"/>
    </row>
    <row r="48" spans="2:5" ht="15.75">
      <c r="B48" s="27" t="s">
        <v>128</v>
      </c>
      <c r="C48" s="86">
        <v>0</v>
      </c>
      <c r="D48" s="32"/>
      <c r="E48" s="86">
        <f>-1</f>
        <v>-1</v>
      </c>
    </row>
    <row r="49" spans="2:5" ht="15.75">
      <c r="B49" s="27" t="s">
        <v>129</v>
      </c>
      <c r="C49" s="35">
        <v>-822</v>
      </c>
      <c r="D49" s="32"/>
      <c r="E49" s="35">
        <f>-1059</f>
        <v>-1059</v>
      </c>
    </row>
    <row r="50" spans="2:5" ht="15.75">
      <c r="B50" s="27" t="s">
        <v>130</v>
      </c>
      <c r="C50" s="35">
        <v>0</v>
      </c>
      <c r="D50" s="32"/>
      <c r="E50" s="35">
        <v>5</v>
      </c>
    </row>
    <row r="51" spans="2:5" ht="15.75">
      <c r="B51" s="27" t="s">
        <v>91</v>
      </c>
      <c r="C51" s="35">
        <v>13</v>
      </c>
      <c r="D51" s="32"/>
      <c r="E51" s="35">
        <v>13</v>
      </c>
    </row>
    <row r="52" spans="2:5" ht="15.75">
      <c r="B52" s="27"/>
      <c r="C52" s="36"/>
      <c r="D52" s="32"/>
      <c r="E52" s="36"/>
    </row>
    <row r="53" spans="2:5" ht="15.75">
      <c r="B53" s="28" t="s">
        <v>69</v>
      </c>
      <c r="C53" s="32">
        <f>SUM(C49:C51)</f>
        <v>-809</v>
      </c>
      <c r="D53" s="32"/>
      <c r="E53" s="32">
        <f>SUM(E49:E51)</f>
        <v>-1041</v>
      </c>
    </row>
    <row r="54" spans="2:5" ht="15.75">
      <c r="B54" s="30"/>
      <c r="C54" s="32" t="s">
        <v>80</v>
      </c>
      <c r="D54" s="32"/>
      <c r="E54" s="94" t="s">
        <v>135</v>
      </c>
    </row>
    <row r="55" spans="2:5" ht="15.75">
      <c r="B55" s="28" t="s">
        <v>61</v>
      </c>
      <c r="C55" s="32"/>
      <c r="D55" s="32"/>
      <c r="E55" s="32"/>
    </row>
    <row r="56" spans="2:5" ht="15.75">
      <c r="B56" s="27"/>
      <c r="C56" s="31"/>
      <c r="D56" s="32"/>
      <c r="E56" s="31"/>
    </row>
    <row r="57" spans="2:5" ht="15.75">
      <c r="B57" s="27" t="s">
        <v>60</v>
      </c>
      <c r="C57" s="35">
        <v>-1907</v>
      </c>
      <c r="D57" s="32"/>
      <c r="E57" s="35">
        <f>-2321</f>
        <v>-2321</v>
      </c>
    </row>
    <row r="58" spans="2:5" ht="15.75">
      <c r="B58" s="27" t="s">
        <v>131</v>
      </c>
      <c r="C58" s="35">
        <v>-71</v>
      </c>
      <c r="D58" s="32"/>
      <c r="E58" s="35">
        <f>-90</f>
        <v>-90</v>
      </c>
    </row>
    <row r="59" spans="2:5" ht="15.75">
      <c r="B59" s="27" t="s">
        <v>81</v>
      </c>
      <c r="C59" s="35">
        <v>-4418</v>
      </c>
      <c r="D59" s="32"/>
      <c r="E59" s="35">
        <v>352</v>
      </c>
    </row>
    <row r="60" spans="2:5" ht="15.75">
      <c r="B60" s="27" t="s">
        <v>70</v>
      </c>
      <c r="C60" s="35">
        <v>-359</v>
      </c>
      <c r="D60" s="32"/>
      <c r="E60" s="35">
        <f>-1880</f>
        <v>-1880</v>
      </c>
    </row>
    <row r="61" spans="2:5" ht="15.75">
      <c r="B61" s="27" t="s">
        <v>119</v>
      </c>
      <c r="C61" s="35">
        <v>2960</v>
      </c>
      <c r="D61" s="32"/>
      <c r="E61" s="35">
        <v>-645</v>
      </c>
    </row>
    <row r="62" spans="2:5" ht="15.75">
      <c r="B62" s="27"/>
      <c r="C62" s="36"/>
      <c r="D62" s="32"/>
      <c r="E62" s="36"/>
    </row>
    <row r="63" spans="2:5" ht="15.75">
      <c r="B63" s="28" t="s">
        <v>71</v>
      </c>
      <c r="C63" s="32">
        <f>SUM(C57:C62)</f>
        <v>-3795</v>
      </c>
      <c r="D63" s="32"/>
      <c r="E63" s="32">
        <f>SUM(E57:E62)</f>
        <v>-4584</v>
      </c>
    </row>
    <row r="64" spans="2:5" ht="15.75">
      <c r="B64" s="37"/>
      <c r="C64" s="32"/>
      <c r="D64" s="32"/>
      <c r="E64" s="32"/>
    </row>
    <row r="65" spans="2:5" ht="15.75">
      <c r="B65" s="28" t="s">
        <v>76</v>
      </c>
      <c r="C65" s="34">
        <f>+C44+C53+C63</f>
        <v>2970</v>
      </c>
      <c r="D65" s="32"/>
      <c r="E65" s="34">
        <f>+E44+E53+E63</f>
        <v>1710</v>
      </c>
    </row>
    <row r="66" spans="2:5" ht="15.75">
      <c r="B66" s="27"/>
      <c r="C66" s="32"/>
      <c r="D66" s="32"/>
      <c r="E66" s="32"/>
    </row>
    <row r="67" spans="2:5" ht="15.75">
      <c r="B67" s="28" t="s">
        <v>62</v>
      </c>
      <c r="C67" s="32">
        <v>-2804</v>
      </c>
      <c r="D67" s="32"/>
      <c r="E67" s="32">
        <v>-4507</v>
      </c>
    </row>
    <row r="68" spans="2:5" ht="15.75">
      <c r="B68" s="27"/>
      <c r="C68" s="32"/>
      <c r="D68" s="32"/>
      <c r="E68" s="32"/>
    </row>
    <row r="69" spans="2:5" ht="15.75">
      <c r="B69" s="28" t="s">
        <v>77</v>
      </c>
      <c r="C69" s="32">
        <v>-2</v>
      </c>
      <c r="D69" s="32"/>
      <c r="E69" s="32">
        <v>-7</v>
      </c>
    </row>
    <row r="70" spans="2:5" ht="15.75">
      <c r="B70" s="28"/>
      <c r="C70" s="32"/>
      <c r="D70" s="32"/>
      <c r="E70" s="32"/>
    </row>
    <row r="71" spans="2:5" ht="16.5" thickBot="1">
      <c r="B71" s="28" t="s">
        <v>63</v>
      </c>
      <c r="C71" s="33">
        <f>SUM(C65:C70)</f>
        <v>164</v>
      </c>
      <c r="D71" s="32"/>
      <c r="E71" s="33">
        <f>SUM(E65:E70)</f>
        <v>-2804</v>
      </c>
    </row>
    <row r="72" spans="2:5" ht="15.75">
      <c r="B72" s="5"/>
      <c r="C72" s="32"/>
      <c r="D72" s="32"/>
      <c r="E72" s="32"/>
    </row>
    <row r="73" spans="2:5" ht="15.75">
      <c r="B73" s="5"/>
      <c r="C73" s="32"/>
      <c r="D73" s="32"/>
      <c r="E73" s="32"/>
    </row>
    <row r="74" spans="1:4" ht="15.75">
      <c r="A74" s="16"/>
      <c r="C74" s="1"/>
      <c r="D74" s="23"/>
    </row>
    <row r="75" spans="1:4" ht="15.75">
      <c r="A75" s="14" t="s">
        <v>72</v>
      </c>
      <c r="C75" s="23"/>
      <c r="D75" s="45"/>
    </row>
    <row r="76" spans="1:5" ht="15.75">
      <c r="A76" s="14" t="s">
        <v>95</v>
      </c>
      <c r="C76" s="23"/>
      <c r="D76" s="45"/>
      <c r="E76" s="94" t="s">
        <v>136</v>
      </c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1" spans="3:4" ht="12.75">
      <c r="C81" s="23"/>
      <c r="D81" s="23"/>
    </row>
    <row r="82" spans="3:4" ht="12.75">
      <c r="C82" s="23"/>
      <c r="D82" s="23"/>
    </row>
    <row r="83" spans="3:4" ht="12.75">
      <c r="C83" s="23"/>
      <c r="D83" s="23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5">
      <c r="C89" s="24"/>
      <c r="D89" s="24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  <row r="98" spans="3:4" ht="12.75">
      <c r="C98" s="23"/>
      <c r="D98" s="23"/>
    </row>
    <row r="99" spans="3:4" ht="12.75">
      <c r="C99" s="23"/>
      <c r="D99" s="23"/>
    </row>
    <row r="100" spans="3:4" ht="12.75">
      <c r="C100" s="23"/>
      <c r="D100" s="23"/>
    </row>
    <row r="101" spans="3:4" ht="12.75">
      <c r="C101" s="23"/>
      <c r="D101" s="23"/>
    </row>
    <row r="102" spans="3:4" ht="12.75">
      <c r="C102" s="23"/>
      <c r="D102" s="23"/>
    </row>
    <row r="103" spans="3:4" ht="12.75">
      <c r="C103" s="23"/>
      <c r="D103" s="23"/>
    </row>
    <row r="104" spans="3:4" ht="12.75">
      <c r="C104" s="23"/>
      <c r="D104" s="23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65"/>
  <sheetViews>
    <sheetView tabSelected="1" workbookViewId="0" topLeftCell="A37">
      <selection activeCell="F54" sqref="F54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89" t="s">
        <v>35</v>
      </c>
      <c r="B2" s="89"/>
      <c r="C2" s="89"/>
      <c r="D2" s="89"/>
      <c r="E2" s="89"/>
      <c r="F2" s="89"/>
      <c r="G2" s="89"/>
    </row>
    <row r="3" spans="1:7" ht="12.75">
      <c r="A3" s="90" t="s">
        <v>36</v>
      </c>
      <c r="B3" s="90"/>
      <c r="C3" s="90"/>
      <c r="D3" s="90"/>
      <c r="E3" s="90"/>
      <c r="F3" s="90"/>
      <c r="G3" s="90"/>
    </row>
    <row r="4" spans="1:7" ht="12.75">
      <c r="A4" s="90" t="s">
        <v>29</v>
      </c>
      <c r="B4" s="90"/>
      <c r="C4" s="90"/>
      <c r="D4" s="90"/>
      <c r="E4" s="90"/>
      <c r="F4" s="90"/>
      <c r="G4" s="90"/>
    </row>
    <row r="5" spans="1:7" ht="12.75">
      <c r="A5" s="90" t="s">
        <v>45</v>
      </c>
      <c r="B5" s="90"/>
      <c r="C5" s="90"/>
      <c r="D5" s="90"/>
      <c r="E5" s="90"/>
      <c r="F5" s="90"/>
      <c r="G5" s="90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93" t="s">
        <v>46</v>
      </c>
      <c r="B8" s="93"/>
      <c r="C8" s="93"/>
      <c r="D8" s="93"/>
      <c r="E8" s="93"/>
      <c r="F8" s="93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93" t="s">
        <v>121</v>
      </c>
      <c r="B9" s="93"/>
      <c r="C9" s="93"/>
      <c r="D9" s="93"/>
      <c r="E9" s="93"/>
      <c r="F9" s="9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3"/>
      <c r="B10" s="73"/>
      <c r="C10" s="73"/>
      <c r="D10" s="73"/>
      <c r="E10" s="73"/>
      <c r="F10" s="7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8</v>
      </c>
      <c r="C11" s="16"/>
      <c r="D11" s="16"/>
      <c r="E11" s="16"/>
      <c r="F11" s="18" t="s">
        <v>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92</v>
      </c>
      <c r="C12" s="16"/>
      <c r="D12" s="18" t="s">
        <v>47</v>
      </c>
      <c r="E12" s="16"/>
      <c r="F12" s="17" t="s">
        <v>120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53</v>
      </c>
      <c r="C13" s="16"/>
      <c r="D13" s="18" t="s">
        <v>53</v>
      </c>
      <c r="E13" s="16"/>
      <c r="F13" s="18" t="s">
        <v>53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64</v>
      </c>
      <c r="B16" s="65">
        <v>159975</v>
      </c>
      <c r="C16" s="20"/>
      <c r="D16" s="46"/>
      <c r="E16" s="20"/>
      <c r="F16" s="65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49</v>
      </c>
      <c r="B17" s="65">
        <v>42787</v>
      </c>
      <c r="C17" s="20"/>
      <c r="D17" s="46"/>
      <c r="E17" s="20"/>
      <c r="F17" s="65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50</v>
      </c>
      <c r="B18" s="69">
        <v>181</v>
      </c>
      <c r="C18" s="20"/>
      <c r="D18" s="20"/>
      <c r="E18" s="20"/>
      <c r="F18" s="65">
        <f>SUM(B18:E18)</f>
        <v>181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132</v>
      </c>
      <c r="B19" s="65">
        <v>1396</v>
      </c>
      <c r="C19" s="20"/>
      <c r="D19" s="65">
        <v>-214</v>
      </c>
      <c r="E19" s="20"/>
      <c r="F19" s="65">
        <f>SUM(B19:E19)</f>
        <v>1182</v>
      </c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16" t="s">
        <v>51</v>
      </c>
      <c r="B20" s="65">
        <v>-137349</v>
      </c>
      <c r="C20" s="20"/>
      <c r="D20" s="65">
        <v>5528</v>
      </c>
      <c r="E20" s="20"/>
      <c r="F20" s="65">
        <f>SUM(B20:E20)</f>
        <v>-131821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16"/>
      <c r="B21" s="20"/>
      <c r="C21" s="20"/>
      <c r="D21" s="65"/>
      <c r="E21" s="20"/>
      <c r="F21" s="65"/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/>
      <c r="B22" s="21">
        <f>SUM(B16:B21)</f>
        <v>66990</v>
      </c>
      <c r="C22" s="20"/>
      <c r="D22" s="67">
        <f>SUM(D16:D21)</f>
        <v>5314</v>
      </c>
      <c r="E22" s="20"/>
      <c r="F22" s="67">
        <f>SUM(F16:F21)</f>
        <v>72304</v>
      </c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9" t="s">
        <v>52</v>
      </c>
      <c r="B23" s="20"/>
      <c r="C23" s="20"/>
      <c r="D23" s="65"/>
      <c r="E23" s="20"/>
      <c r="F23" s="65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16"/>
      <c r="B24" s="20"/>
      <c r="C24" s="20"/>
      <c r="D24" s="65"/>
      <c r="E24" s="20"/>
      <c r="F24" s="65"/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16" t="s">
        <v>50</v>
      </c>
      <c r="B25" s="66">
        <v>670</v>
      </c>
      <c r="C25" s="20"/>
      <c r="D25" s="65"/>
      <c r="E25" s="20"/>
      <c r="F25" s="69">
        <f>SUM(B25:D25)</f>
        <v>670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/>
      <c r="B26" s="20"/>
      <c r="C26" s="20"/>
      <c r="D26" s="65"/>
      <c r="E26" s="20"/>
      <c r="F26" s="65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1:18" ht="16.5" thickBot="1">
      <c r="A27" s="16"/>
      <c r="B27" s="22">
        <f>SUM(B22:B26)</f>
        <v>67660</v>
      </c>
      <c r="C27" s="20"/>
      <c r="D27" s="68">
        <f>SUM(D22:D26)</f>
        <v>5314</v>
      </c>
      <c r="E27" s="20"/>
      <c r="F27" s="68">
        <f>SUM(F22:F26)</f>
        <v>72974</v>
      </c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6.5" thickTop="1">
      <c r="A28" s="16"/>
      <c r="B28" s="38"/>
      <c r="C28" s="20"/>
      <c r="D28" s="38"/>
      <c r="E28" s="20"/>
      <c r="F28" s="38"/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6"/>
      <c r="B29" s="38"/>
      <c r="C29" s="20"/>
      <c r="D29" s="38"/>
      <c r="E29" s="20"/>
      <c r="F29" s="38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18" t="s">
        <v>8</v>
      </c>
      <c r="C30" s="16"/>
      <c r="D30" s="16"/>
      <c r="E30" s="16"/>
      <c r="F30" s="18" t="s">
        <v>8</v>
      </c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/>
      <c r="B31" s="17" t="s">
        <v>4</v>
      </c>
      <c r="C31" s="16"/>
      <c r="D31" s="18" t="s">
        <v>47</v>
      </c>
      <c r="E31" s="16"/>
      <c r="F31" s="17" t="s">
        <v>92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18" t="s">
        <v>23</v>
      </c>
      <c r="C32" s="16"/>
      <c r="D32" s="18" t="s">
        <v>23</v>
      </c>
      <c r="E32" s="16"/>
      <c r="F32" s="18" t="s">
        <v>23</v>
      </c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5.75">
      <c r="A33" s="19" t="s">
        <v>48</v>
      </c>
      <c r="B33" s="16"/>
      <c r="C33" s="16"/>
      <c r="D33" s="16"/>
      <c r="E33" s="16"/>
      <c r="F33" s="16"/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5.75">
      <c r="A34" s="16"/>
      <c r="B34" s="16"/>
      <c r="C34" s="16"/>
      <c r="D34" s="16"/>
      <c r="E34" s="16"/>
      <c r="F34" s="16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 t="s">
        <v>64</v>
      </c>
      <c r="B35" s="20">
        <v>159975</v>
      </c>
      <c r="C35" s="20"/>
      <c r="D35" s="20"/>
      <c r="E35" s="20"/>
      <c r="F35" s="20">
        <f>+B35+D35</f>
        <v>159975</v>
      </c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 t="s">
        <v>49</v>
      </c>
      <c r="B36" s="20">
        <v>42787</v>
      </c>
      <c r="C36" s="20"/>
      <c r="D36" s="20"/>
      <c r="E36" s="20"/>
      <c r="F36" s="20">
        <f>+B36+D36</f>
        <v>42787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 t="s">
        <v>50</v>
      </c>
      <c r="B37" s="20">
        <v>181</v>
      </c>
      <c r="C37" s="20"/>
      <c r="D37" s="46"/>
      <c r="E37" s="20"/>
      <c r="F37" s="20">
        <f>+B37+D37</f>
        <v>181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 t="s">
        <v>132</v>
      </c>
      <c r="B38" s="20">
        <v>2356</v>
      </c>
      <c r="C38" s="20"/>
      <c r="D38" s="65">
        <v>-960</v>
      </c>
      <c r="E38" s="20"/>
      <c r="F38" s="20">
        <f>+B38+D38</f>
        <v>1396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6" t="s">
        <v>51</v>
      </c>
      <c r="B39" s="65">
        <v>-142184</v>
      </c>
      <c r="C39" s="65"/>
      <c r="D39" s="65">
        <v>4835</v>
      </c>
      <c r="E39" s="65"/>
      <c r="F39" s="65">
        <f>+B39+D39</f>
        <v>-137349</v>
      </c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65"/>
      <c r="C40" s="65"/>
      <c r="D40" s="65"/>
      <c r="E40" s="65"/>
      <c r="F40" s="65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67">
        <f>SUM(B35:B40)</f>
        <v>63115</v>
      </c>
      <c r="C41" s="65"/>
      <c r="D41" s="67">
        <f>SUM(D35:D39)</f>
        <v>3875</v>
      </c>
      <c r="E41" s="65"/>
      <c r="F41" s="67">
        <f>SUM(F35:F40)</f>
        <v>66990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9" t="s">
        <v>52</v>
      </c>
      <c r="B42" s="65"/>
      <c r="C42" s="65"/>
      <c r="D42" s="65"/>
      <c r="E42" s="65"/>
      <c r="F42" s="65"/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/>
      <c r="B43" s="65"/>
      <c r="C43" s="65"/>
      <c r="D43" s="65"/>
      <c r="E43" s="65"/>
      <c r="F43" s="65"/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50</v>
      </c>
      <c r="B44" s="65">
        <v>670</v>
      </c>
      <c r="C44" s="65"/>
      <c r="D44" s="65"/>
      <c r="E44" s="65"/>
      <c r="F44" s="65">
        <f>SUM(B44:D44)</f>
        <v>670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/>
      <c r="B45" s="65"/>
      <c r="C45" s="65"/>
      <c r="D45" s="65"/>
      <c r="E45" s="65"/>
      <c r="F45" s="65"/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6.5" thickBot="1">
      <c r="A46" s="16"/>
      <c r="B46" s="68">
        <f>SUM(B41:B45)</f>
        <v>63785</v>
      </c>
      <c r="C46" s="65"/>
      <c r="D46" s="68">
        <f>SUM(D41:D45)</f>
        <v>3875</v>
      </c>
      <c r="E46" s="65"/>
      <c r="F46" s="68">
        <f>SUM(F41:F45)</f>
        <v>67660</v>
      </c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6.5" thickTop="1">
      <c r="A47" s="16"/>
      <c r="B47" s="38"/>
      <c r="C47" s="20"/>
      <c r="D47" s="38"/>
      <c r="E47" s="20"/>
      <c r="F47" s="38"/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38"/>
      <c r="C48" s="20"/>
      <c r="D48" s="38"/>
      <c r="E48" s="20"/>
      <c r="F48" s="38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38"/>
      <c r="C49" s="20"/>
      <c r="D49" s="38"/>
      <c r="E49" s="20"/>
      <c r="F49" s="38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4" t="s">
        <v>57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4" t="s">
        <v>94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95" t="s">
        <v>137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corporate </dc:creator>
  <cp:keywords/>
  <dc:description/>
  <cp:lastModifiedBy>User</cp:lastModifiedBy>
  <cp:lastPrinted>2008-04-28T05:29:09Z</cp:lastPrinted>
  <dcterms:created xsi:type="dcterms:W3CDTF">1999-09-09T14:10:21Z</dcterms:created>
  <dcterms:modified xsi:type="dcterms:W3CDTF">2008-04-28T05:29:12Z</dcterms:modified>
  <cp:category/>
  <cp:version/>
  <cp:contentType/>
  <cp:contentStatus/>
</cp:coreProperties>
</file>