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BS" sheetId="1" r:id="rId1"/>
    <sheet name="P&amp;L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2">'Cashflow '!$A$1:$E$76</definedName>
    <definedName name="_xlnm.Print_Area" localSheetId="1">'P&amp;L'!$A$1:$K$65</definedName>
    <definedName name="_xlnm.Print_Titles" localSheetId="2">'Cashflow '!$1:$8</definedName>
  </definedNames>
  <calcPr fullCalcOnLoad="1"/>
</workbook>
</file>

<file path=xl/sharedStrings.xml><?xml version="1.0" encoding="utf-8"?>
<sst xmlns="http://schemas.openxmlformats.org/spreadsheetml/2006/main" count="198" uniqueCount="145">
  <si>
    <r>
      <t xml:space="preserve">Basic (based on ordinary shares of RM1 each)  (sen </t>
    </r>
    <r>
      <rPr>
        <b/>
        <sz val="10"/>
        <rFont val="Times New Roman"/>
        <family val="1"/>
      </rPr>
      <t>)</t>
    </r>
  </si>
  <si>
    <r>
      <t xml:space="preserve">Fully diluted (based on ordinary shares of RM1 each)  (sen </t>
    </r>
    <r>
      <rPr>
        <b/>
        <sz val="10"/>
        <rFont val="Times New Roman"/>
        <family val="1"/>
      </rPr>
      <t>)</t>
    </r>
  </si>
  <si>
    <t>PGF - 1</t>
  </si>
  <si>
    <t>PGF - 2</t>
  </si>
  <si>
    <t>PGF - 3</t>
  </si>
  <si>
    <t>PGF - 4</t>
  </si>
  <si>
    <t>PGF - 5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</si>
  <si>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</si>
  <si>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</si>
  <si>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</si>
  <si>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</si>
  <si>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</si>
  <si>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</si>
  <si>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</si>
  <si>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</si>
  <si>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</si>
  <si>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</si>
  <si>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</si>
  <si>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</si>
  <si>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</si>
  <si>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</si>
  <si>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</si>
  <si>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</si>
  <si>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</si>
  <si>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</si>
  <si>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</si>
  <si>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</si>
  <si>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</si>
  <si>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</si>
  <si>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</si>
  <si>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</si>
  <si>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</si>
  <si>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</si>
  <si>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</si>
  <si>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Preceding Year</t>
  </si>
  <si>
    <t>Individual Quarter</t>
  </si>
  <si>
    <t>Cumulative Quarters</t>
  </si>
  <si>
    <t>POLY GLASS FIBRE (M) BHD</t>
  </si>
  <si>
    <t>(Company No. 42138-X)</t>
  </si>
  <si>
    <t xml:space="preserve">     Tax refundable</t>
  </si>
  <si>
    <t>Intangible Assets</t>
  </si>
  <si>
    <t>Deferred Taxation</t>
  </si>
  <si>
    <t>Bank borrowings</t>
  </si>
  <si>
    <t xml:space="preserve">     Accumulated Losses</t>
  </si>
  <si>
    <t xml:space="preserve">  (Calculated based on the weighted average</t>
  </si>
  <si>
    <t xml:space="preserve">       number of shares in issue during the period) ('000)</t>
  </si>
  <si>
    <t xml:space="preserve">     Amount due from non-consolidated subsidiary company</t>
  </si>
  <si>
    <t>Revenue</t>
  </si>
  <si>
    <t>Finance cost</t>
  </si>
  <si>
    <t>Minority interests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</si>
  <si>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</si>
  <si>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</si>
  <si>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</si>
  <si>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</si>
  <si>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</si>
  <si>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</si>
  <si>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Advance from a shareholder</t>
  </si>
  <si>
    <t>Investment in a non-consolidated subsidiary company</t>
  </si>
  <si>
    <t xml:space="preserve">     Development work-in-progress</t>
  </si>
  <si>
    <t>Non current development properties</t>
  </si>
  <si>
    <t>Hire purchase obligations</t>
  </si>
  <si>
    <t>(The effects of anti dilutive potential ordinary shares are ignored in calculating diluted loss per share in accordance with MASB Standard No. 13</t>
  </si>
  <si>
    <t xml:space="preserve"> on Earnings per share)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</si>
  <si>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</si>
  <si>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</si>
  <si>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</si>
  <si>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</si>
  <si>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</si>
  <si>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</si>
  <si>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</si>
  <si>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Reserve on Consolidation</t>
  </si>
  <si>
    <t>Exchange Fluctuation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</si>
  <si>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</si>
  <si>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</si>
  <si>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</si>
  <si>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</si>
  <si>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</si>
  <si>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</si>
  <si>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</si>
  <si>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    Provision for liquidated damages</t>
  </si>
  <si>
    <t xml:space="preserve"> Unaudited Condensed Consolidated Income Statements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</si>
  <si>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</si>
  <si>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</si>
  <si>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</si>
  <si>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</si>
  <si>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</si>
  <si>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</si>
  <si>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</si>
  <si>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 per share:</t>
  </si>
  <si>
    <t>Control</t>
  </si>
  <si>
    <t>Profit/(Loss) before taxation</t>
  </si>
  <si>
    <t xml:space="preserve">     Depreciation</t>
  </si>
  <si>
    <t xml:space="preserve">     Plant and equipment written off</t>
  </si>
  <si>
    <t xml:space="preserve">     Interest income</t>
  </si>
  <si>
    <t xml:space="preserve">     Interest expense</t>
  </si>
  <si>
    <t xml:space="preserve">     Tax paid</t>
  </si>
  <si>
    <t xml:space="preserve">     Interest paid</t>
  </si>
  <si>
    <t xml:space="preserve">     Interest received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</si>
  <si>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</si>
  <si>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</si>
  <si>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</si>
  <si>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</si>
  <si>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</si>
  <si>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</si>
  <si>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</si>
  <si>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 xml:space="preserve">     Development-in-progress</t>
  </si>
  <si>
    <t xml:space="preserve">     Trade and other receivables</t>
  </si>
  <si>
    <t xml:space="preserve">     Trade and other payables</t>
  </si>
  <si>
    <t>CASH FLOWS FROM INVESTING ACTIVITIES</t>
  </si>
  <si>
    <t xml:space="preserve">     Purchase of fixed assets</t>
  </si>
  <si>
    <t>Net cash (used in)/generated from investing activities</t>
  </si>
  <si>
    <t xml:space="preserve">     Repayment of hire purchase obligations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</si>
  <si>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</si>
  <si>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</si>
  <si>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</si>
  <si>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>Exceptional  Items</t>
  </si>
  <si>
    <t xml:space="preserve">     (Increase)/Decrease in:</t>
  </si>
  <si>
    <t xml:space="preserve">      Increase/(Decrease) in:</t>
  </si>
  <si>
    <t>Cash (used in)/generated from operations</t>
  </si>
  <si>
    <t xml:space="preserve">     Proceeds from disposal of fixed assets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</si>
  <si>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</si>
  <si>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</si>
  <si>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</si>
  <si>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>29 Feb 2004</t>
  </si>
  <si>
    <t>28 February 2003</t>
  </si>
  <si>
    <t xml:space="preserve">     Proceeds from disposal of other investment</t>
  </si>
  <si>
    <t xml:space="preserve">     Amortisation of intangible assets</t>
  </si>
  <si>
    <t xml:space="preserve">     Net cash flow arising from re-consolidation of a subsidiary company</t>
  </si>
  <si>
    <t xml:space="preserve">     Loss on disposal of other investment</t>
  </si>
  <si>
    <t>Operating (loss)/profit before working capital changes</t>
  </si>
  <si>
    <t>28 February 2004</t>
  </si>
  <si>
    <t>Financial</t>
  </si>
  <si>
    <t>Restated</t>
  </si>
  <si>
    <t xml:space="preserve">     (Repayment)/Advances from a shareholder</t>
  </si>
  <si>
    <t xml:space="preserve"> Annual Financial Report for the year ended 29 February 2004)</t>
  </si>
  <si>
    <t xml:space="preserve"> conjunction with the Annual Financial Report for the year ended 29 February 2004)</t>
  </si>
  <si>
    <t xml:space="preserve">     (Gain)/ Loss on disposal of plant and equipment</t>
  </si>
  <si>
    <t>conjunction with the Annual Financial Report for the year ended 29 February 2004)</t>
  </si>
  <si>
    <t>For the Period Ended 31 August 2004</t>
  </si>
  <si>
    <t>31 August 2004</t>
  </si>
  <si>
    <t>31 August 2003</t>
  </si>
  <si>
    <t>at  31 August 2004</t>
  </si>
  <si>
    <t xml:space="preserve">     Repayment of shareholder borrowings</t>
  </si>
  <si>
    <t xml:space="preserve">  </t>
  </si>
  <si>
    <t xml:space="preserve">     Short term borrowings, net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</si>
</sst>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</numFmts>
  <fonts count="1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1" fillId="0" borderId="6" xfId="15" applyNumberFormat="1" applyFont="1" applyBorder="1" applyAlignment="1">
      <alignment/>
    </xf>
    <xf numFmtId="10" fontId="1" fillId="0" borderId="0" xfId="21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5" fontId="2" fillId="0" borderId="0" xfId="0" applyNumberFormat="1" applyFont="1" applyBorder="1" applyAlignment="1" quotePrefix="1">
      <alignment horizontal="center"/>
    </xf>
    <xf numFmtId="15" fontId="2" fillId="0" borderId="0" xfId="0" applyNumberFormat="1" applyFont="1" applyBorder="1" applyAlignment="1">
      <alignment horizontal="center"/>
    </xf>
    <xf numFmtId="17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7" xfId="0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left"/>
    </xf>
    <xf numFmtId="173" fontId="1" fillId="0" borderId="8" xfId="15" applyNumberFormat="1" applyFont="1" applyBorder="1" applyAlignment="1">
      <alignment horizontal="left"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3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9" fillId="0" borderId="8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9" xfId="15" applyNumberFormat="1" applyFont="1" applyBorder="1" applyAlignment="1">
      <alignment/>
    </xf>
    <xf numFmtId="173" fontId="9" fillId="0" borderId="7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2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173" fontId="1" fillId="0" borderId="8" xfId="15" applyNumberFormat="1" applyFont="1" applyBorder="1" applyAlignment="1">
      <alignment/>
    </xf>
    <xf numFmtId="43" fontId="9" fillId="0" borderId="0" xfId="15" applyFont="1" applyAlignment="1">
      <alignment/>
    </xf>
    <xf numFmtId="0" fontId="1" fillId="0" borderId="0" xfId="0" applyFont="1" applyAlignment="1" quotePrefix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25">
          <cell r="V25">
            <v>0</v>
          </cell>
        </row>
        <row r="36">
          <cell r="V36">
            <v>0</v>
          </cell>
        </row>
        <row r="46">
          <cell r="V46">
            <v>0</v>
          </cell>
        </row>
        <row r="52">
          <cell r="V52">
            <v>159975</v>
          </cell>
        </row>
        <row r="53">
          <cell r="V53">
            <v>42787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8"/>
  <sheetViews>
    <sheetView workbookViewId="0" topLeftCell="A50">
      <selection activeCell="H78" sqref="H78"/>
    </sheetView>
  </sheetViews>
  <sheetFormatPr defaultColWidth="9.140625" defaultRowHeight="12.75"/>
  <cols>
    <col min="1" max="1" width="6.140625" style="0" customWidth="1"/>
    <col min="2" max="2" width="48.28125" style="1" customWidth="1"/>
    <col min="3" max="3" width="3.8515625" style="1" customWidth="1"/>
    <col min="4" max="4" width="15.8515625" style="1" customWidth="1"/>
    <col min="5" max="5" width="3.8515625" style="13" customWidth="1"/>
    <col min="6" max="6" width="13.7109375" style="1" customWidth="1"/>
    <col min="7" max="7" width="3.28125" style="1" customWidth="1"/>
    <col min="8" max="76" width="9.140625" style="1" customWidth="1"/>
  </cols>
  <sheetData>
    <row r="1" spans="1:7" ht="12.75">
      <c r="A1" s="31"/>
      <c r="B1" s="13"/>
      <c r="C1" s="13"/>
      <c r="D1" s="13"/>
      <c r="F1" s="13"/>
      <c r="G1" s="13"/>
    </row>
    <row r="2" spans="1:7" ht="18.75">
      <c r="A2" s="71" t="s">
        <v>37</v>
      </c>
      <c r="B2" s="71"/>
      <c r="C2" s="71"/>
      <c r="D2" s="71"/>
      <c r="E2" s="71"/>
      <c r="F2" s="71"/>
      <c r="G2" s="71"/>
    </row>
    <row r="3" spans="1:7" ht="12.75">
      <c r="A3" s="72" t="s">
        <v>38</v>
      </c>
      <c r="B3" s="72"/>
      <c r="C3" s="72"/>
      <c r="D3" s="72"/>
      <c r="E3" s="72"/>
      <c r="F3" s="72"/>
      <c r="G3" s="72"/>
    </row>
    <row r="4" spans="1:7" ht="12.75">
      <c r="A4" s="72" t="s">
        <v>30</v>
      </c>
      <c r="B4" s="72"/>
      <c r="C4" s="72"/>
      <c r="D4" s="72"/>
      <c r="E4" s="72"/>
      <c r="F4" s="72"/>
      <c r="G4" s="72"/>
    </row>
    <row r="5" spans="1:7" ht="12.75">
      <c r="A5" s="72" t="s">
        <v>64</v>
      </c>
      <c r="B5" s="72"/>
      <c r="C5" s="72"/>
      <c r="D5" s="72"/>
      <c r="E5" s="72"/>
      <c r="F5" s="72"/>
      <c r="G5" s="72"/>
    </row>
    <row r="6" spans="1:7" ht="12.75">
      <c r="A6" s="12"/>
      <c r="B6" s="12"/>
      <c r="C6" s="12"/>
      <c r="D6" s="12"/>
      <c r="E6" s="12"/>
      <c r="F6" s="12"/>
      <c r="G6" s="12"/>
    </row>
    <row r="7" spans="1:7" ht="12.75">
      <c r="A7" s="72" t="s">
        <v>75</v>
      </c>
      <c r="B7" s="72"/>
      <c r="C7" s="72"/>
      <c r="D7" s="72"/>
      <c r="E7" s="72"/>
      <c r="F7" s="72"/>
      <c r="G7" s="72"/>
    </row>
    <row r="8" spans="1:7" ht="12.75">
      <c r="A8" s="72" t="s">
        <v>141</v>
      </c>
      <c r="B8" s="72"/>
      <c r="C8" s="72"/>
      <c r="D8" s="72"/>
      <c r="E8" s="72"/>
      <c r="F8" s="72"/>
      <c r="G8" s="72"/>
    </row>
    <row r="9" spans="1:7" ht="12.75">
      <c r="A9" s="31"/>
      <c r="B9" s="13"/>
      <c r="C9" s="13"/>
      <c r="D9" s="13"/>
      <c r="F9" s="13"/>
      <c r="G9" s="13"/>
    </row>
    <row r="10" spans="1:7" ht="12.75">
      <c r="A10" s="31"/>
      <c r="B10" s="13"/>
      <c r="C10" s="13"/>
      <c r="D10" s="13"/>
      <c r="F10" s="12" t="s">
        <v>14</v>
      </c>
      <c r="G10" s="13"/>
    </row>
    <row r="11" spans="1:7" ht="12.75">
      <c r="A11" s="31"/>
      <c r="B11" s="13"/>
      <c r="C11" s="13"/>
      <c r="D11" s="12" t="s">
        <v>12</v>
      </c>
      <c r="E11" s="12"/>
      <c r="F11" s="12" t="s">
        <v>131</v>
      </c>
      <c r="G11" s="13"/>
    </row>
    <row r="12" spans="1:7" ht="12.75">
      <c r="A12" s="31"/>
      <c r="B12" s="13"/>
      <c r="C12" s="13"/>
      <c r="D12" s="12" t="s">
        <v>13</v>
      </c>
      <c r="E12" s="12"/>
      <c r="F12" s="12" t="s">
        <v>15</v>
      </c>
      <c r="G12" s="13"/>
    </row>
    <row r="13" spans="1:7" ht="12.75">
      <c r="A13" s="31"/>
      <c r="B13" s="13"/>
      <c r="C13" s="13"/>
      <c r="D13" s="14" t="s">
        <v>139</v>
      </c>
      <c r="E13" s="14"/>
      <c r="F13" s="14" t="s">
        <v>123</v>
      </c>
      <c r="G13" s="13"/>
    </row>
    <row r="14" spans="1:7" ht="12.75">
      <c r="A14" s="31"/>
      <c r="B14" s="13"/>
      <c r="C14" s="13"/>
      <c r="D14" s="12" t="s">
        <v>11</v>
      </c>
      <c r="E14" s="12"/>
      <c r="F14" s="12" t="s">
        <v>11</v>
      </c>
      <c r="G14" s="13"/>
    </row>
    <row r="15" spans="1:7" ht="12.75">
      <c r="A15" s="31"/>
      <c r="B15" s="13"/>
      <c r="C15" s="13"/>
      <c r="D15" s="12" t="s">
        <v>31</v>
      </c>
      <c r="E15" s="12"/>
      <c r="F15" s="12" t="s">
        <v>32</v>
      </c>
      <c r="G15" s="13"/>
    </row>
    <row r="16" spans="1:7" ht="12.75">
      <c r="A16" s="31"/>
      <c r="B16" s="13"/>
      <c r="C16" s="13"/>
      <c r="D16" s="15"/>
      <c r="E16" s="15"/>
      <c r="F16" s="15" t="s">
        <v>7</v>
      </c>
      <c r="G16" s="13"/>
    </row>
    <row r="17" spans="1:8" ht="12.75">
      <c r="A17" s="31"/>
      <c r="B17" s="13" t="s">
        <v>33</v>
      </c>
      <c r="C17" s="13"/>
      <c r="D17" s="15">
        <v>57939</v>
      </c>
      <c r="E17" s="15"/>
      <c r="F17" s="15">
        <v>59318</v>
      </c>
      <c r="G17" s="13"/>
      <c r="H17" s="27"/>
    </row>
    <row r="18" spans="1:8" ht="12.75">
      <c r="A18" s="31"/>
      <c r="B18" s="13" t="s">
        <v>59</v>
      </c>
      <c r="C18" s="13"/>
      <c r="D18" s="15">
        <v>113270</v>
      </c>
      <c r="E18" s="15"/>
      <c r="F18" s="15">
        <v>113270</v>
      </c>
      <c r="G18" s="13"/>
      <c r="H18" s="27"/>
    </row>
    <row r="19" spans="1:8" ht="12.75" hidden="1">
      <c r="A19" s="31"/>
      <c r="B19" s="13" t="s">
        <v>57</v>
      </c>
      <c r="C19" s="13"/>
      <c r="D19" s="15">
        <v>0</v>
      </c>
      <c r="E19" s="15"/>
      <c r="F19" s="15">
        <v>0</v>
      </c>
      <c r="G19" s="13"/>
      <c r="H19" s="27">
        <f>+D19-F19</f>
        <v>0</v>
      </c>
    </row>
    <row r="20" spans="1:8" ht="12.75" hidden="1">
      <c r="A20" s="31"/>
      <c r="B20" s="13" t="s">
        <v>16</v>
      </c>
      <c r="C20" s="13"/>
      <c r="D20" s="15">
        <v>0</v>
      </c>
      <c r="E20" s="15"/>
      <c r="F20" s="15">
        <v>0</v>
      </c>
      <c r="G20" s="15"/>
      <c r="H20" s="27"/>
    </row>
    <row r="21" spans="1:8" ht="12.75">
      <c r="A21" s="31"/>
      <c r="B21" s="13"/>
      <c r="C21" s="13"/>
      <c r="D21" s="15"/>
      <c r="E21" s="15"/>
      <c r="F21" s="15"/>
      <c r="G21" s="13"/>
      <c r="H21" s="27"/>
    </row>
    <row r="22" spans="1:8" ht="12.75">
      <c r="A22" s="31"/>
      <c r="B22" s="13" t="s">
        <v>17</v>
      </c>
      <c r="C22" s="13"/>
      <c r="D22" s="66"/>
      <c r="E22" s="15"/>
      <c r="F22" s="66"/>
      <c r="G22" s="13"/>
      <c r="H22" s="27"/>
    </row>
    <row r="23" spans="1:8" ht="12.75">
      <c r="A23" s="31"/>
      <c r="B23" s="13" t="s">
        <v>58</v>
      </c>
      <c r="C23" s="13"/>
      <c r="D23" s="6">
        <v>63997</v>
      </c>
      <c r="E23" s="6"/>
      <c r="F23" s="6">
        <v>63727</v>
      </c>
      <c r="G23" s="13"/>
      <c r="H23" s="27"/>
    </row>
    <row r="24" spans="1:8" ht="12.75">
      <c r="A24" s="31"/>
      <c r="B24" s="13" t="s">
        <v>50</v>
      </c>
      <c r="C24" s="13"/>
      <c r="D24" s="6">
        <v>2519</v>
      </c>
      <c r="E24" s="6"/>
      <c r="F24" s="6">
        <v>3162</v>
      </c>
      <c r="G24" s="13"/>
      <c r="H24" s="27"/>
    </row>
    <row r="25" spans="1:8" ht="12.75">
      <c r="A25" s="31"/>
      <c r="B25" s="13" t="s">
        <v>51</v>
      </c>
      <c r="C25" s="13"/>
      <c r="D25" s="6">
        <v>10491</v>
      </c>
      <c r="E25" s="6"/>
      <c r="F25" s="6">
        <v>10136</v>
      </c>
      <c r="G25" s="13"/>
      <c r="H25" s="27"/>
    </row>
    <row r="26" spans="1:8" ht="12.75">
      <c r="A26" s="31"/>
      <c r="B26" s="13" t="s">
        <v>52</v>
      </c>
      <c r="C26" s="13"/>
      <c r="D26" s="6">
        <v>770</v>
      </c>
      <c r="E26" s="6"/>
      <c r="F26" s="6">
        <v>588</v>
      </c>
      <c r="G26" s="13"/>
      <c r="H26" s="27"/>
    </row>
    <row r="27" spans="1:8" ht="12.75" hidden="1">
      <c r="A27" s="31"/>
      <c r="B27" s="13" t="s">
        <v>46</v>
      </c>
      <c r="C27" s="13"/>
      <c r="D27" s="6">
        <f>+'[1]bs'!$V$25-'[1]bs'!$V$36</f>
        <v>0</v>
      </c>
      <c r="E27" s="6"/>
      <c r="F27" s="6">
        <f>+'[1]bs'!$V$25-'[1]bs'!$V$36</f>
        <v>0</v>
      </c>
      <c r="G27" s="13"/>
      <c r="H27" s="27"/>
    </row>
    <row r="28" spans="1:8" ht="12.75">
      <c r="A28" s="31"/>
      <c r="B28" s="13" t="s">
        <v>39</v>
      </c>
      <c r="C28" s="13"/>
      <c r="D28" s="6">
        <v>1239</v>
      </c>
      <c r="E28" s="6"/>
      <c r="F28" s="6">
        <v>1239</v>
      </c>
      <c r="G28" s="13"/>
      <c r="H28" s="27"/>
    </row>
    <row r="29" spans="1:8" ht="12.75" hidden="1">
      <c r="A29" s="31"/>
      <c r="B29" s="13" t="s">
        <v>18</v>
      </c>
      <c r="C29" s="13"/>
      <c r="D29" s="6">
        <v>0</v>
      </c>
      <c r="E29" s="6"/>
      <c r="F29" s="6">
        <v>0</v>
      </c>
      <c r="G29" s="13"/>
      <c r="H29" s="27"/>
    </row>
    <row r="30" spans="1:8" ht="12.75">
      <c r="A30" s="31"/>
      <c r="B30" s="13" t="s">
        <v>19</v>
      </c>
      <c r="C30" s="13"/>
      <c r="D30" s="6">
        <v>632</v>
      </c>
      <c r="E30" s="6"/>
      <c r="F30" s="6">
        <f>20+269</f>
        <v>289</v>
      </c>
      <c r="G30" s="13"/>
      <c r="H30" s="27"/>
    </row>
    <row r="31" spans="1:8" ht="12.75">
      <c r="A31" s="31"/>
      <c r="B31" s="13"/>
      <c r="C31" s="13"/>
      <c r="D31" s="6"/>
      <c r="E31" s="6"/>
      <c r="F31" s="6"/>
      <c r="G31" s="13"/>
      <c r="H31" s="27"/>
    </row>
    <row r="32" spans="1:8" ht="12.75">
      <c r="A32" s="31"/>
      <c r="B32" s="13"/>
      <c r="C32" s="13"/>
      <c r="D32" s="7">
        <f>SUM(D23:D31)</f>
        <v>79648</v>
      </c>
      <c r="E32" s="6"/>
      <c r="F32" s="7">
        <f>SUM(F23:F31)</f>
        <v>79141</v>
      </c>
      <c r="G32" s="13"/>
      <c r="H32" s="27"/>
    </row>
    <row r="33" spans="1:8" ht="5.25" customHeight="1">
      <c r="A33" s="31"/>
      <c r="B33" s="13"/>
      <c r="C33" s="13"/>
      <c r="D33" s="6"/>
      <c r="E33" s="6"/>
      <c r="F33" s="6"/>
      <c r="G33" s="13"/>
      <c r="H33" s="27"/>
    </row>
    <row r="34" spans="1:8" ht="12.75">
      <c r="A34" s="31"/>
      <c r="B34" s="13" t="s">
        <v>20</v>
      </c>
      <c r="C34" s="13"/>
      <c r="D34" s="6"/>
      <c r="E34" s="6"/>
      <c r="F34" s="6"/>
      <c r="G34" s="13"/>
      <c r="H34" s="27"/>
    </row>
    <row r="35" spans="1:8" ht="12.75">
      <c r="A35" s="31"/>
      <c r="B35" s="13" t="s">
        <v>53</v>
      </c>
      <c r="C35" s="13"/>
      <c r="D35" s="6">
        <v>9253</v>
      </c>
      <c r="E35" s="6"/>
      <c r="F35" s="6">
        <v>9353</v>
      </c>
      <c r="G35" s="13"/>
      <c r="H35" s="27"/>
    </row>
    <row r="36" spans="1:8" ht="12.75">
      <c r="A36" s="31"/>
      <c r="B36" s="13" t="s">
        <v>54</v>
      </c>
      <c r="C36" s="13"/>
      <c r="D36" s="6">
        <v>6869</v>
      </c>
      <c r="E36" s="6"/>
      <c r="F36" s="6">
        <v>5674</v>
      </c>
      <c r="G36" s="13"/>
      <c r="H36" s="27"/>
    </row>
    <row r="37" spans="1:8" ht="12.75">
      <c r="A37" s="31"/>
      <c r="B37" s="41" t="s">
        <v>79</v>
      </c>
      <c r="C37" s="13"/>
      <c r="D37" s="6">
        <v>10919</v>
      </c>
      <c r="E37" s="6"/>
      <c r="F37" s="6">
        <v>10919</v>
      </c>
      <c r="G37" s="13"/>
      <c r="H37" s="27"/>
    </row>
    <row r="38" spans="1:8" ht="12.75">
      <c r="A38" s="31"/>
      <c r="B38" s="13" t="s">
        <v>21</v>
      </c>
      <c r="C38" s="13"/>
      <c r="D38" s="6">
        <v>15999</v>
      </c>
      <c r="E38" s="6"/>
      <c r="F38" s="6">
        <v>18650</v>
      </c>
      <c r="G38" s="13"/>
      <c r="H38" s="27"/>
    </row>
    <row r="39" spans="1:8" ht="12.75">
      <c r="A39" s="31"/>
      <c r="B39" s="13" t="s">
        <v>22</v>
      </c>
      <c r="C39" s="13"/>
      <c r="D39" s="6">
        <v>7637</v>
      </c>
      <c r="E39" s="6"/>
      <c r="F39" s="6">
        <v>7267</v>
      </c>
      <c r="G39" s="13"/>
      <c r="H39" s="27"/>
    </row>
    <row r="40" spans="1:8" ht="12.75">
      <c r="A40" s="31"/>
      <c r="B40" s="13"/>
      <c r="C40" s="13"/>
      <c r="D40" s="6"/>
      <c r="E40" s="6"/>
      <c r="F40" s="6"/>
      <c r="G40" s="13"/>
      <c r="H40" s="27"/>
    </row>
    <row r="41" spans="1:8" ht="12.75">
      <c r="A41" s="31"/>
      <c r="B41" s="13"/>
      <c r="C41" s="13"/>
      <c r="D41" s="7">
        <f>SUM(D34:D40)</f>
        <v>50677</v>
      </c>
      <c r="E41" s="6"/>
      <c r="F41" s="7">
        <f>SUM(F34:F40)</f>
        <v>51863</v>
      </c>
      <c r="G41" s="13"/>
      <c r="H41" s="27"/>
    </row>
    <row r="42" spans="1:8" ht="12.75">
      <c r="A42" s="31"/>
      <c r="B42" s="13"/>
      <c r="C42" s="13"/>
      <c r="D42" s="15"/>
      <c r="E42" s="15"/>
      <c r="F42" s="15"/>
      <c r="G42" s="13"/>
      <c r="H42" s="27"/>
    </row>
    <row r="43" spans="1:8" ht="12.75">
      <c r="A43" s="31"/>
      <c r="B43" s="13" t="s">
        <v>55</v>
      </c>
      <c r="C43" s="13"/>
      <c r="D43" s="15">
        <f>+D32-D41</f>
        <v>28971</v>
      </c>
      <c r="E43" s="15"/>
      <c r="F43" s="15">
        <f>+F32-F41</f>
        <v>27278</v>
      </c>
      <c r="G43" s="13"/>
      <c r="H43" s="27"/>
    </row>
    <row r="44" spans="1:8" ht="12.75" hidden="1">
      <c r="A44" s="31"/>
      <c r="B44" s="13"/>
      <c r="C44" s="13"/>
      <c r="D44" s="15"/>
      <c r="E44" s="15"/>
      <c r="F44" s="15"/>
      <c r="G44" s="13"/>
      <c r="H44" s="27"/>
    </row>
    <row r="45" spans="1:8" ht="12.75" hidden="1">
      <c r="A45" s="31"/>
      <c r="B45" s="13" t="s">
        <v>40</v>
      </c>
      <c r="C45" s="13"/>
      <c r="D45" s="15">
        <f>+'[1]bs'!$V$46</f>
        <v>0</v>
      </c>
      <c r="E45" s="15"/>
      <c r="F45" s="15">
        <f>+'[1]bs'!$V$46</f>
        <v>0</v>
      </c>
      <c r="G45" s="13"/>
      <c r="H45" s="27"/>
    </row>
    <row r="46" spans="1:8" ht="12.75">
      <c r="A46" s="31"/>
      <c r="B46" s="13"/>
      <c r="C46" s="13"/>
      <c r="D46" s="15"/>
      <c r="E46" s="15"/>
      <c r="F46" s="15"/>
      <c r="G46" s="13"/>
      <c r="H46" s="27"/>
    </row>
    <row r="47" spans="1:8" ht="13.5" thickBot="1">
      <c r="A47" s="31"/>
      <c r="B47" s="13"/>
      <c r="C47" s="13"/>
      <c r="D47" s="8">
        <f>SUM(D17:D20)+D43</f>
        <v>200180</v>
      </c>
      <c r="E47" s="15"/>
      <c r="F47" s="8">
        <f>SUM(F17:F20)+F43</f>
        <v>199866</v>
      </c>
      <c r="G47" s="13"/>
      <c r="H47" s="27"/>
    </row>
    <row r="48" spans="1:8" ht="13.5" thickTop="1">
      <c r="A48" s="31"/>
      <c r="B48" s="13"/>
      <c r="C48" s="13"/>
      <c r="D48" s="15"/>
      <c r="E48" s="15"/>
      <c r="F48" s="15"/>
      <c r="G48" s="13"/>
      <c r="H48" s="27"/>
    </row>
    <row r="49" spans="1:8" ht="12.75">
      <c r="A49" s="31"/>
      <c r="B49" s="13" t="s">
        <v>23</v>
      </c>
      <c r="C49" s="13"/>
      <c r="D49" s="15"/>
      <c r="E49" s="15"/>
      <c r="F49" s="15"/>
      <c r="G49" s="13"/>
      <c r="H49" s="27"/>
    </row>
    <row r="50" spans="1:8" ht="12.75">
      <c r="A50" s="31"/>
      <c r="B50" s="13" t="s">
        <v>24</v>
      </c>
      <c r="C50" s="13"/>
      <c r="D50" s="15">
        <f>+'[1]bs'!$V$52</f>
        <v>159975</v>
      </c>
      <c r="E50" s="15"/>
      <c r="F50" s="15">
        <f>+'[1]bs'!$V$52</f>
        <v>159975</v>
      </c>
      <c r="G50" s="13"/>
      <c r="H50" s="27"/>
    </row>
    <row r="51" spans="1:8" ht="12.75">
      <c r="A51" s="31"/>
      <c r="B51" s="13" t="s">
        <v>25</v>
      </c>
      <c r="C51" s="13"/>
      <c r="D51" s="15"/>
      <c r="E51" s="15"/>
      <c r="F51" s="15"/>
      <c r="G51" s="13"/>
      <c r="H51" s="27"/>
    </row>
    <row r="52" spans="1:8" ht="12.75">
      <c r="A52" s="31"/>
      <c r="B52" s="13" t="s">
        <v>26</v>
      </c>
      <c r="C52" s="13"/>
      <c r="D52" s="5">
        <f>+'[1]bs'!$V$53</f>
        <v>42787</v>
      </c>
      <c r="E52" s="6"/>
      <c r="F52" s="5">
        <f>+'[1]bs'!$V$53</f>
        <v>42787</v>
      </c>
      <c r="G52" s="13"/>
      <c r="H52" s="27"/>
    </row>
    <row r="53" spans="1:8" ht="12.75">
      <c r="A53" s="31"/>
      <c r="B53" s="13" t="s">
        <v>28</v>
      </c>
      <c r="C53" s="13"/>
      <c r="D53" s="6">
        <v>852</v>
      </c>
      <c r="E53" s="6"/>
      <c r="F53" s="6">
        <v>852</v>
      </c>
      <c r="G53" s="13"/>
      <c r="H53" s="27"/>
    </row>
    <row r="54" spans="1:8" ht="12.75">
      <c r="A54" s="31"/>
      <c r="B54" s="13" t="s">
        <v>27</v>
      </c>
      <c r="C54" s="13"/>
      <c r="D54" s="6">
        <v>2367</v>
      </c>
      <c r="E54" s="6"/>
      <c r="F54" s="6">
        <v>2356</v>
      </c>
      <c r="G54" s="13"/>
      <c r="H54" s="27"/>
    </row>
    <row r="55" spans="1:8" ht="12.75">
      <c r="A55" s="31"/>
      <c r="B55" s="13" t="s">
        <v>43</v>
      </c>
      <c r="C55" s="13"/>
      <c r="D55" s="9">
        <v>-74878</v>
      </c>
      <c r="E55" s="6"/>
      <c r="F55" s="9">
        <f>-77111+1661</f>
        <v>-75450</v>
      </c>
      <c r="G55" s="13"/>
      <c r="H55" s="27"/>
    </row>
    <row r="56" spans="1:8" ht="12.75">
      <c r="A56" s="31"/>
      <c r="B56" s="13"/>
      <c r="C56" s="13"/>
      <c r="D56" s="15">
        <f>SUM(D52:D55)</f>
        <v>-28872</v>
      </c>
      <c r="E56" s="15"/>
      <c r="F56" s="15">
        <f>SUM(F52:F55)</f>
        <v>-29455</v>
      </c>
      <c r="G56" s="13"/>
      <c r="H56" s="27"/>
    </row>
    <row r="57" spans="1:8" ht="12.75">
      <c r="A57" s="31"/>
      <c r="B57" s="13"/>
      <c r="C57" s="13"/>
      <c r="D57" s="15"/>
      <c r="E57" s="15"/>
      <c r="F57" s="15"/>
      <c r="G57" s="13"/>
      <c r="H57" s="27"/>
    </row>
    <row r="58" spans="1:8" ht="12.75">
      <c r="A58" s="31"/>
      <c r="B58" s="13"/>
      <c r="C58" s="13"/>
      <c r="D58" s="11">
        <f>+D56+D50</f>
        <v>131103</v>
      </c>
      <c r="E58" s="15"/>
      <c r="F58" s="11">
        <f>+F56+F50</f>
        <v>130520</v>
      </c>
      <c r="G58" s="13"/>
      <c r="H58" s="27"/>
    </row>
    <row r="59" spans="1:8" ht="12.75">
      <c r="A59" s="31"/>
      <c r="B59" s="13" t="s">
        <v>70</v>
      </c>
      <c r="C59" s="13"/>
      <c r="D59" s="15">
        <v>13006</v>
      </c>
      <c r="E59" s="15"/>
      <c r="F59" s="15">
        <v>13006</v>
      </c>
      <c r="G59" s="13"/>
      <c r="H59" s="27"/>
    </row>
    <row r="60" spans="1:8" ht="12.75">
      <c r="A60" s="31"/>
      <c r="B60" s="13"/>
      <c r="C60" s="13"/>
      <c r="D60" s="21"/>
      <c r="E60" s="15"/>
      <c r="F60" s="21"/>
      <c r="G60" s="13"/>
      <c r="H60" s="27"/>
    </row>
    <row r="61" spans="1:8" ht="12.75">
      <c r="A61" s="31"/>
      <c r="B61" s="13" t="s">
        <v>41</v>
      </c>
      <c r="C61" s="13"/>
      <c r="D61" s="5">
        <v>40557</v>
      </c>
      <c r="E61" s="15"/>
      <c r="F61" s="5">
        <v>40557</v>
      </c>
      <c r="G61" s="13"/>
      <c r="H61" s="27"/>
    </row>
    <row r="62" spans="1:8" ht="12.75">
      <c r="A62" s="31"/>
      <c r="B62" s="13" t="s">
        <v>42</v>
      </c>
      <c r="C62" s="13"/>
      <c r="D62" s="6">
        <v>952</v>
      </c>
      <c r="E62" s="15"/>
      <c r="F62" s="6">
        <v>1193</v>
      </c>
      <c r="G62" s="13"/>
      <c r="H62" s="27"/>
    </row>
    <row r="63" spans="1:8" ht="12.75">
      <c r="A63" s="31"/>
      <c r="B63" s="13" t="s">
        <v>56</v>
      </c>
      <c r="C63" s="13"/>
      <c r="D63" s="9">
        <v>14562</v>
      </c>
      <c r="E63" s="15"/>
      <c r="F63" s="9">
        <v>14590</v>
      </c>
      <c r="G63" s="13"/>
      <c r="H63" s="27"/>
    </row>
    <row r="64" spans="1:8" ht="12.75" hidden="1">
      <c r="A64" s="31"/>
      <c r="B64" s="13" t="s">
        <v>60</v>
      </c>
      <c r="C64" s="13"/>
      <c r="D64" s="9">
        <v>0</v>
      </c>
      <c r="E64" s="15"/>
      <c r="F64" s="9">
        <v>0</v>
      </c>
      <c r="G64" s="13"/>
      <c r="H64" s="27"/>
    </row>
    <row r="65" spans="1:8" ht="12.75">
      <c r="A65" s="31"/>
      <c r="B65" s="13"/>
      <c r="C65" s="13"/>
      <c r="D65" s="15"/>
      <c r="E65" s="15"/>
      <c r="F65" s="15"/>
      <c r="G65" s="13"/>
      <c r="H65" s="27"/>
    </row>
    <row r="66" spans="1:8" ht="13.5" thickBot="1">
      <c r="A66" s="31"/>
      <c r="B66" s="13"/>
      <c r="C66" s="13"/>
      <c r="D66" s="8">
        <f>SUM(D58:D65)</f>
        <v>200180</v>
      </c>
      <c r="E66" s="15"/>
      <c r="F66" s="8">
        <f>SUM(F58:F65)</f>
        <v>199866</v>
      </c>
      <c r="G66" s="13"/>
      <c r="H66" s="27"/>
    </row>
    <row r="67" spans="1:8" ht="13.5" thickTop="1">
      <c r="A67" s="31"/>
      <c r="B67" s="13"/>
      <c r="C67" s="13"/>
      <c r="D67" s="13"/>
      <c r="F67" s="13"/>
      <c r="G67" s="13"/>
      <c r="H67" s="27"/>
    </row>
    <row r="68" spans="1:8" ht="13.5" thickBot="1">
      <c r="A68" s="31"/>
      <c r="B68" s="13" t="s">
        <v>29</v>
      </c>
      <c r="C68" s="13"/>
      <c r="D68" s="17">
        <f>+D58/D50*100</f>
        <v>81.95218002812939</v>
      </c>
      <c r="F68" s="17">
        <f>+F58/F50*100</f>
        <v>81.58774808563838</v>
      </c>
      <c r="G68" s="13"/>
      <c r="H68" s="27"/>
    </row>
    <row r="69" spans="1:7" ht="13.5" thickTop="1">
      <c r="A69" s="31"/>
      <c r="B69" s="13"/>
      <c r="C69" s="13"/>
      <c r="D69" s="29"/>
      <c r="F69" s="29"/>
      <c r="G69" s="13"/>
    </row>
    <row r="70" spans="1:7" ht="15.75">
      <c r="A70" s="31"/>
      <c r="B70" s="30" t="s">
        <v>77</v>
      </c>
      <c r="C70" s="13"/>
      <c r="D70" s="29"/>
      <c r="F70" s="29"/>
      <c r="G70" s="13"/>
    </row>
    <row r="71" spans="1:8" ht="15.75">
      <c r="A71" s="31"/>
      <c r="B71" s="30" t="s">
        <v>134</v>
      </c>
      <c r="C71" s="13"/>
      <c r="D71" s="13"/>
      <c r="F71" s="13"/>
      <c r="H71" s="40"/>
    </row>
    <row r="73" spans="2:76" s="3" customFormat="1" ht="12.75">
      <c r="B73" s="2"/>
      <c r="C73" s="2"/>
      <c r="D73" s="2"/>
      <c r="E73" s="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4:6" ht="12.75">
      <c r="D74" s="4"/>
      <c r="E74" s="15"/>
      <c r="F74" s="4"/>
    </row>
    <row r="77" ht="12.75">
      <c r="F77" s="75"/>
    </row>
    <row r="78" ht="12.75">
      <c r="H78" s="75" t="s">
        <v>2</v>
      </c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2" bottom="0.2" header="0.25" footer="0.21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6"/>
  <sheetViews>
    <sheetView zoomScale="75" zoomScaleNormal="75" workbookViewId="0" topLeftCell="E32">
      <selection activeCell="E72" sqref="E72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3.7109375" style="1" hidden="1" customWidth="1"/>
    <col min="4" max="4" width="4.28125" style="1" hidden="1" customWidth="1"/>
    <col min="5" max="5" width="54.8515625" style="1" customWidth="1"/>
    <col min="6" max="7" width="19.00390625" style="1" customWidth="1"/>
    <col min="8" max="8" width="3.7109375" style="1" customWidth="1"/>
    <col min="9" max="9" width="20.140625" style="1" customWidth="1"/>
    <col min="10" max="10" width="19.140625" style="1" customWidth="1"/>
    <col min="11" max="11" width="0.2890625" style="1" customWidth="1"/>
    <col min="12" max="56" width="9.140625" style="1" customWidth="1"/>
  </cols>
  <sheetData>
    <row r="1" spans="1:11" ht="12.75">
      <c r="A1" s="31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56" s="42" customFormat="1" ht="12.75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42" customFormat="1" ht="12.75">
      <c r="A4" s="72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42" customFormat="1" ht="12.75">
      <c r="A5" s="72" t="s">
        <v>63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42" customFormat="1" ht="12.75">
      <c r="A6" s="43"/>
      <c r="B6" s="13"/>
      <c r="C6" s="13"/>
      <c r="D6" s="12"/>
      <c r="E6" s="12"/>
      <c r="F6" s="12"/>
      <c r="G6" s="12"/>
      <c r="H6" s="12"/>
      <c r="I6" s="12"/>
      <c r="J6" s="12"/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42" customFormat="1" ht="15.75">
      <c r="A7" s="69" t="s">
        <v>80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42" customFormat="1" ht="12.75">
      <c r="A8" s="72" t="s">
        <v>138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31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31"/>
      <c r="B10" s="13"/>
      <c r="C10" s="13"/>
      <c r="D10" s="13"/>
      <c r="E10" s="13"/>
      <c r="K10" s="13"/>
    </row>
    <row r="11" spans="1:11" ht="12.75">
      <c r="A11" s="31"/>
      <c r="B11" s="13"/>
      <c r="C11" s="13"/>
      <c r="D11" s="13"/>
      <c r="E11" s="13"/>
      <c r="F11" s="72" t="s">
        <v>35</v>
      </c>
      <c r="G11" s="72"/>
      <c r="H11" s="13"/>
      <c r="I11" s="72" t="s">
        <v>36</v>
      </c>
      <c r="J11" s="72"/>
      <c r="K11" s="13"/>
    </row>
    <row r="12" spans="1:11" ht="12.75">
      <c r="A12" s="31"/>
      <c r="B12" s="13"/>
      <c r="C12" s="13"/>
      <c r="D12" s="13"/>
      <c r="E12" s="13"/>
      <c r="F12" s="12" t="s">
        <v>9</v>
      </c>
      <c r="G12" s="12" t="s">
        <v>34</v>
      </c>
      <c r="H12" s="22"/>
      <c r="I12" s="12" t="s">
        <v>9</v>
      </c>
      <c r="J12" s="12" t="s">
        <v>34</v>
      </c>
      <c r="K12" s="13"/>
    </row>
    <row r="13" spans="1:11" ht="12.75">
      <c r="A13" s="31"/>
      <c r="B13" s="13"/>
      <c r="C13" s="13"/>
      <c r="D13" s="13"/>
      <c r="E13" s="13"/>
      <c r="F13" s="12" t="s">
        <v>8</v>
      </c>
      <c r="G13" s="12" t="s">
        <v>8</v>
      </c>
      <c r="H13" s="22"/>
      <c r="I13" s="12" t="s">
        <v>10</v>
      </c>
      <c r="J13" s="12" t="s">
        <v>10</v>
      </c>
      <c r="K13" s="13"/>
    </row>
    <row r="14" spans="1:11" ht="12.75">
      <c r="A14" s="31"/>
      <c r="B14" s="13"/>
      <c r="C14" s="13"/>
      <c r="D14" s="13"/>
      <c r="E14" s="13"/>
      <c r="F14" s="23" t="s">
        <v>139</v>
      </c>
      <c r="G14" s="23" t="s">
        <v>140</v>
      </c>
      <c r="H14" s="12"/>
      <c r="I14" s="24" t="str">
        <f>+F14</f>
        <v>31 August 2004</v>
      </c>
      <c r="J14" s="24" t="str">
        <f>+G14</f>
        <v>31 August 2003</v>
      </c>
      <c r="K14" s="13"/>
    </row>
    <row r="15" spans="1:11" ht="12.75">
      <c r="A15" s="31"/>
      <c r="B15" s="13"/>
      <c r="C15" s="13"/>
      <c r="D15" s="13"/>
      <c r="E15" s="13"/>
      <c r="F15" s="12" t="s">
        <v>11</v>
      </c>
      <c r="G15" s="12" t="s">
        <v>11</v>
      </c>
      <c r="H15" s="22"/>
      <c r="I15" s="12" t="s">
        <v>11</v>
      </c>
      <c r="J15" s="12" t="s">
        <v>11</v>
      </c>
      <c r="K15" s="13"/>
    </row>
    <row r="16" spans="1:11" ht="12.75">
      <c r="A16" s="31"/>
      <c r="B16" s="13"/>
      <c r="C16" s="13"/>
      <c r="D16" s="13"/>
      <c r="E16" s="13"/>
      <c r="F16" s="12" t="s">
        <v>31</v>
      </c>
      <c r="G16" s="12" t="s">
        <v>31</v>
      </c>
      <c r="H16" s="22"/>
      <c r="I16" s="12" t="s">
        <v>31</v>
      </c>
      <c r="J16" s="12" t="s">
        <v>31</v>
      </c>
      <c r="K16" s="13"/>
    </row>
    <row r="17" spans="1:11" ht="12.75">
      <c r="A17" s="31"/>
      <c r="B17" s="13"/>
      <c r="C17" s="13"/>
      <c r="D17" s="13"/>
      <c r="E17" s="13"/>
      <c r="F17" s="13"/>
      <c r="G17" s="13"/>
      <c r="H17" s="13"/>
      <c r="I17" s="13"/>
      <c r="J17" s="16"/>
      <c r="K17" s="13"/>
    </row>
    <row r="18" spans="1:11" ht="12.75">
      <c r="A18" s="31"/>
      <c r="B18" s="13"/>
      <c r="C18" s="13"/>
      <c r="D18" s="13"/>
      <c r="E18" s="13" t="s">
        <v>47</v>
      </c>
      <c r="F18" s="15">
        <f>+I18-10010</f>
        <v>8087</v>
      </c>
      <c r="G18" s="15">
        <v>7659</v>
      </c>
      <c r="H18" s="15"/>
      <c r="I18" s="15">
        <v>18097</v>
      </c>
      <c r="J18" s="15">
        <v>14666</v>
      </c>
      <c r="K18" s="13"/>
    </row>
    <row r="19" spans="1:11" ht="12.75">
      <c r="A19" s="31"/>
      <c r="B19" s="13"/>
      <c r="C19" s="13"/>
      <c r="D19" s="13"/>
      <c r="E19" s="13"/>
      <c r="F19" s="15"/>
      <c r="G19" s="15"/>
      <c r="H19" s="15"/>
      <c r="I19" s="15"/>
      <c r="J19" s="15"/>
      <c r="K19" s="13"/>
    </row>
    <row r="20" spans="1:11" ht="12.75">
      <c r="A20" s="31"/>
      <c r="B20" s="13"/>
      <c r="C20" s="13"/>
      <c r="D20" s="13"/>
      <c r="E20" s="13" t="s">
        <v>81</v>
      </c>
      <c r="F20" s="15">
        <f>+I20+8732</f>
        <v>-7548</v>
      </c>
      <c r="G20" s="15">
        <v>-6697</v>
      </c>
      <c r="H20" s="15"/>
      <c r="I20" s="15">
        <f>-I18-I22+I25</f>
        <v>-16280</v>
      </c>
      <c r="J20" s="15">
        <f>-J18-J22+J25</f>
        <v>-14355</v>
      </c>
      <c r="K20" s="13"/>
    </row>
    <row r="21" spans="1:11" ht="12.75">
      <c r="A21" s="31"/>
      <c r="B21" s="13"/>
      <c r="C21" s="13"/>
      <c r="D21" s="13"/>
      <c r="E21" s="13"/>
      <c r="F21" s="15"/>
      <c r="G21" s="15"/>
      <c r="H21" s="15"/>
      <c r="I21" s="15"/>
      <c r="J21" s="15"/>
      <c r="K21" s="13"/>
    </row>
    <row r="22" spans="1:11" ht="12.75">
      <c r="A22" s="31"/>
      <c r="B22" s="13"/>
      <c r="C22" s="13"/>
      <c r="D22" s="13"/>
      <c r="E22" s="13" t="s">
        <v>82</v>
      </c>
      <c r="F22" s="15">
        <f>+I22-48</f>
        <v>49</v>
      </c>
      <c r="G22" s="15">
        <v>25</v>
      </c>
      <c r="H22" s="15"/>
      <c r="I22" s="44">
        <v>97</v>
      </c>
      <c r="J22" s="44">
        <v>61</v>
      </c>
      <c r="K22" s="13"/>
    </row>
    <row r="23" spans="1:11" ht="12.75">
      <c r="A23" s="31"/>
      <c r="B23" s="13"/>
      <c r="C23" s="13"/>
      <c r="D23" s="13"/>
      <c r="E23" s="13"/>
      <c r="F23" s="45"/>
      <c r="G23" s="45"/>
      <c r="H23" s="15"/>
      <c r="I23" s="45"/>
      <c r="J23" s="45"/>
      <c r="K23" s="13"/>
    </row>
    <row r="24" spans="1:11" ht="12.75">
      <c r="A24" s="31"/>
      <c r="B24" s="13"/>
      <c r="C24" s="13"/>
      <c r="D24" s="13"/>
      <c r="E24" s="13"/>
      <c r="F24" s="44"/>
      <c r="G24" s="44"/>
      <c r="H24" s="15"/>
      <c r="I24" s="44"/>
      <c r="J24" s="44"/>
      <c r="K24" s="13"/>
    </row>
    <row r="25" spans="1:11" ht="12.75">
      <c r="A25" s="31"/>
      <c r="B25" s="13"/>
      <c r="C25" s="13"/>
      <c r="D25" s="13"/>
      <c r="E25" s="13" t="s">
        <v>83</v>
      </c>
      <c r="F25" s="15">
        <f>SUM(F18:F23)</f>
        <v>588</v>
      </c>
      <c r="G25" s="15">
        <f>SUM(G18:G23)</f>
        <v>987</v>
      </c>
      <c r="H25" s="15"/>
      <c r="I25" s="15">
        <v>1914</v>
      </c>
      <c r="J25" s="15">
        <v>372</v>
      </c>
      <c r="K25" s="13"/>
    </row>
    <row r="26" spans="1:11" ht="12.75" hidden="1">
      <c r="A26" s="31"/>
      <c r="B26" s="13" t="s">
        <v>89</v>
      </c>
      <c r="C26" s="13"/>
      <c r="D26" s="13"/>
      <c r="E26" s="13"/>
      <c r="F26" s="15">
        <f>SUM(F18:F23)</f>
        <v>588</v>
      </c>
      <c r="G26" s="15">
        <f>SUM(G18:G23)</f>
        <v>987</v>
      </c>
      <c r="H26" s="15"/>
      <c r="I26" s="15">
        <f>SUM(I18:I23)</f>
        <v>1914</v>
      </c>
      <c r="J26" s="15">
        <f>SUM(J18:J23)</f>
        <v>372</v>
      </c>
      <c r="K26" s="13"/>
    </row>
    <row r="27" spans="1:11" ht="12.75">
      <c r="A27" s="31"/>
      <c r="B27" s="13"/>
      <c r="C27" s="13"/>
      <c r="D27" s="13"/>
      <c r="E27" s="13"/>
      <c r="F27" s="15"/>
      <c r="G27" s="15"/>
      <c r="H27" s="15"/>
      <c r="I27" s="15"/>
      <c r="J27" s="15"/>
      <c r="K27" s="13"/>
    </row>
    <row r="28" spans="1:11" ht="12.75">
      <c r="A28" s="31"/>
      <c r="B28" s="13"/>
      <c r="C28" s="13"/>
      <c r="D28" s="13"/>
      <c r="E28" s="13" t="s">
        <v>48</v>
      </c>
      <c r="F28" s="15">
        <f>+I28+605</f>
        <v>-587</v>
      </c>
      <c r="G28" s="15">
        <v>-662</v>
      </c>
      <c r="H28" s="15"/>
      <c r="I28" s="15">
        <v>-1192</v>
      </c>
      <c r="J28" s="15">
        <v>-1367</v>
      </c>
      <c r="K28" s="13"/>
    </row>
    <row r="29" spans="1:11" ht="12.75">
      <c r="A29" s="31"/>
      <c r="B29" s="13"/>
      <c r="C29" s="13"/>
      <c r="D29" s="13"/>
      <c r="E29" s="13"/>
      <c r="F29" s="15"/>
      <c r="G29" s="15"/>
      <c r="H29" s="15"/>
      <c r="I29" s="15"/>
      <c r="J29" s="15"/>
      <c r="K29" s="13"/>
    </row>
    <row r="30" spans="1:11" ht="12.75">
      <c r="A30" s="31"/>
      <c r="B30" s="13"/>
      <c r="C30" s="13"/>
      <c r="D30" s="13"/>
      <c r="E30" s="13" t="s">
        <v>115</v>
      </c>
      <c r="F30" s="44">
        <f>+I30</f>
        <v>340</v>
      </c>
      <c r="G30" s="44">
        <f>+J30</f>
        <v>0</v>
      </c>
      <c r="H30" s="15"/>
      <c r="I30" s="44">
        <v>340</v>
      </c>
      <c r="J30" s="44">
        <v>0</v>
      </c>
      <c r="K30" s="13"/>
    </row>
    <row r="31" spans="1:11" ht="12.75">
      <c r="A31" s="31"/>
      <c r="B31" s="13"/>
      <c r="C31" s="13"/>
      <c r="D31" s="13"/>
      <c r="E31" s="13"/>
      <c r="F31" s="15"/>
      <c r="G31" s="15"/>
      <c r="H31" s="15"/>
      <c r="I31" s="15"/>
      <c r="J31" s="15"/>
      <c r="K31" s="13"/>
    </row>
    <row r="32" spans="1:11" ht="12.75">
      <c r="A32" s="31"/>
      <c r="B32" s="13"/>
      <c r="C32" s="13"/>
      <c r="D32" s="13"/>
      <c r="F32" s="11"/>
      <c r="G32" s="11"/>
      <c r="H32" s="15"/>
      <c r="I32" s="11"/>
      <c r="J32" s="11"/>
      <c r="K32" s="13"/>
    </row>
    <row r="33" spans="1:13" ht="12.75">
      <c r="A33" s="31"/>
      <c r="B33" s="13"/>
      <c r="C33" s="13"/>
      <c r="D33" s="13"/>
      <c r="E33" s="13" t="s">
        <v>84</v>
      </c>
      <c r="F33" s="15">
        <f>+F30+F28+F25</f>
        <v>341</v>
      </c>
      <c r="G33" s="15">
        <f>+G30+G28+G25</f>
        <v>325</v>
      </c>
      <c r="H33" s="15"/>
      <c r="I33" s="15">
        <f>+I28+I25+I30</f>
        <v>1062</v>
      </c>
      <c r="J33" s="15">
        <f>+J28+J25+J30</f>
        <v>-995</v>
      </c>
      <c r="K33" s="13"/>
      <c r="M33" s="27"/>
    </row>
    <row r="34" spans="1:11" ht="12.75">
      <c r="A34" s="31"/>
      <c r="B34" s="13"/>
      <c r="C34" s="13"/>
      <c r="D34" s="13"/>
      <c r="E34" s="13"/>
      <c r="F34" s="15"/>
      <c r="G34" s="15"/>
      <c r="H34" s="15"/>
      <c r="I34" s="15"/>
      <c r="J34" s="15"/>
      <c r="K34" s="13"/>
    </row>
    <row r="35" spans="1:11" ht="12.75">
      <c r="A35" s="31"/>
      <c r="B35" s="13"/>
      <c r="C35" s="13"/>
      <c r="D35" s="13"/>
      <c r="E35" s="13" t="s">
        <v>85</v>
      </c>
      <c r="F35" s="15">
        <f>+I35+210</f>
        <v>-280</v>
      </c>
      <c r="G35" s="44">
        <v>53</v>
      </c>
      <c r="H35" s="15"/>
      <c r="I35" s="15">
        <v>-490</v>
      </c>
      <c r="J35" s="15">
        <v>53</v>
      </c>
      <c r="K35" s="13"/>
    </row>
    <row r="36" spans="1:11" ht="12.75">
      <c r="A36" s="31"/>
      <c r="B36" s="13"/>
      <c r="C36" s="13"/>
      <c r="D36" s="13"/>
      <c r="E36" s="13"/>
      <c r="F36" s="15"/>
      <c r="G36" s="15"/>
      <c r="H36" s="15"/>
      <c r="I36" s="15"/>
      <c r="J36" s="15"/>
      <c r="K36" s="13"/>
    </row>
    <row r="37" spans="1:11" ht="12.75">
      <c r="A37" s="31"/>
      <c r="B37" s="13"/>
      <c r="C37" s="13"/>
      <c r="D37" s="13"/>
      <c r="F37" s="11"/>
      <c r="G37" s="11"/>
      <c r="H37" s="15"/>
      <c r="I37" s="11"/>
      <c r="J37" s="11"/>
      <c r="K37" s="13"/>
    </row>
    <row r="38" spans="1:11" ht="12.75">
      <c r="A38" s="31"/>
      <c r="B38" s="13"/>
      <c r="C38" s="13"/>
      <c r="D38" s="13"/>
      <c r="E38" s="13" t="s">
        <v>86</v>
      </c>
      <c r="F38" s="15">
        <f>SUM(F33:F36)</f>
        <v>61</v>
      </c>
      <c r="G38" s="15">
        <f>SUM(G33:G36)</f>
        <v>378</v>
      </c>
      <c r="H38" s="15"/>
      <c r="I38" s="15">
        <f>SUM(I33:I36)</f>
        <v>572</v>
      </c>
      <c r="J38" s="15">
        <f>SUM(J33:J36)</f>
        <v>-942</v>
      </c>
      <c r="K38" s="13"/>
    </row>
    <row r="39" spans="1:11" ht="12.75">
      <c r="A39" s="31"/>
      <c r="B39" s="13"/>
      <c r="C39" s="13"/>
      <c r="D39" s="13"/>
      <c r="E39" s="13"/>
      <c r="F39" s="15"/>
      <c r="G39" s="15"/>
      <c r="H39" s="15"/>
      <c r="I39" s="15"/>
      <c r="J39" s="15"/>
      <c r="K39" s="13"/>
    </row>
    <row r="40" spans="1:11" ht="12.75">
      <c r="A40" s="31"/>
      <c r="B40" s="13"/>
      <c r="C40" s="13"/>
      <c r="D40" s="13"/>
      <c r="E40" s="13" t="s">
        <v>49</v>
      </c>
      <c r="F40" s="15">
        <f>+I40</f>
        <v>0</v>
      </c>
      <c r="G40" s="15">
        <f>+J40</f>
        <v>0</v>
      </c>
      <c r="H40" s="15"/>
      <c r="I40" s="15">
        <v>0</v>
      </c>
      <c r="J40" s="15">
        <v>0</v>
      </c>
      <c r="K40" s="13"/>
    </row>
    <row r="41" spans="1:11" ht="12.75">
      <c r="A41" s="31"/>
      <c r="B41" s="13"/>
      <c r="C41" s="13"/>
      <c r="D41" s="13"/>
      <c r="E41" s="13"/>
      <c r="F41" s="15"/>
      <c r="G41" s="15"/>
      <c r="H41" s="15"/>
      <c r="I41" s="15"/>
      <c r="J41" s="15"/>
      <c r="K41" s="13"/>
    </row>
    <row r="42" spans="1:11" ht="12.75">
      <c r="A42" s="31"/>
      <c r="B42" s="13"/>
      <c r="C42" s="13"/>
      <c r="D42" s="13"/>
      <c r="F42" s="11"/>
      <c r="G42" s="11"/>
      <c r="H42" s="15"/>
      <c r="I42" s="11"/>
      <c r="J42" s="11"/>
      <c r="K42" s="13"/>
    </row>
    <row r="43" spans="1:11" ht="12.75">
      <c r="A43" s="31"/>
      <c r="B43" s="13"/>
      <c r="C43" s="13"/>
      <c r="D43" s="13"/>
      <c r="E43" s="13" t="s">
        <v>87</v>
      </c>
      <c r="F43" s="15">
        <f>SUM(F38:F40)</f>
        <v>61</v>
      </c>
      <c r="G43" s="15">
        <f>SUM(G38:G40)</f>
        <v>378</v>
      </c>
      <c r="H43" s="15"/>
      <c r="I43" s="15">
        <f>SUM(I38:I40)</f>
        <v>572</v>
      </c>
      <c r="J43" s="15">
        <f>SUM(J38:J40)</f>
        <v>-942</v>
      </c>
      <c r="K43" s="13"/>
    </row>
    <row r="44" spans="1:11" ht="13.5" thickBot="1">
      <c r="A44" s="31"/>
      <c r="B44" s="13"/>
      <c r="C44" s="13"/>
      <c r="D44" s="13"/>
      <c r="E44" s="13"/>
      <c r="F44" s="10"/>
      <c r="G44" s="10"/>
      <c r="H44" s="15"/>
      <c r="I44" s="10"/>
      <c r="J44" s="10"/>
      <c r="K44" s="13"/>
    </row>
    <row r="45" spans="1:11" ht="13.5" thickTop="1">
      <c r="A45" s="31"/>
      <c r="B45" s="13"/>
      <c r="C45" s="13"/>
      <c r="D45" s="13"/>
      <c r="E45" s="13"/>
      <c r="F45" s="15"/>
      <c r="G45" s="15"/>
      <c r="H45" s="15"/>
      <c r="I45" s="15"/>
      <c r="J45" s="15"/>
      <c r="K45" s="13"/>
    </row>
    <row r="46" spans="1:11" ht="12.75">
      <c r="A46" s="31"/>
      <c r="B46" s="13"/>
      <c r="C46" s="13"/>
      <c r="D46" s="13"/>
      <c r="E46" s="13"/>
      <c r="F46" s="15"/>
      <c r="G46" s="15"/>
      <c r="H46" s="15"/>
      <c r="I46" s="15"/>
      <c r="J46" s="15"/>
      <c r="K46" s="13"/>
    </row>
    <row r="47" spans="1:11" ht="12.75">
      <c r="A47" s="31"/>
      <c r="B47" s="13"/>
      <c r="C47" s="13"/>
      <c r="D47" s="13"/>
      <c r="E47" s="13"/>
      <c r="F47" s="15"/>
      <c r="G47" s="15"/>
      <c r="H47" s="15"/>
      <c r="I47" s="15"/>
      <c r="J47" s="15"/>
      <c r="K47" s="13"/>
    </row>
    <row r="48" spans="1:11" ht="12.75">
      <c r="A48" s="31"/>
      <c r="B48" s="13"/>
      <c r="C48" s="13"/>
      <c r="D48" s="13"/>
      <c r="E48" s="13" t="s">
        <v>88</v>
      </c>
      <c r="F48" s="15"/>
      <c r="G48" s="15"/>
      <c r="H48" s="15"/>
      <c r="I48" s="15"/>
      <c r="J48" s="15"/>
      <c r="K48" s="13"/>
    </row>
    <row r="49" spans="1:11" ht="12.75">
      <c r="A49" s="31"/>
      <c r="B49" s="13"/>
      <c r="C49" s="13"/>
      <c r="D49" s="13"/>
      <c r="E49" s="13"/>
      <c r="F49" s="15"/>
      <c r="G49" s="15"/>
      <c r="H49" s="15"/>
      <c r="I49" s="15"/>
      <c r="J49" s="15"/>
      <c r="K49" s="13"/>
    </row>
    <row r="50" spans="1:11" ht="13.5" thickBot="1">
      <c r="A50" s="31"/>
      <c r="B50" s="13"/>
      <c r="C50" s="13"/>
      <c r="D50" s="13"/>
      <c r="E50" s="68" t="s">
        <v>0</v>
      </c>
      <c r="F50" s="20">
        <f>+F43/F53*100</f>
        <v>0.03813095796218159</v>
      </c>
      <c r="G50" s="20">
        <f>+G43/G53*100</f>
        <v>0.2362869198312236</v>
      </c>
      <c r="H50" s="15"/>
      <c r="I50" s="20">
        <f>+I43/I53*100</f>
        <v>0.35755586810439133</v>
      </c>
      <c r="J50" s="20">
        <f>+J43/J53*100</f>
        <v>-0.5888420065635255</v>
      </c>
      <c r="K50" s="13"/>
    </row>
    <row r="51" spans="1:11" ht="13.5" thickTop="1">
      <c r="A51" s="31"/>
      <c r="B51" s="13"/>
      <c r="C51" s="13"/>
      <c r="D51" s="13"/>
      <c r="E51" s="13"/>
      <c r="F51" s="18"/>
      <c r="G51" s="18"/>
      <c r="H51" s="15"/>
      <c r="I51" s="18"/>
      <c r="J51" s="18"/>
      <c r="K51" s="13"/>
    </row>
    <row r="52" spans="1:11" ht="12.75">
      <c r="A52" s="31"/>
      <c r="B52" s="13"/>
      <c r="C52" s="13"/>
      <c r="D52" s="13"/>
      <c r="E52" s="19" t="s">
        <v>44</v>
      </c>
      <c r="F52" s="18"/>
      <c r="G52" s="18"/>
      <c r="H52" s="15"/>
      <c r="I52" s="18"/>
      <c r="J52" s="18"/>
      <c r="K52" s="13"/>
    </row>
    <row r="53" spans="1:11" ht="13.5" thickBot="1">
      <c r="A53" s="31"/>
      <c r="B53" s="13"/>
      <c r="C53" s="13"/>
      <c r="D53" s="13"/>
      <c r="E53" s="19" t="s">
        <v>45</v>
      </c>
      <c r="F53" s="10">
        <v>159975</v>
      </c>
      <c r="G53" s="10">
        <v>159975</v>
      </c>
      <c r="H53" s="15"/>
      <c r="I53" s="10">
        <v>159975</v>
      </c>
      <c r="J53" s="10">
        <v>159975</v>
      </c>
      <c r="K53" s="13"/>
    </row>
    <row r="54" spans="1:11" ht="13.5" thickTop="1">
      <c r="A54" s="31"/>
      <c r="B54" s="13"/>
      <c r="C54" s="13"/>
      <c r="D54" s="13"/>
      <c r="E54" s="13"/>
      <c r="F54" s="18"/>
      <c r="G54" s="18"/>
      <c r="H54" s="15"/>
      <c r="I54" s="18"/>
      <c r="J54" s="18"/>
      <c r="K54" s="13"/>
    </row>
    <row r="55" spans="1:11" ht="12.75">
      <c r="A55" s="31"/>
      <c r="B55" s="13"/>
      <c r="C55" s="13"/>
      <c r="D55" s="13"/>
      <c r="E55" s="13"/>
      <c r="F55" s="18"/>
      <c r="G55" s="18"/>
      <c r="H55" s="15"/>
      <c r="I55" s="18"/>
      <c r="J55" s="18"/>
      <c r="K55" s="13"/>
    </row>
    <row r="56" spans="1:11" ht="13.5" thickBot="1">
      <c r="A56" s="31"/>
      <c r="B56" s="13"/>
      <c r="C56" s="13"/>
      <c r="D56" s="13"/>
      <c r="E56" s="68" t="s">
        <v>1</v>
      </c>
      <c r="F56" s="20">
        <f>+F50</f>
        <v>0.03813095796218159</v>
      </c>
      <c r="G56" s="20">
        <f>+G50</f>
        <v>0.2362869198312236</v>
      </c>
      <c r="H56" s="15"/>
      <c r="I56" s="20">
        <f>+I50</f>
        <v>0.35755586810439133</v>
      </c>
      <c r="J56" s="20">
        <v>0</v>
      </c>
      <c r="K56" s="13"/>
    </row>
    <row r="57" spans="1:11" ht="13.5" thickTop="1">
      <c r="A57" s="31"/>
      <c r="B57" s="13"/>
      <c r="C57" s="13"/>
      <c r="D57" s="13"/>
      <c r="E57" s="13"/>
      <c r="F57" s="26"/>
      <c r="G57" s="26"/>
      <c r="H57" s="25"/>
      <c r="I57" s="26"/>
      <c r="J57" s="18"/>
      <c r="K57" s="13"/>
    </row>
    <row r="58" spans="1:11" ht="12.75">
      <c r="A58" s="31"/>
      <c r="B58" s="13"/>
      <c r="C58" s="13"/>
      <c r="D58" s="13"/>
      <c r="E58" s="13" t="s">
        <v>61</v>
      </c>
      <c r="F58" s="18"/>
      <c r="G58" s="18"/>
      <c r="H58" s="15"/>
      <c r="I58" s="18"/>
      <c r="J58" s="18"/>
      <c r="K58" s="13"/>
    </row>
    <row r="59" spans="1:11" ht="12.75">
      <c r="A59" s="31"/>
      <c r="B59" s="13"/>
      <c r="C59" s="13"/>
      <c r="D59" s="13"/>
      <c r="E59" s="13" t="s">
        <v>62</v>
      </c>
      <c r="F59" s="15"/>
      <c r="G59" s="15"/>
      <c r="H59" s="15"/>
      <c r="I59" s="15"/>
      <c r="J59" s="15"/>
      <c r="K59" s="13"/>
    </row>
    <row r="60" spans="1:11" ht="12.75">
      <c r="A60" s="31"/>
      <c r="B60" s="13"/>
      <c r="C60" s="13"/>
      <c r="D60" s="13"/>
      <c r="E60" s="13"/>
      <c r="F60" s="15"/>
      <c r="G60" s="15"/>
      <c r="H60" s="15"/>
      <c r="I60" s="15"/>
      <c r="J60" s="15"/>
      <c r="K60" s="13"/>
    </row>
    <row r="61" spans="1:11" ht="12.75">
      <c r="A61" s="31"/>
      <c r="B61" s="13"/>
      <c r="C61" s="13"/>
      <c r="D61" s="13"/>
      <c r="E61" s="13"/>
      <c r="F61" s="15"/>
      <c r="G61" s="15"/>
      <c r="H61" s="15"/>
      <c r="I61" s="15"/>
      <c r="J61" s="15"/>
      <c r="K61" s="13"/>
    </row>
    <row r="62" spans="1:11" ht="12.75">
      <c r="A62" s="31"/>
      <c r="B62" s="13"/>
      <c r="C62" s="13"/>
      <c r="D62" s="13"/>
      <c r="E62" s="19"/>
      <c r="F62" s="15"/>
      <c r="G62" s="15"/>
      <c r="H62" s="15"/>
      <c r="I62" s="15"/>
      <c r="J62" s="15"/>
      <c r="K62" s="13"/>
    </row>
    <row r="63" spans="1:11" ht="12.75">
      <c r="A63" s="31"/>
      <c r="B63" s="13"/>
      <c r="C63" s="13"/>
      <c r="D63" s="13"/>
      <c r="E63" s="19"/>
      <c r="F63" s="15"/>
      <c r="G63" s="15"/>
      <c r="H63" s="15"/>
      <c r="I63" s="15"/>
      <c r="J63" s="15"/>
      <c r="K63" s="13"/>
    </row>
    <row r="64" spans="1:11" ht="18.75">
      <c r="A64" s="31"/>
      <c r="C64" s="13"/>
      <c r="D64" s="13"/>
      <c r="E64" s="28" t="s">
        <v>76</v>
      </c>
      <c r="F64" s="15"/>
      <c r="G64" s="15"/>
      <c r="H64" s="15"/>
      <c r="I64" s="15"/>
      <c r="J64" s="15"/>
      <c r="K64" s="13"/>
    </row>
    <row r="65" spans="1:11" ht="18.75">
      <c r="A65" s="31"/>
      <c r="C65" s="13"/>
      <c r="D65" s="13"/>
      <c r="E65" s="28" t="s">
        <v>134</v>
      </c>
      <c r="F65" s="18"/>
      <c r="G65" s="18"/>
      <c r="H65" s="15"/>
      <c r="I65" s="18"/>
      <c r="J65" s="76" t="s">
        <v>3</v>
      </c>
      <c r="K65" s="13"/>
    </row>
    <row r="66" spans="1:11" ht="12.75">
      <c r="A66" s="31"/>
      <c r="B66" s="13"/>
      <c r="C66" s="13"/>
      <c r="D66" s="13"/>
      <c r="E66" s="13"/>
      <c r="F66" s="13"/>
      <c r="G66" s="15"/>
      <c r="H66" s="15"/>
      <c r="I66" s="15"/>
      <c r="J66" s="15"/>
      <c r="K66" s="13"/>
    </row>
    <row r="67" spans="1:11" ht="12.75">
      <c r="A67" s="31"/>
      <c r="B67" s="13"/>
      <c r="C67" s="13"/>
      <c r="D67" s="13"/>
      <c r="E67" s="13"/>
      <c r="F67" s="13"/>
      <c r="G67" s="15"/>
      <c r="H67" s="15"/>
      <c r="I67" s="15"/>
      <c r="J67" s="15"/>
      <c r="K67" s="13"/>
    </row>
    <row r="68" spans="1:11" ht="12.75">
      <c r="A68" s="31"/>
      <c r="B68" s="13"/>
      <c r="C68" s="13"/>
      <c r="D68" s="13"/>
      <c r="E68" s="13"/>
      <c r="F68" s="13"/>
      <c r="G68" s="15"/>
      <c r="H68" s="15"/>
      <c r="I68" s="15"/>
      <c r="J68" s="15"/>
      <c r="K68" s="13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  <row r="310" spans="7:10" ht="12.75">
      <c r="G310" s="4"/>
      <c r="H310" s="4"/>
      <c r="I310" s="4"/>
      <c r="J310" s="4"/>
    </row>
    <row r="311" spans="7:10" ht="12.75">
      <c r="G311" s="4"/>
      <c r="H311" s="4"/>
      <c r="I311" s="4"/>
      <c r="J311" s="4"/>
    </row>
    <row r="312" spans="7:10" ht="12.75">
      <c r="G312" s="4"/>
      <c r="H312" s="4"/>
      <c r="I312" s="4"/>
      <c r="J312" s="4"/>
    </row>
    <row r="313" spans="7:10" ht="12.75">
      <c r="G313" s="4"/>
      <c r="H313" s="4"/>
      <c r="I313" s="4"/>
      <c r="J313" s="4"/>
    </row>
    <row r="314" spans="7:10" ht="12.75">
      <c r="G314" s="4"/>
      <c r="H314" s="4"/>
      <c r="I314" s="4"/>
      <c r="J314" s="4"/>
    </row>
    <row r="315" spans="7:10" ht="12.75">
      <c r="G315" s="4"/>
      <c r="H315" s="4"/>
      <c r="I315" s="4"/>
      <c r="J315" s="4"/>
    </row>
    <row r="316" spans="7:10" ht="12.75">
      <c r="G316" s="4"/>
      <c r="H316" s="4"/>
      <c r="I316" s="4"/>
      <c r="J316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35" top="0.88" bottom="0.69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56">
      <selection activeCell="E77" sqref="E77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3.7109375" style="0" customWidth="1"/>
  </cols>
  <sheetData>
    <row r="1" spans="1:5" ht="18.75" customHeight="1">
      <c r="A1" s="71" t="s">
        <v>37</v>
      </c>
      <c r="B1" s="71"/>
      <c r="C1" s="71"/>
      <c r="D1" s="71"/>
      <c r="E1" s="62"/>
    </row>
    <row r="2" spans="1:5" ht="12.75">
      <c r="A2" s="72" t="s">
        <v>38</v>
      </c>
      <c r="B2" s="72"/>
      <c r="C2" s="72"/>
      <c r="D2" s="72"/>
      <c r="E2" s="63"/>
    </row>
    <row r="3" spans="1:5" ht="12.75">
      <c r="A3" s="73" t="s">
        <v>30</v>
      </c>
      <c r="B3" s="73"/>
      <c r="C3" s="73"/>
      <c r="D3" s="73"/>
      <c r="E3" s="63"/>
    </row>
    <row r="4" spans="1:5" ht="12.75">
      <c r="A4" s="72" t="s">
        <v>63</v>
      </c>
      <c r="B4" s="72"/>
      <c r="C4" s="72"/>
      <c r="D4" s="72"/>
      <c r="E4" s="63"/>
    </row>
    <row r="5" spans="1:5" ht="12.75">
      <c r="A5" s="59"/>
      <c r="B5" s="60"/>
      <c r="C5" s="60"/>
      <c r="D5" s="60"/>
      <c r="E5" s="61"/>
    </row>
    <row r="6" spans="1:5" ht="15.75" customHeight="1">
      <c r="A6" s="69" t="s">
        <v>102</v>
      </c>
      <c r="B6" s="69"/>
      <c r="C6" s="69"/>
      <c r="D6" s="69"/>
      <c r="E6" s="64"/>
    </row>
    <row r="7" spans="1:5" ht="12.75">
      <c r="A7" s="70" t="s">
        <v>138</v>
      </c>
      <c r="B7" s="70"/>
      <c r="C7" s="70"/>
      <c r="D7" s="70"/>
      <c r="E7" s="63"/>
    </row>
    <row r="8" ht="12.75">
      <c r="D8" s="31"/>
    </row>
    <row r="9" spans="2:5" ht="12.75">
      <c r="B9" s="14"/>
      <c r="C9" s="14" t="s">
        <v>139</v>
      </c>
      <c r="D9" s="14"/>
      <c r="E9" s="14" t="s">
        <v>140</v>
      </c>
    </row>
    <row r="10" spans="2:5" ht="12.75">
      <c r="B10" s="12"/>
      <c r="C10" s="12" t="s">
        <v>11</v>
      </c>
      <c r="D10" s="12"/>
      <c r="E10" s="12" t="s">
        <v>11</v>
      </c>
    </row>
    <row r="11" spans="2:5" ht="12.75">
      <c r="B11" s="12"/>
      <c r="C11" s="12" t="s">
        <v>31</v>
      </c>
      <c r="D11" s="12"/>
      <c r="E11" s="12" t="s">
        <v>31</v>
      </c>
    </row>
    <row r="12" spans="2:5" ht="15.75">
      <c r="B12" s="47" t="s">
        <v>103</v>
      </c>
      <c r="C12" s="46"/>
      <c r="D12" s="51"/>
      <c r="E12" s="46"/>
    </row>
    <row r="13" spans="2:5" ht="15.75">
      <c r="B13" s="47"/>
      <c r="C13" s="46"/>
      <c r="D13" s="51"/>
      <c r="E13" s="46"/>
    </row>
    <row r="14" spans="2:5" ht="15.75">
      <c r="B14" s="47" t="s">
        <v>90</v>
      </c>
      <c r="C14" s="46">
        <v>1062</v>
      </c>
      <c r="D14" s="51"/>
      <c r="E14" s="46">
        <v>-995</v>
      </c>
    </row>
    <row r="15" spans="2:5" ht="15.75">
      <c r="B15" s="46"/>
      <c r="C15" s="46"/>
      <c r="D15" s="51"/>
      <c r="E15" s="46"/>
    </row>
    <row r="16" spans="2:5" ht="15.75">
      <c r="B16" s="47" t="s">
        <v>104</v>
      </c>
      <c r="C16" s="46"/>
      <c r="D16" s="51"/>
      <c r="E16" s="46"/>
    </row>
    <row r="17" spans="2:5" ht="15.75" hidden="1">
      <c r="B17" s="46" t="s">
        <v>126</v>
      </c>
      <c r="C17" s="46">
        <v>0</v>
      </c>
      <c r="D17" s="51"/>
      <c r="E17" s="46">
        <v>0</v>
      </c>
    </row>
    <row r="18" spans="2:5" ht="15.75">
      <c r="B18" s="46" t="s">
        <v>91</v>
      </c>
      <c r="C18" s="46">
        <v>1881</v>
      </c>
      <c r="D18" s="51"/>
      <c r="E18" s="46">
        <v>1986</v>
      </c>
    </row>
    <row r="19" spans="2:5" ht="15.75">
      <c r="B19" s="46" t="s">
        <v>136</v>
      </c>
      <c r="C19" s="46">
        <v>19</v>
      </c>
      <c r="D19" s="51"/>
      <c r="E19" s="46">
        <v>59</v>
      </c>
    </row>
    <row r="20" spans="2:5" ht="15.75">
      <c r="B20" s="46" t="s">
        <v>92</v>
      </c>
      <c r="C20" s="46">
        <v>0</v>
      </c>
      <c r="D20" s="51"/>
      <c r="E20" s="46">
        <v>1</v>
      </c>
    </row>
    <row r="21" spans="2:5" ht="15.75">
      <c r="B21" s="46" t="s">
        <v>93</v>
      </c>
      <c r="C21" s="46">
        <v>-3</v>
      </c>
      <c r="D21" s="51"/>
      <c r="E21" s="46">
        <v>-15</v>
      </c>
    </row>
    <row r="22" spans="2:5" ht="15.75">
      <c r="B22" s="46" t="s">
        <v>94</v>
      </c>
      <c r="C22" s="46">
        <v>1192</v>
      </c>
      <c r="D22" s="51"/>
      <c r="E22" s="46">
        <v>1367</v>
      </c>
    </row>
    <row r="23" spans="2:5" ht="15.75" hidden="1">
      <c r="B23" s="46" t="s">
        <v>128</v>
      </c>
      <c r="C23" s="46">
        <v>0</v>
      </c>
      <c r="D23" s="51"/>
      <c r="E23" s="46">
        <v>0</v>
      </c>
    </row>
    <row r="24" spans="2:5" ht="15.75">
      <c r="B24" s="46"/>
      <c r="C24" s="50"/>
      <c r="D24" s="51"/>
      <c r="E24" s="50"/>
    </row>
    <row r="25" spans="2:5" ht="15.75">
      <c r="B25" s="47" t="s">
        <v>129</v>
      </c>
      <c r="C25" s="46">
        <f>SUM(C14:C23)</f>
        <v>4151</v>
      </c>
      <c r="D25" s="51"/>
      <c r="E25" s="46">
        <f>SUM(E14:E23)</f>
        <v>2403</v>
      </c>
    </row>
    <row r="26" spans="2:5" ht="15.75">
      <c r="B26" s="47"/>
      <c r="C26" s="46"/>
      <c r="D26" s="51"/>
      <c r="E26" s="46"/>
    </row>
    <row r="27" spans="2:5" ht="15.75">
      <c r="B27" s="48" t="s">
        <v>116</v>
      </c>
      <c r="C27" s="46"/>
      <c r="D27" s="51"/>
      <c r="E27" s="46"/>
    </row>
    <row r="28" spans="2:5" ht="15.75">
      <c r="B28" s="46" t="s">
        <v>105</v>
      </c>
      <c r="C28" s="46">
        <v>-270</v>
      </c>
      <c r="D28" s="51"/>
      <c r="E28" s="46">
        <v>-232</v>
      </c>
    </row>
    <row r="29" spans="2:5" ht="15.75">
      <c r="B29" s="46" t="s">
        <v>50</v>
      </c>
      <c r="C29" s="46">
        <v>430</v>
      </c>
      <c r="D29" s="51"/>
      <c r="E29" s="46">
        <v>742</v>
      </c>
    </row>
    <row r="30" spans="2:5" ht="15.75">
      <c r="B30" s="46" t="s">
        <v>106</v>
      </c>
      <c r="C30" s="46">
        <v>-324</v>
      </c>
      <c r="D30" s="51"/>
      <c r="E30" s="46">
        <v>-672</v>
      </c>
    </row>
    <row r="31" spans="2:5" ht="15.75">
      <c r="B31" s="46"/>
      <c r="C31" s="46"/>
      <c r="D31" s="51"/>
      <c r="E31" s="46"/>
    </row>
    <row r="32" spans="2:5" ht="15.75">
      <c r="B32" s="48" t="s">
        <v>117</v>
      </c>
      <c r="C32" s="46"/>
      <c r="D32" s="51"/>
      <c r="E32" s="46"/>
    </row>
    <row r="33" spans="2:5" ht="15.75">
      <c r="B33" s="46" t="s">
        <v>107</v>
      </c>
      <c r="C33" s="46">
        <f>1095+11</f>
        <v>1106</v>
      </c>
      <c r="D33" s="51"/>
      <c r="E33" s="46">
        <v>-1044</v>
      </c>
    </row>
    <row r="34" spans="2:5" ht="15.75">
      <c r="B34" s="46"/>
      <c r="C34" s="50"/>
      <c r="D34" s="51"/>
      <c r="E34" s="50"/>
    </row>
    <row r="35" spans="2:5" ht="15.75">
      <c r="B35" s="47" t="s">
        <v>118</v>
      </c>
      <c r="C35" s="46">
        <f>SUM(C24:C33)</f>
        <v>5093</v>
      </c>
      <c r="D35" s="51"/>
      <c r="E35" s="46">
        <f>SUM(E24:E33)</f>
        <v>1197</v>
      </c>
    </row>
    <row r="36" spans="2:5" ht="15.75">
      <c r="B36" s="57"/>
      <c r="C36" s="46"/>
      <c r="D36" s="51"/>
      <c r="E36" s="46"/>
    </row>
    <row r="37" spans="2:5" ht="15.75">
      <c r="B37" s="46" t="s">
        <v>95</v>
      </c>
      <c r="C37" s="46">
        <v>-120</v>
      </c>
      <c r="D37" s="51"/>
      <c r="E37" s="46">
        <v>-121</v>
      </c>
    </row>
    <row r="38" spans="2:5" ht="15.75">
      <c r="B38" s="46"/>
      <c r="C38" s="50"/>
      <c r="D38" s="51"/>
      <c r="E38" s="50"/>
    </row>
    <row r="39" spans="2:5" ht="15.75">
      <c r="B39" s="47" t="s">
        <v>122</v>
      </c>
      <c r="C39" s="46">
        <f>SUM(C35:C38)</f>
        <v>4973</v>
      </c>
      <c r="D39" s="51"/>
      <c r="E39" s="46">
        <f>SUM(E35:E38)</f>
        <v>1076</v>
      </c>
    </row>
    <row r="40" spans="2:5" ht="15.75">
      <c r="B40" s="46"/>
      <c r="C40" s="46"/>
      <c r="D40" s="51"/>
      <c r="E40" s="46"/>
    </row>
    <row r="41" spans="2:5" ht="15.75">
      <c r="B41" s="47" t="s">
        <v>108</v>
      </c>
      <c r="C41" s="46"/>
      <c r="D41" s="51"/>
      <c r="E41" s="46"/>
    </row>
    <row r="42" spans="2:5" ht="15.75">
      <c r="B42" s="46"/>
      <c r="C42" s="50"/>
      <c r="D42" s="51"/>
      <c r="E42" s="50"/>
    </row>
    <row r="43" spans="2:5" ht="15.75" hidden="1">
      <c r="B43" s="46" t="s">
        <v>127</v>
      </c>
      <c r="C43" s="54">
        <v>0</v>
      </c>
      <c r="D43" s="51"/>
      <c r="E43" s="54">
        <v>0</v>
      </c>
    </row>
    <row r="44" spans="2:5" ht="15.75">
      <c r="B44" s="46" t="s">
        <v>109</v>
      </c>
      <c r="C44" s="55">
        <v>-538</v>
      </c>
      <c r="D44" s="51"/>
      <c r="E44" s="55">
        <v>-74</v>
      </c>
    </row>
    <row r="45" spans="2:5" ht="15.75">
      <c r="B45" s="46" t="s">
        <v>119</v>
      </c>
      <c r="C45" s="55">
        <v>17</v>
      </c>
      <c r="D45" s="51"/>
      <c r="E45" s="55">
        <v>7</v>
      </c>
    </row>
    <row r="46" spans="2:5" ht="15.75">
      <c r="B46" s="46" t="s">
        <v>97</v>
      </c>
      <c r="C46" s="55">
        <f>-C21</f>
        <v>3</v>
      </c>
      <c r="D46" s="51"/>
      <c r="E46" s="55">
        <f>-E21</f>
        <v>15</v>
      </c>
    </row>
    <row r="47" spans="2:5" ht="15.75" hidden="1">
      <c r="B47" s="46" t="s">
        <v>125</v>
      </c>
      <c r="C47" s="55">
        <v>0</v>
      </c>
      <c r="D47" s="51"/>
      <c r="E47" s="55">
        <v>0</v>
      </c>
    </row>
    <row r="48" spans="2:5" ht="15.75">
      <c r="B48" s="46"/>
      <c r="C48" s="56"/>
      <c r="D48" s="51"/>
      <c r="E48" s="56"/>
    </row>
    <row r="49" spans="2:5" ht="15.75">
      <c r="B49" s="47" t="s">
        <v>110</v>
      </c>
      <c r="C49" s="51">
        <f>SUM(C43:C47)</f>
        <v>-518</v>
      </c>
      <c r="D49" s="51"/>
      <c r="E49" s="51">
        <f>SUM(E43:E47)</f>
        <v>-52</v>
      </c>
    </row>
    <row r="50" spans="2:5" ht="15.75">
      <c r="B50" s="47"/>
      <c r="C50" s="51"/>
      <c r="D50" s="51"/>
      <c r="E50" s="51"/>
    </row>
    <row r="51" spans="2:5" ht="15.75">
      <c r="B51" s="49"/>
      <c r="C51" s="51"/>
      <c r="D51" s="51"/>
      <c r="E51" s="75" t="s">
        <v>4</v>
      </c>
    </row>
    <row r="52" spans="2:5" ht="15.75">
      <c r="B52" s="49"/>
      <c r="C52" s="51"/>
      <c r="D52" s="51"/>
      <c r="E52" s="51"/>
    </row>
    <row r="53" spans="2:5" ht="15.75">
      <c r="B53" s="49"/>
      <c r="C53" s="51" t="s">
        <v>143</v>
      </c>
      <c r="D53" s="51"/>
      <c r="E53" s="51"/>
    </row>
    <row r="54" spans="2:5" ht="15.75">
      <c r="B54" s="47" t="s">
        <v>98</v>
      </c>
      <c r="C54" s="51"/>
      <c r="D54" s="51"/>
      <c r="E54" s="51"/>
    </row>
    <row r="55" spans="2:5" ht="15.75">
      <c r="B55" s="46"/>
      <c r="C55" s="50"/>
      <c r="D55" s="51"/>
      <c r="E55" s="50"/>
    </row>
    <row r="56" spans="2:5" ht="15.75">
      <c r="B56" s="46" t="s">
        <v>96</v>
      </c>
      <c r="C56" s="55">
        <f>-C22</f>
        <v>-1192</v>
      </c>
      <c r="D56" s="51"/>
      <c r="E56" s="55">
        <v>-1367</v>
      </c>
    </row>
    <row r="57" spans="2:5" ht="15.75">
      <c r="B57" s="46" t="s">
        <v>142</v>
      </c>
      <c r="C57" s="55">
        <v>-28</v>
      </c>
      <c r="D57" s="51"/>
      <c r="E57" s="55">
        <v>-926</v>
      </c>
    </row>
    <row r="58" spans="2:5" ht="15.75">
      <c r="B58" s="46" t="s">
        <v>111</v>
      </c>
      <c r="C58" s="55">
        <v>-241</v>
      </c>
      <c r="D58" s="51"/>
      <c r="E58" s="55">
        <v>-24</v>
      </c>
    </row>
    <row r="59" spans="2:5" ht="15.75">
      <c r="B59" s="46" t="s">
        <v>144</v>
      </c>
      <c r="C59" s="55">
        <v>-800</v>
      </c>
      <c r="D59" s="51"/>
      <c r="E59" s="55">
        <v>3278</v>
      </c>
    </row>
    <row r="60" spans="2:5" ht="15.75">
      <c r="B60" s="46" t="s">
        <v>112</v>
      </c>
      <c r="C60" s="55">
        <v>-221</v>
      </c>
      <c r="D60" s="51"/>
      <c r="E60" s="55">
        <v>-201</v>
      </c>
    </row>
    <row r="61" spans="2:5" ht="15.75" hidden="1">
      <c r="B61" s="46" t="s">
        <v>133</v>
      </c>
      <c r="C61" s="55">
        <v>0</v>
      </c>
      <c r="D61" s="51"/>
      <c r="E61" s="55">
        <v>0</v>
      </c>
    </row>
    <row r="62" spans="2:5" ht="15.75">
      <c r="B62" s="46"/>
      <c r="C62" s="56"/>
      <c r="D62" s="51"/>
      <c r="E62" s="56"/>
    </row>
    <row r="63" spans="2:5" ht="15.75">
      <c r="B63" s="47" t="s">
        <v>113</v>
      </c>
      <c r="C63" s="51">
        <f>SUM(C56:C62)</f>
        <v>-2482</v>
      </c>
      <c r="D63" s="51"/>
      <c r="E63" s="51">
        <f>SUM(E56:E62)</f>
        <v>760</v>
      </c>
    </row>
    <row r="64" spans="2:5" ht="15.75">
      <c r="B64" s="57"/>
      <c r="C64" s="51"/>
      <c r="D64" s="51"/>
      <c r="E64" s="51"/>
    </row>
    <row r="65" spans="2:5" ht="15.75">
      <c r="B65" s="47" t="s">
        <v>120</v>
      </c>
      <c r="C65" s="53">
        <f>+C39+C49+C63</f>
        <v>1973</v>
      </c>
      <c r="D65" s="51"/>
      <c r="E65" s="53">
        <f>+E39+E49+E63</f>
        <v>1784</v>
      </c>
    </row>
    <row r="66" spans="2:5" ht="15.75">
      <c r="B66" s="46"/>
      <c r="C66" s="51"/>
      <c r="D66" s="51"/>
      <c r="E66" s="51"/>
    </row>
    <row r="67" spans="2:5" ht="15.75">
      <c r="B67" s="47" t="s">
        <v>99</v>
      </c>
      <c r="C67" s="51">
        <v>-7570</v>
      </c>
      <c r="D67" s="51"/>
      <c r="E67" s="51">
        <v>-9205</v>
      </c>
    </row>
    <row r="68" spans="2:5" ht="15.75">
      <c r="B68" s="46"/>
      <c r="C68" s="51"/>
      <c r="D68" s="51"/>
      <c r="E68" s="51"/>
    </row>
    <row r="69" spans="2:5" ht="15.75">
      <c r="B69" s="47" t="s">
        <v>121</v>
      </c>
      <c r="C69" s="51">
        <v>0</v>
      </c>
      <c r="D69" s="51"/>
      <c r="E69" s="51">
        <v>3</v>
      </c>
    </row>
    <row r="70" spans="2:5" ht="15.75">
      <c r="B70" s="47"/>
      <c r="C70" s="51"/>
      <c r="D70" s="51"/>
      <c r="E70" s="51"/>
    </row>
    <row r="71" spans="2:5" ht="16.5" thickBot="1">
      <c r="B71" s="47" t="s">
        <v>100</v>
      </c>
      <c r="C71" s="52">
        <f>SUM(C65:C70)</f>
        <v>-5597</v>
      </c>
      <c r="D71" s="51"/>
      <c r="E71" s="52">
        <f>SUM(E65:E70)</f>
        <v>-7418</v>
      </c>
    </row>
    <row r="72" spans="2:5" ht="15.75">
      <c r="B72" s="12"/>
      <c r="C72" s="51"/>
      <c r="D72" s="51"/>
      <c r="E72" s="51"/>
    </row>
    <row r="73" spans="2:5" ht="15.75">
      <c r="B73" s="12"/>
      <c r="C73" s="51"/>
      <c r="D73" s="51"/>
      <c r="E73" s="51"/>
    </row>
    <row r="74" spans="1:4" ht="15.75">
      <c r="A74" s="32"/>
      <c r="C74" s="1"/>
      <c r="D74" s="39"/>
    </row>
    <row r="75" spans="1:4" ht="15.75">
      <c r="A75" s="30" t="s">
        <v>114</v>
      </c>
      <c r="C75" s="39"/>
      <c r="D75" s="65"/>
    </row>
    <row r="76" spans="1:5" ht="15.75">
      <c r="A76" s="30" t="s">
        <v>137</v>
      </c>
      <c r="C76" s="39"/>
      <c r="D76" s="65"/>
      <c r="E76" s="75" t="s">
        <v>5</v>
      </c>
    </row>
    <row r="77" spans="3:4" ht="12.75">
      <c r="C77" s="39"/>
      <c r="D77" s="39"/>
    </row>
    <row r="78" spans="3:4" ht="12.75">
      <c r="C78" s="39"/>
      <c r="D78" s="39"/>
    </row>
    <row r="79" spans="3:4" ht="12.75">
      <c r="C79" s="39"/>
      <c r="D79" s="39"/>
    </row>
    <row r="81" spans="3:4" ht="12.75">
      <c r="C81" s="39"/>
      <c r="D81" s="39"/>
    </row>
    <row r="82" spans="3:4" ht="12.75">
      <c r="C82" s="39"/>
      <c r="D82" s="39"/>
    </row>
    <row r="83" spans="3:4" ht="12.75">
      <c r="C83" s="39"/>
      <c r="D83" s="39"/>
    </row>
    <row r="84" spans="3:4" ht="12.75">
      <c r="C84" s="39"/>
      <c r="D84" s="39"/>
    </row>
    <row r="85" spans="3:4" ht="12.75">
      <c r="C85" s="39"/>
      <c r="D85" s="39"/>
    </row>
    <row r="86" spans="3:4" ht="12.75">
      <c r="C86" s="39"/>
      <c r="D86" s="39"/>
    </row>
    <row r="87" spans="3:4" ht="12.75">
      <c r="C87" s="39"/>
      <c r="D87" s="39"/>
    </row>
    <row r="88" spans="3:4" ht="12.75">
      <c r="C88" s="39"/>
      <c r="D88" s="39"/>
    </row>
    <row r="89" spans="3:4" ht="15">
      <c r="C89" s="40"/>
      <c r="D89" s="40"/>
    </row>
    <row r="90" spans="3:4" ht="12.75">
      <c r="C90" s="39"/>
      <c r="D90" s="39"/>
    </row>
    <row r="91" spans="3:4" ht="12.75">
      <c r="C91" s="39"/>
      <c r="D91" s="39"/>
    </row>
    <row r="92" spans="3:4" ht="12.75">
      <c r="C92" s="39"/>
      <c r="D92" s="39"/>
    </row>
    <row r="93" spans="3:4" ht="12.75">
      <c r="C93" s="39"/>
      <c r="D93" s="39"/>
    </row>
    <row r="94" spans="3:4" ht="12.75">
      <c r="C94" s="39"/>
      <c r="D94" s="39"/>
    </row>
    <row r="95" spans="3:4" ht="12.75">
      <c r="C95" s="39"/>
      <c r="D95" s="39"/>
    </row>
    <row r="96" spans="3:4" ht="12.75">
      <c r="C96" s="39"/>
      <c r="D96" s="39"/>
    </row>
    <row r="97" spans="3:4" ht="12.75">
      <c r="C97" s="39"/>
      <c r="D97" s="39"/>
    </row>
    <row r="98" spans="3:4" ht="12.75">
      <c r="C98" s="39"/>
      <c r="D98" s="39"/>
    </row>
    <row r="99" spans="3:4" ht="12.75">
      <c r="C99" s="39"/>
      <c r="D99" s="39"/>
    </row>
    <row r="100" spans="3:4" ht="12.75">
      <c r="C100" s="39"/>
      <c r="D100" s="39"/>
    </row>
    <row r="101" spans="3:4" ht="12.75">
      <c r="C101" s="39"/>
      <c r="D101" s="39"/>
    </row>
    <row r="102" spans="3:4" ht="12.75">
      <c r="C102" s="39"/>
      <c r="D102" s="39"/>
    </row>
    <row r="103" spans="3:4" ht="12.75">
      <c r="C103" s="39"/>
      <c r="D103" s="39"/>
    </row>
    <row r="104" spans="3:4" ht="12.75">
      <c r="C104" s="39"/>
      <c r="D104" s="39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33" right="0.5" top="1.49" bottom="1.27" header="0.42" footer="0.6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5"/>
  <sheetViews>
    <sheetView tabSelected="1" workbookViewId="0" topLeftCell="A32">
      <selection activeCell="G54" sqref="G54"/>
    </sheetView>
  </sheetViews>
  <sheetFormatPr defaultColWidth="9.140625" defaultRowHeight="12.75"/>
  <cols>
    <col min="1" max="1" width="32.140625" style="0" customWidth="1"/>
    <col min="2" max="2" width="17.2812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9.7109375" style="0" customWidth="1"/>
    <col min="8" max="8" width="9.421875" style="0" bestFit="1" customWidth="1"/>
  </cols>
  <sheetData>
    <row r="2" spans="1:7" ht="18.75">
      <c r="A2" s="71" t="s">
        <v>37</v>
      </c>
      <c r="B2" s="71"/>
      <c r="C2" s="71"/>
      <c r="D2" s="71"/>
      <c r="E2" s="71"/>
      <c r="F2" s="71"/>
      <c r="G2" s="71"/>
    </row>
    <row r="3" spans="1:7" ht="12.75">
      <c r="A3" s="72" t="s">
        <v>38</v>
      </c>
      <c r="B3" s="72"/>
      <c r="C3" s="72"/>
      <c r="D3" s="72"/>
      <c r="E3" s="72"/>
      <c r="F3" s="72"/>
      <c r="G3" s="72"/>
    </row>
    <row r="4" spans="1:7" ht="12.75">
      <c r="A4" s="72" t="s">
        <v>30</v>
      </c>
      <c r="B4" s="72"/>
      <c r="C4" s="72"/>
      <c r="D4" s="72"/>
      <c r="E4" s="72"/>
      <c r="F4" s="72"/>
      <c r="G4" s="72"/>
    </row>
    <row r="5" spans="1:7" ht="12.75">
      <c r="A5" s="72" t="s">
        <v>64</v>
      </c>
      <c r="B5" s="72"/>
      <c r="C5" s="72"/>
      <c r="D5" s="72"/>
      <c r="E5" s="72"/>
      <c r="F5" s="72"/>
      <c r="G5" s="72"/>
    </row>
    <row r="6" spans="1:7" ht="12.75">
      <c r="A6" s="12"/>
      <c r="B6" s="12"/>
      <c r="C6" s="12"/>
      <c r="D6" s="12"/>
      <c r="E6" s="12"/>
      <c r="F6" s="12"/>
      <c r="G6" s="12"/>
    </row>
    <row r="8" spans="1:18" ht="15.75">
      <c r="A8" s="74" t="s">
        <v>65</v>
      </c>
      <c r="B8" s="74"/>
      <c r="C8" s="74"/>
      <c r="D8" s="74"/>
      <c r="E8" s="74"/>
      <c r="F8" s="74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>
      <c r="A9" s="74" t="s">
        <v>138</v>
      </c>
      <c r="B9" s="74"/>
      <c r="C9" s="74"/>
      <c r="D9" s="74"/>
      <c r="E9" s="74"/>
      <c r="F9" s="74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>
      <c r="A11" s="32"/>
      <c r="B11" s="33" t="s">
        <v>130</v>
      </c>
      <c r="C11" s="32"/>
      <c r="D11" s="34" t="s">
        <v>66</v>
      </c>
      <c r="E11" s="32"/>
      <c r="F11" s="33" t="s">
        <v>139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>
      <c r="A12" s="32"/>
      <c r="B12" s="34" t="s">
        <v>74</v>
      </c>
      <c r="C12" s="32"/>
      <c r="D12" s="34" t="s">
        <v>74</v>
      </c>
      <c r="E12" s="32"/>
      <c r="F12" s="34" t="s">
        <v>74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>
      <c r="A13" s="35" t="s">
        <v>67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5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5.75">
      <c r="A15" s="32" t="s">
        <v>101</v>
      </c>
      <c r="B15" s="36">
        <v>159975</v>
      </c>
      <c r="C15" s="36"/>
      <c r="D15" s="36"/>
      <c r="E15" s="36"/>
      <c r="F15" s="36">
        <f>SUM(B15:D15)</f>
        <v>159975</v>
      </c>
      <c r="G15" s="36"/>
      <c r="H15" s="36"/>
      <c r="I15" s="36"/>
      <c r="J15" s="36"/>
      <c r="K15" s="36"/>
      <c r="L15" s="32"/>
      <c r="M15" s="32"/>
      <c r="N15" s="32"/>
      <c r="O15" s="32"/>
      <c r="P15" s="32"/>
      <c r="Q15" s="32"/>
      <c r="R15" s="32"/>
    </row>
    <row r="16" spans="1:18" ht="15.75">
      <c r="A16" s="32" t="s">
        <v>68</v>
      </c>
      <c r="B16" s="36">
        <v>42787</v>
      </c>
      <c r="C16" s="36"/>
      <c r="D16" s="36"/>
      <c r="E16" s="36"/>
      <c r="F16" s="36">
        <f>SUM(B16:D16)</f>
        <v>42787</v>
      </c>
      <c r="G16" s="36"/>
      <c r="H16" s="36"/>
      <c r="I16" s="36"/>
      <c r="J16" s="36"/>
      <c r="K16" s="36"/>
      <c r="L16" s="32"/>
      <c r="M16" s="32"/>
      <c r="N16" s="32"/>
      <c r="O16" s="32"/>
      <c r="P16" s="32"/>
      <c r="Q16" s="32"/>
      <c r="R16" s="32"/>
    </row>
    <row r="17" spans="1:18" ht="15.75">
      <c r="A17" s="32" t="s">
        <v>69</v>
      </c>
      <c r="B17" s="36">
        <v>182</v>
      </c>
      <c r="C17" s="36"/>
      <c r="D17" s="67">
        <f>+F17-B17</f>
        <v>0</v>
      </c>
      <c r="E17" s="36"/>
      <c r="F17" s="36">
        <v>182</v>
      </c>
      <c r="G17" s="36"/>
      <c r="H17" s="36"/>
      <c r="I17" s="36"/>
      <c r="J17" s="36"/>
      <c r="K17" s="36"/>
      <c r="L17" s="32"/>
      <c r="M17" s="32"/>
      <c r="N17" s="32"/>
      <c r="O17" s="32"/>
      <c r="P17" s="32"/>
      <c r="Q17" s="32"/>
      <c r="R17" s="32"/>
    </row>
    <row r="18" spans="1:18" ht="15.75">
      <c r="A18" s="32" t="s">
        <v>71</v>
      </c>
      <c r="B18" s="36">
        <v>2356</v>
      </c>
      <c r="C18" s="36"/>
      <c r="D18" s="36">
        <f>+F18-B18</f>
        <v>11</v>
      </c>
      <c r="E18" s="36"/>
      <c r="F18" s="36">
        <v>2367</v>
      </c>
      <c r="G18" s="36"/>
      <c r="H18" s="36"/>
      <c r="I18" s="36"/>
      <c r="J18" s="36"/>
      <c r="K18" s="36"/>
      <c r="L18" s="32"/>
      <c r="M18" s="32"/>
      <c r="N18" s="32"/>
      <c r="O18" s="32"/>
      <c r="P18" s="32"/>
      <c r="Q18" s="32"/>
      <c r="R18" s="32"/>
    </row>
    <row r="19" spans="1:18" ht="15.75">
      <c r="A19" s="32" t="s">
        <v>72</v>
      </c>
      <c r="B19" s="36">
        <v>-75450</v>
      </c>
      <c r="C19" s="36"/>
      <c r="D19" s="36">
        <f>+F19-B19</f>
        <v>572</v>
      </c>
      <c r="E19" s="36"/>
      <c r="F19" s="36">
        <v>-74878</v>
      </c>
      <c r="G19" s="36"/>
      <c r="H19" s="36"/>
      <c r="I19" s="36"/>
      <c r="J19" s="36"/>
      <c r="K19" s="36"/>
      <c r="L19" s="32"/>
      <c r="M19" s="32"/>
      <c r="N19" s="32"/>
      <c r="O19" s="32"/>
      <c r="P19" s="32"/>
      <c r="Q19" s="32"/>
      <c r="R19" s="32"/>
    </row>
    <row r="20" spans="1:18" ht="15.75">
      <c r="A20" s="32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2"/>
      <c r="M20" s="32"/>
      <c r="N20" s="32"/>
      <c r="O20" s="32"/>
      <c r="P20" s="32"/>
      <c r="Q20" s="32"/>
      <c r="R20" s="32"/>
    </row>
    <row r="21" spans="1:18" ht="15.75">
      <c r="A21" s="32"/>
      <c r="B21" s="37">
        <f>SUM(B15:B19)</f>
        <v>129850</v>
      </c>
      <c r="C21" s="36"/>
      <c r="D21" s="37">
        <f>SUM(D15:D19)</f>
        <v>583</v>
      </c>
      <c r="E21" s="36"/>
      <c r="F21" s="37">
        <f>SUM(F15:F19)</f>
        <v>130433</v>
      </c>
      <c r="G21" s="36"/>
      <c r="H21" s="36"/>
      <c r="I21" s="36"/>
      <c r="J21" s="36"/>
      <c r="K21" s="36"/>
      <c r="L21" s="32"/>
      <c r="M21" s="32"/>
      <c r="N21" s="32"/>
      <c r="O21" s="32"/>
      <c r="P21" s="32"/>
      <c r="Q21" s="32"/>
      <c r="R21" s="32"/>
    </row>
    <row r="22" spans="1:18" ht="15.75">
      <c r="A22" s="3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2"/>
      <c r="M22" s="32"/>
      <c r="N22" s="32"/>
      <c r="O22" s="32"/>
      <c r="P22" s="32"/>
      <c r="Q22" s="32"/>
      <c r="R22" s="32"/>
    </row>
    <row r="23" spans="1:18" ht="15.75">
      <c r="A23" s="35" t="s">
        <v>73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2"/>
      <c r="M23" s="32"/>
      <c r="N23" s="32"/>
      <c r="O23" s="32"/>
      <c r="P23" s="32"/>
      <c r="Q23" s="32"/>
      <c r="R23" s="32"/>
    </row>
    <row r="24" spans="1:18" ht="15.75">
      <c r="A24" s="3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2"/>
      <c r="M24" s="32"/>
      <c r="N24" s="32"/>
      <c r="O24" s="32"/>
      <c r="P24" s="32"/>
      <c r="Q24" s="32"/>
      <c r="R24" s="32"/>
    </row>
    <row r="25" spans="1:18" ht="15.75">
      <c r="A25" s="32" t="s">
        <v>69</v>
      </c>
      <c r="B25" s="36">
        <v>670</v>
      </c>
      <c r="C25" s="36"/>
      <c r="D25" s="36"/>
      <c r="E25" s="36"/>
      <c r="F25" s="36">
        <f>SUM(B25:D25)</f>
        <v>670</v>
      </c>
      <c r="G25" s="36"/>
      <c r="H25" s="36"/>
      <c r="I25" s="36"/>
      <c r="J25" s="36"/>
      <c r="K25" s="36"/>
      <c r="L25" s="32"/>
      <c r="M25" s="32"/>
      <c r="N25" s="32"/>
      <c r="O25" s="32"/>
      <c r="P25" s="32"/>
      <c r="Q25" s="32"/>
      <c r="R25" s="32"/>
    </row>
    <row r="26" spans="1:18" ht="15.75">
      <c r="A26" s="3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2"/>
      <c r="M26" s="32"/>
      <c r="N26" s="32"/>
      <c r="O26" s="32"/>
      <c r="P26" s="32"/>
      <c r="Q26" s="32"/>
      <c r="R26" s="32"/>
    </row>
    <row r="27" spans="1:18" ht="16.5" thickBot="1">
      <c r="A27" s="32"/>
      <c r="B27" s="38">
        <f>SUM(B21:B26)</f>
        <v>130520</v>
      </c>
      <c r="C27" s="36"/>
      <c r="D27" s="38">
        <f>SUM(D21:D26)</f>
        <v>583</v>
      </c>
      <c r="E27" s="36"/>
      <c r="F27" s="38">
        <f>SUM(F21:F26)</f>
        <v>131103</v>
      </c>
      <c r="G27" s="36"/>
      <c r="H27" s="36"/>
      <c r="I27" s="36"/>
      <c r="J27" s="36"/>
      <c r="K27" s="36"/>
      <c r="L27" s="32"/>
      <c r="M27" s="32"/>
      <c r="N27" s="32"/>
      <c r="O27" s="32"/>
      <c r="P27" s="32"/>
      <c r="Q27" s="32"/>
      <c r="R27" s="32"/>
    </row>
    <row r="28" spans="1:18" ht="16.5" thickTop="1">
      <c r="A28" s="32"/>
      <c r="B28" s="58"/>
      <c r="C28" s="36"/>
      <c r="D28" s="58"/>
      <c r="E28" s="36"/>
      <c r="F28" s="58"/>
      <c r="G28" s="36"/>
      <c r="H28" s="36"/>
      <c r="I28" s="36"/>
      <c r="J28" s="36"/>
      <c r="K28" s="36"/>
      <c r="L28" s="32"/>
      <c r="M28" s="32"/>
      <c r="N28" s="32"/>
      <c r="O28" s="32"/>
      <c r="P28" s="32"/>
      <c r="Q28" s="32"/>
      <c r="R28" s="32"/>
    </row>
    <row r="29" spans="1:18" ht="15.75">
      <c r="A29" s="32"/>
      <c r="B29" s="58"/>
      <c r="C29" s="36"/>
      <c r="D29" s="58"/>
      <c r="E29" s="36"/>
      <c r="F29" s="58"/>
      <c r="G29" s="36"/>
      <c r="H29" s="36"/>
      <c r="I29" s="36"/>
      <c r="J29" s="36"/>
      <c r="K29" s="36"/>
      <c r="L29" s="32"/>
      <c r="M29" s="32"/>
      <c r="N29" s="32"/>
      <c r="O29" s="32"/>
      <c r="P29" s="32"/>
      <c r="Q29" s="32"/>
      <c r="R29" s="32"/>
    </row>
    <row r="30" spans="1:18" ht="15.75">
      <c r="A30" s="32"/>
      <c r="B30" s="34" t="s">
        <v>132</v>
      </c>
      <c r="C30" s="32"/>
      <c r="D30" s="32"/>
      <c r="E30" s="32"/>
      <c r="F30" s="34" t="s">
        <v>132</v>
      </c>
      <c r="G30" s="36"/>
      <c r="H30" s="36"/>
      <c r="I30" s="36"/>
      <c r="J30" s="36"/>
      <c r="K30" s="36"/>
      <c r="L30" s="32"/>
      <c r="M30" s="32"/>
      <c r="N30" s="32"/>
      <c r="O30" s="32"/>
      <c r="P30" s="32"/>
      <c r="Q30" s="32"/>
      <c r="R30" s="32"/>
    </row>
    <row r="31" spans="1:18" ht="15.75">
      <c r="A31" s="32"/>
      <c r="B31" s="33" t="s">
        <v>124</v>
      </c>
      <c r="C31" s="32"/>
      <c r="D31" s="34" t="s">
        <v>66</v>
      </c>
      <c r="E31" s="32"/>
      <c r="F31" s="33" t="s">
        <v>140</v>
      </c>
      <c r="G31" s="36"/>
      <c r="H31" s="36"/>
      <c r="I31" s="36"/>
      <c r="J31" s="36"/>
      <c r="K31" s="36"/>
      <c r="L31" s="32"/>
      <c r="M31" s="32"/>
      <c r="N31" s="32"/>
      <c r="O31" s="32"/>
      <c r="P31" s="32"/>
      <c r="Q31" s="32"/>
      <c r="R31" s="32"/>
    </row>
    <row r="32" spans="1:18" ht="15.75">
      <c r="A32" s="32"/>
      <c r="B32" s="34" t="s">
        <v>11</v>
      </c>
      <c r="C32" s="32"/>
      <c r="D32" s="34" t="s">
        <v>11</v>
      </c>
      <c r="E32" s="32"/>
      <c r="F32" s="34" t="s">
        <v>11</v>
      </c>
      <c r="G32" s="36"/>
      <c r="H32" s="36"/>
      <c r="I32" s="36"/>
      <c r="J32" s="36"/>
      <c r="K32" s="36"/>
      <c r="L32" s="32"/>
      <c r="M32" s="32"/>
      <c r="N32" s="32"/>
      <c r="O32" s="32"/>
      <c r="P32" s="32"/>
      <c r="Q32" s="32"/>
      <c r="R32" s="32"/>
    </row>
    <row r="33" spans="1:18" ht="15.75">
      <c r="A33" s="35" t="s">
        <v>67</v>
      </c>
      <c r="B33" s="32"/>
      <c r="C33" s="32"/>
      <c r="D33" s="32"/>
      <c r="E33" s="32"/>
      <c r="F33" s="32"/>
      <c r="G33" s="36"/>
      <c r="H33" s="36"/>
      <c r="I33" s="36"/>
      <c r="J33" s="36"/>
      <c r="K33" s="36"/>
      <c r="L33" s="32"/>
      <c r="M33" s="32"/>
      <c r="N33" s="32"/>
      <c r="O33" s="32"/>
      <c r="P33" s="32"/>
      <c r="Q33" s="32"/>
      <c r="R33" s="32"/>
    </row>
    <row r="34" spans="1:18" ht="15.75">
      <c r="A34" s="32"/>
      <c r="B34" s="32"/>
      <c r="C34" s="32"/>
      <c r="D34" s="32"/>
      <c r="E34" s="32"/>
      <c r="F34" s="32"/>
      <c r="G34" s="36"/>
      <c r="H34" s="36"/>
      <c r="I34" s="36"/>
      <c r="J34" s="36"/>
      <c r="K34" s="36"/>
      <c r="L34" s="32"/>
      <c r="M34" s="32"/>
      <c r="N34" s="32"/>
      <c r="O34" s="32"/>
      <c r="P34" s="32"/>
      <c r="Q34" s="32"/>
      <c r="R34" s="32"/>
    </row>
    <row r="35" spans="1:18" ht="15.75">
      <c r="A35" s="32" t="s">
        <v>101</v>
      </c>
      <c r="B35" s="36">
        <v>159975</v>
      </c>
      <c r="C35" s="36"/>
      <c r="D35" s="36"/>
      <c r="E35" s="36"/>
      <c r="F35" s="36">
        <v>159975</v>
      </c>
      <c r="G35" s="36"/>
      <c r="H35" s="36"/>
      <c r="I35" s="36"/>
      <c r="J35" s="36"/>
      <c r="K35" s="36"/>
      <c r="L35" s="32"/>
      <c r="M35" s="32"/>
      <c r="N35" s="32"/>
      <c r="O35" s="32"/>
      <c r="P35" s="32"/>
      <c r="Q35" s="32"/>
      <c r="R35" s="32"/>
    </row>
    <row r="36" spans="1:18" ht="15.75">
      <c r="A36" s="32" t="s">
        <v>68</v>
      </c>
      <c r="B36" s="36">
        <v>42787</v>
      </c>
      <c r="C36" s="36"/>
      <c r="D36" s="36"/>
      <c r="E36" s="36"/>
      <c r="F36" s="36">
        <f>+B16</f>
        <v>42787</v>
      </c>
      <c r="G36" s="36"/>
      <c r="H36" s="36"/>
      <c r="I36" s="36"/>
      <c r="J36" s="36"/>
      <c r="K36" s="36"/>
      <c r="L36" s="32"/>
      <c r="M36" s="32"/>
      <c r="N36" s="32"/>
      <c r="O36" s="32"/>
      <c r="P36" s="32"/>
      <c r="Q36" s="32"/>
      <c r="R36" s="32"/>
    </row>
    <row r="37" spans="1:18" ht="15.75">
      <c r="A37" s="32" t="s">
        <v>69</v>
      </c>
      <c r="B37" s="36">
        <f>1140-670-288</f>
        <v>182</v>
      </c>
      <c r="C37" s="36"/>
      <c r="D37" s="67">
        <f>+F37-B37</f>
        <v>0</v>
      </c>
      <c r="E37" s="36"/>
      <c r="F37" s="36">
        <f>470-288</f>
        <v>182</v>
      </c>
      <c r="G37" s="36"/>
      <c r="H37" s="36"/>
      <c r="I37" s="36"/>
      <c r="J37" s="36"/>
      <c r="K37" s="36"/>
      <c r="L37" s="32"/>
      <c r="M37" s="32"/>
      <c r="N37" s="32"/>
      <c r="O37" s="32"/>
      <c r="P37" s="32"/>
      <c r="Q37" s="32"/>
      <c r="R37" s="32"/>
    </row>
    <row r="38" spans="1:18" ht="15.75">
      <c r="A38" s="32" t="s">
        <v>71</v>
      </c>
      <c r="B38" s="36">
        <v>2113</v>
      </c>
      <c r="C38" s="36"/>
      <c r="D38" s="36">
        <f>+F38-B38</f>
        <v>89</v>
      </c>
      <c r="E38" s="36"/>
      <c r="F38" s="36">
        <v>2202</v>
      </c>
      <c r="G38" s="36"/>
      <c r="H38" s="36"/>
      <c r="I38" s="36"/>
      <c r="J38" s="36"/>
      <c r="K38" s="36"/>
      <c r="L38" s="32"/>
      <c r="M38" s="32"/>
      <c r="N38" s="32"/>
      <c r="O38" s="32"/>
      <c r="P38" s="32"/>
      <c r="Q38" s="32"/>
      <c r="R38" s="32"/>
    </row>
    <row r="39" spans="1:18" ht="15.75">
      <c r="A39" s="32" t="s">
        <v>72</v>
      </c>
      <c r="B39" s="36">
        <v>-77342</v>
      </c>
      <c r="C39" s="36"/>
      <c r="D39" s="36">
        <f>+F39-B39</f>
        <v>-942</v>
      </c>
      <c r="E39" s="36"/>
      <c r="F39" s="36">
        <v>-78284</v>
      </c>
      <c r="G39" s="36"/>
      <c r="H39" s="36"/>
      <c r="I39" s="36"/>
      <c r="J39" s="36"/>
      <c r="K39" s="36"/>
      <c r="L39" s="32"/>
      <c r="M39" s="32"/>
      <c r="N39" s="32"/>
      <c r="O39" s="32"/>
      <c r="P39" s="32"/>
      <c r="Q39" s="32"/>
      <c r="R39" s="32"/>
    </row>
    <row r="40" spans="1:18" ht="15.75">
      <c r="A40" s="32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2"/>
      <c r="M40" s="32"/>
      <c r="N40" s="32"/>
      <c r="O40" s="32"/>
      <c r="P40" s="32"/>
      <c r="Q40" s="32"/>
      <c r="R40" s="32"/>
    </row>
    <row r="41" spans="1:18" ht="15.75">
      <c r="A41" s="32"/>
      <c r="B41" s="37">
        <f>SUM(B35:B39)</f>
        <v>127715</v>
      </c>
      <c r="C41" s="36"/>
      <c r="D41" s="37">
        <f>SUM(D35:D39)</f>
        <v>-853</v>
      </c>
      <c r="E41" s="36"/>
      <c r="F41" s="37">
        <f>SUM(F35:F39)</f>
        <v>126862</v>
      </c>
      <c r="G41" s="36"/>
      <c r="H41" s="36"/>
      <c r="I41" s="36"/>
      <c r="J41" s="36"/>
      <c r="K41" s="36"/>
      <c r="L41" s="32"/>
      <c r="M41" s="32"/>
      <c r="N41" s="32"/>
      <c r="O41" s="32"/>
      <c r="P41" s="32"/>
      <c r="Q41" s="32"/>
      <c r="R41" s="32"/>
    </row>
    <row r="42" spans="1:18" ht="15.75">
      <c r="A42" s="32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2"/>
      <c r="M42" s="32"/>
      <c r="N42" s="32"/>
      <c r="O42" s="32"/>
      <c r="P42" s="32"/>
      <c r="Q42" s="32"/>
      <c r="R42" s="32"/>
    </row>
    <row r="43" spans="1:18" ht="15.75">
      <c r="A43" s="35" t="s">
        <v>73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2"/>
      <c r="M43" s="32"/>
      <c r="N43" s="32"/>
      <c r="O43" s="32"/>
      <c r="P43" s="32"/>
      <c r="Q43" s="32"/>
      <c r="R43" s="32"/>
    </row>
    <row r="44" spans="1:18" ht="15.75">
      <c r="A44" s="3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2"/>
      <c r="M44" s="32"/>
      <c r="N44" s="32"/>
      <c r="O44" s="32"/>
      <c r="P44" s="32"/>
      <c r="Q44" s="32"/>
      <c r="R44" s="32"/>
    </row>
    <row r="45" spans="1:18" ht="15.75">
      <c r="A45" s="32" t="s">
        <v>69</v>
      </c>
      <c r="B45" s="36">
        <v>670</v>
      </c>
      <c r="C45" s="36"/>
      <c r="D45" s="36"/>
      <c r="E45" s="36"/>
      <c r="F45" s="36">
        <f>SUM(B45:D45)</f>
        <v>670</v>
      </c>
      <c r="G45" s="36"/>
      <c r="H45" s="36"/>
      <c r="I45" s="36"/>
      <c r="J45" s="36"/>
      <c r="K45" s="36"/>
      <c r="L45" s="32"/>
      <c r="M45" s="32"/>
      <c r="N45" s="32"/>
      <c r="O45" s="32"/>
      <c r="P45" s="32"/>
      <c r="Q45" s="32"/>
      <c r="R45" s="32"/>
    </row>
    <row r="46" spans="1:18" ht="15.75">
      <c r="A46" s="32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2"/>
      <c r="M46" s="32"/>
      <c r="N46" s="32"/>
      <c r="O46" s="32"/>
      <c r="P46" s="32"/>
      <c r="Q46" s="32"/>
      <c r="R46" s="32"/>
    </row>
    <row r="47" spans="1:18" ht="16.5" thickBot="1">
      <c r="A47" s="32"/>
      <c r="B47" s="38">
        <f>SUM(B41:B46)</f>
        <v>128385</v>
      </c>
      <c r="C47" s="36"/>
      <c r="D47" s="38">
        <f>SUM(D41:D46)</f>
        <v>-853</v>
      </c>
      <c r="E47" s="36"/>
      <c r="F47" s="38">
        <f>SUM(F41:F46)</f>
        <v>127532</v>
      </c>
      <c r="G47" s="36"/>
      <c r="H47" s="36"/>
      <c r="I47" s="36"/>
      <c r="J47" s="36"/>
      <c r="K47" s="36"/>
      <c r="L47" s="32"/>
      <c r="M47" s="32"/>
      <c r="N47" s="32"/>
      <c r="O47" s="32"/>
      <c r="P47" s="32"/>
      <c r="Q47" s="32"/>
      <c r="R47" s="32"/>
    </row>
    <row r="48" spans="1:18" ht="16.5" thickTop="1">
      <c r="A48" s="32"/>
      <c r="B48" s="58"/>
      <c r="C48" s="36"/>
      <c r="D48" s="58"/>
      <c r="E48" s="36"/>
      <c r="F48" s="58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</row>
    <row r="49" spans="1:18" ht="15.75">
      <c r="A49" s="32"/>
      <c r="B49" s="58"/>
      <c r="C49" s="36"/>
      <c r="D49" s="58"/>
      <c r="E49" s="36"/>
      <c r="F49" s="58"/>
      <c r="G49" s="36"/>
      <c r="H49" s="36"/>
      <c r="I49" s="36"/>
      <c r="J49" s="36"/>
      <c r="K49" s="36"/>
      <c r="L49" s="32"/>
      <c r="M49" s="32"/>
      <c r="N49" s="32"/>
      <c r="O49" s="32"/>
      <c r="P49" s="32"/>
      <c r="Q49" s="32"/>
      <c r="R49" s="32"/>
    </row>
    <row r="50" spans="1:18" ht="15.75">
      <c r="A50" s="32"/>
      <c r="B50" s="58"/>
      <c r="C50" s="36"/>
      <c r="D50" s="58"/>
      <c r="E50" s="36"/>
      <c r="F50" s="58"/>
      <c r="G50" s="36"/>
      <c r="H50" s="36"/>
      <c r="I50" s="36"/>
      <c r="J50" s="36"/>
      <c r="K50" s="36"/>
      <c r="L50" s="32"/>
      <c r="M50" s="32"/>
      <c r="N50" s="32"/>
      <c r="O50" s="32"/>
      <c r="P50" s="32"/>
      <c r="Q50" s="32"/>
      <c r="R50" s="32"/>
    </row>
    <row r="51" spans="1:18" ht="15.75">
      <c r="A51" s="30" t="s">
        <v>78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5.75">
      <c r="A52" s="30" t="s">
        <v>135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5.75">
      <c r="A53" s="32"/>
      <c r="B53" s="32"/>
      <c r="C53" s="32"/>
      <c r="D53" s="32"/>
      <c r="E53" s="32"/>
      <c r="F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5.75">
      <c r="A54" s="32"/>
      <c r="B54" s="32"/>
      <c r="C54" s="32"/>
      <c r="D54" s="32"/>
      <c r="E54" s="32"/>
      <c r="F54" s="40"/>
      <c r="G54" s="75" t="s">
        <v>6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5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5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5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5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5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5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5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5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5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5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5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5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5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5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5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5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5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5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5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5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86" right="0.25" top="0.5" bottom="0.5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POLY GLASS FIBRE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/>
  <dc:creator>ENET CORPROATE SERVICES SDN BHD</dc:creator>
  <cp:keywords/>
  <dc:description/>
  <cp:lastModifiedBy>enet</cp:lastModifiedBy>
  <cp:lastPrinted>2004-10-21T08:03:41Z</cp:lastPrinted>
  <dcterms:created xsi:type="dcterms:W3CDTF">1999-09-09T14:10:21Z</dcterms:created>
  <dcterms:modified xsi:type="dcterms:W3CDTF">2004-10-21T08:04:14Z</dcterms:modified>
  <cp:category/>
  <cp:version/>
  <cp:contentType/>
  <cp:contentStatus/>
</cp:coreProperties>
</file>