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45" yWindow="-120" windowWidth="14595" windowHeight="10575" tabRatio="601" firstSheet="1" activeTab="4"/>
  </bookViews>
  <sheets>
    <sheet name="Sheet5" sheetId="6" state="hidden" r:id="rId1"/>
    <sheet name="Income Statement" sheetId="2" r:id="rId2"/>
    <sheet name="Balance Sheet" sheetId="5" r:id="rId3"/>
    <sheet name="Cash Flow Statement" sheetId="47841" r:id="rId4"/>
    <sheet name="Changes In Equity" sheetId="47840" r:id="rId5"/>
    <sheet name="Cash Flow" sheetId="4" state="hidden" r:id="rId6"/>
  </sheets>
  <definedNames>
    <definedName name="_xlnm.Print_Area" localSheetId="2">'Balance Sheet'!$A$1:$F$60</definedName>
    <definedName name="_xlnm.Print_Area" localSheetId="5">'Cash Flow'!$A$1:$H$57</definedName>
    <definedName name="_xlnm.Print_Area" localSheetId="3">'Cash Flow Statement'!$A$1:$I$55</definedName>
    <definedName name="_xlnm.Print_Area" localSheetId="4">'Changes In Equity'!$A$1:$O$56</definedName>
    <definedName name="_xlnm.Print_Area" localSheetId="1">'Income Statement'!$A$1:$I$58</definedName>
  </definedNames>
  <calcPr calcId="114210"/>
</workbook>
</file>

<file path=xl/calcChain.xml><?xml version="1.0" encoding="utf-8"?>
<calcChain xmlns="http://schemas.openxmlformats.org/spreadsheetml/2006/main">
  <c r="E18" i="5"/>
  <c r="E12"/>
  <c r="G25" i="47841"/>
  <c r="G36"/>
  <c r="G18"/>
  <c r="E15" i="5"/>
  <c r="F15"/>
  <c r="E23"/>
  <c r="F23"/>
  <c r="E25"/>
  <c r="F25"/>
  <c r="E33"/>
  <c r="F33"/>
  <c r="E36"/>
  <c r="F36"/>
  <c r="E42"/>
  <c r="F42"/>
  <c r="E48"/>
  <c r="F48"/>
  <c r="E50"/>
  <c r="F50"/>
  <c r="E52"/>
  <c r="F52"/>
  <c r="E54"/>
  <c r="G14" i="4"/>
  <c r="G15"/>
  <c r="G16"/>
  <c r="H16"/>
  <c r="G18"/>
  <c r="G21"/>
  <c r="H21"/>
  <c r="H23"/>
  <c r="G29"/>
  <c r="H29"/>
  <c r="G36"/>
  <c r="H36"/>
  <c r="H38"/>
  <c r="H45"/>
  <c r="G50"/>
  <c r="H50"/>
  <c r="H14" i="47841"/>
  <c r="H16"/>
  <c r="H18"/>
  <c r="H21"/>
  <c r="H22"/>
  <c r="H25"/>
  <c r="G29"/>
  <c r="H29"/>
  <c r="H36"/>
  <c r="H38"/>
  <c r="H33"/>
  <c r="G34"/>
  <c r="H34"/>
  <c r="G49"/>
  <c r="H49"/>
  <c r="O14" i="47840"/>
  <c r="O20"/>
  <c r="O22"/>
  <c r="E27"/>
  <c r="F27"/>
  <c r="H27"/>
  <c r="L27"/>
  <c r="O37"/>
  <c r="O50"/>
  <c r="O41"/>
  <c r="O43"/>
  <c r="F50"/>
  <c r="H50"/>
  <c r="L50"/>
  <c r="N50"/>
  <c r="E13" i="2"/>
  <c r="I13"/>
  <c r="N13"/>
  <c r="E14"/>
  <c r="I14"/>
  <c r="I15"/>
  <c r="I18"/>
  <c r="I19"/>
  <c r="I21"/>
  <c r="I24"/>
  <c r="I25"/>
  <c r="I29"/>
  <c r="I31"/>
  <c r="I33"/>
  <c r="I34"/>
  <c r="I37"/>
  <c r="N14"/>
  <c r="E15"/>
  <c r="F15"/>
  <c r="H15"/>
  <c r="N15"/>
  <c r="K17"/>
  <c r="E17"/>
  <c r="E18"/>
  <c r="E19"/>
  <c r="E20"/>
  <c r="E21"/>
  <c r="E23"/>
  <c r="E24"/>
  <c r="E25"/>
  <c r="E28"/>
  <c r="E27"/>
  <c r="E29"/>
  <c r="E31"/>
  <c r="E33"/>
  <c r="E35"/>
  <c r="E37"/>
  <c r="L17"/>
  <c r="N17"/>
  <c r="N18"/>
  <c r="N19"/>
  <c r="L20"/>
  <c r="N20"/>
  <c r="F21"/>
  <c r="H21"/>
  <c r="H25"/>
  <c r="H29"/>
  <c r="H33"/>
  <c r="H34"/>
  <c r="H37"/>
  <c r="K21"/>
  <c r="N24"/>
  <c r="F25"/>
  <c r="L25"/>
  <c r="N25"/>
  <c r="K25"/>
  <c r="K29"/>
  <c r="N31"/>
  <c r="G38" i="47841"/>
  <c r="H40" i="2"/>
  <c r="H52"/>
  <c r="H54"/>
  <c r="N18" i="47840"/>
  <c r="O18"/>
  <c r="O27"/>
  <c r="P37" i="2"/>
  <c r="E40"/>
  <c r="E52"/>
  <c r="E54"/>
  <c r="G23" i="4"/>
  <c r="G38"/>
  <c r="G45"/>
  <c r="I40" i="2"/>
  <c r="I52"/>
  <c r="I54"/>
  <c r="F29"/>
  <c r="L21"/>
  <c r="H45"/>
  <c r="H47"/>
  <c r="H42"/>
  <c r="N27" i="47840"/>
  <c r="L29" i="2"/>
  <c r="N21"/>
  <c r="I42"/>
  <c r="I45"/>
  <c r="I47"/>
  <c r="F33"/>
  <c r="N29"/>
  <c r="P40"/>
  <c r="E42"/>
  <c r="E45"/>
  <c r="E47"/>
  <c r="F37"/>
  <c r="N33"/>
  <c r="F40"/>
  <c r="F52"/>
  <c r="F54"/>
  <c r="N37"/>
  <c r="F42"/>
  <c r="F45"/>
  <c r="F47"/>
  <c r="N40"/>
</calcChain>
</file>

<file path=xl/sharedStrings.xml><?xml version="1.0" encoding="utf-8"?>
<sst xmlns="http://schemas.openxmlformats.org/spreadsheetml/2006/main" count="355" uniqueCount="175">
  <si>
    <t>RM'000</t>
  </si>
  <si>
    <t xml:space="preserve"> </t>
  </si>
  <si>
    <t>Total</t>
  </si>
  <si>
    <t>Ended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</si>
  <si>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</si>
  <si>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</si>
  <si>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</si>
  <si>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</si>
  <si>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</si>
  <si>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</si>
  <si>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</si>
  <si>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</si>
  <si>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</si>
  <si>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</si>
  <si>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</si>
  <si>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cash equivalents comprise :-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</si>
  <si>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</si>
  <si>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</si>
  <si>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</si>
  <si>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</si>
  <si>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</si>
  <si>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</si>
  <si>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</si>
  <si>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</si>
  <si>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 xml:space="preserve">Share capital </t>
  </si>
  <si>
    <t xml:space="preserve">Reserves </t>
  </si>
  <si>
    <t>Trade &amp; other payables</t>
  </si>
  <si>
    <t>Deferred tax liabilities</t>
  </si>
  <si>
    <t>Total liabilities</t>
  </si>
  <si>
    <t>TOTAL EQUITY &amp; LIABILITIES</t>
  </si>
  <si>
    <t xml:space="preserve">  Interest received</t>
  </si>
  <si>
    <t xml:space="preserve">  Interest paid</t>
  </si>
  <si>
    <t>The condensed consolidated cash flow statement should be read in conjunction</t>
  </si>
  <si>
    <t>Option</t>
  </si>
  <si>
    <t>Cash &amp; bank balances</t>
  </si>
  <si>
    <t>Equity attributable to equity holders of the parent</t>
  </si>
  <si>
    <t>Current tax assets</t>
  </si>
  <si>
    <t>Employee benefits</t>
  </si>
  <si>
    <t>the accompanying explanatory notes attached to the Interim Consolidated Financial Statements.</t>
  </si>
  <si>
    <t xml:space="preserve">Exchange difference on translation of </t>
  </si>
  <si>
    <t/>
  </si>
  <si>
    <t>Net loss not recognised in the income statement</t>
  </si>
  <si>
    <t>financial statements of foreign subsidiary</t>
  </si>
  <si>
    <t>Cash Flows from Investing Activities</t>
  </si>
  <si>
    <t xml:space="preserve">  </t>
  </si>
  <si>
    <t xml:space="preserve">                    </t>
  </si>
  <si>
    <t xml:space="preserve">  Bank overdraft</t>
  </si>
  <si>
    <t>Distributable</t>
  </si>
  <si>
    <t>2009</t>
  </si>
  <si>
    <t>Gross profit</t>
  </si>
  <si>
    <t>Finance costs</t>
  </si>
  <si>
    <t xml:space="preserve">Earnings per ordinary  share </t>
  </si>
  <si>
    <t>Basic earnings per ordinary share (sen)</t>
  </si>
  <si>
    <t>Investment properties</t>
  </si>
  <si>
    <t>Total non-current assets</t>
  </si>
  <si>
    <t>Total current assets</t>
  </si>
  <si>
    <t xml:space="preserve">Total equity </t>
  </si>
  <si>
    <t>Total non-current liabilities</t>
  </si>
  <si>
    <t>Total current liabilities</t>
  </si>
  <si>
    <t>Unaudited</t>
  </si>
  <si>
    <t>Audited</t>
  </si>
  <si>
    <t>Cash Flows from operating activities</t>
  </si>
  <si>
    <t>Cash Flows from financing activities</t>
  </si>
  <si>
    <t>Cash Flows used in investing activities</t>
  </si>
  <si>
    <t xml:space="preserve">  Cash flows used in investing activities</t>
  </si>
  <si>
    <t xml:space="preserve">  Net increase/ (decrease) in cash &amp; cash equivalents</t>
  </si>
  <si>
    <t>Administrative expenses</t>
  </si>
  <si>
    <t xml:space="preserve">  Payments of dividends</t>
  </si>
  <si>
    <t xml:space="preserve">  Cash flows (used in)/ from financing activities</t>
  </si>
  <si>
    <t>Diluted earnings per ordinary share (sen)</t>
  </si>
  <si>
    <t>Income tax expense</t>
  </si>
  <si>
    <t>Net assets per ordinary share (RM)</t>
  </si>
  <si>
    <t xml:space="preserve">Cash flows from/ (used in) operating activities </t>
  </si>
  <si>
    <t xml:space="preserve">  Purchase of property ,plant and equipment</t>
  </si>
  <si>
    <t xml:space="preserve">  Cash &amp; cash equivalents at beginning of financial year</t>
  </si>
  <si>
    <t xml:space="preserve">  Cash &amp; bank balances</t>
  </si>
  <si>
    <t xml:space="preserve">Profit before tax </t>
  </si>
  <si>
    <t>Cash &amp; cash equivalents at end of year</t>
  </si>
  <si>
    <t>Central Industrial Corporation Berhad (Company No. 12186-K)</t>
  </si>
  <si>
    <t>2010</t>
  </si>
  <si>
    <t>Interim Report - Frist  Quarter 2010</t>
  </si>
  <si>
    <t>31/3/2010</t>
  </si>
  <si>
    <t>Condensed consolidated cash flow statement for three months ended</t>
  </si>
  <si>
    <t xml:space="preserve">31 March 2010 </t>
  </si>
  <si>
    <t>31/3/2009</t>
  </si>
  <si>
    <t>3 Months</t>
  </si>
  <si>
    <t xml:space="preserve"> </t>
  </si>
  <si>
    <t xml:space="preserve">Retained earnings </t>
  </si>
  <si>
    <t>Non-cash items</t>
  </si>
  <si>
    <t>Changes in working capital</t>
  </si>
  <si>
    <t>Net Change in current assets</t>
  </si>
  <si>
    <t>Net Change in current liabilities</t>
  </si>
  <si>
    <t>Net Change in operating activities</t>
  </si>
  <si>
    <t>Net change in cash &amp; cash equivalents</t>
  </si>
  <si>
    <t xml:space="preserve">with the audited financial statements for the year ended 31 December 2009 and </t>
  </si>
  <si>
    <t>restated</t>
  </si>
  <si>
    <t xml:space="preserve">Three months ended </t>
  </si>
  <si>
    <t xml:space="preserve">Results from operating activities </t>
  </si>
  <si>
    <t>CONDENSED CONSOLIDATED STATEMENT OF FINANCIAL POSITION</t>
  </si>
  <si>
    <t xml:space="preserve"> 31 December</t>
  </si>
  <si>
    <t>Tax Payable</t>
  </si>
  <si>
    <t>Translation</t>
  </si>
  <si>
    <t xml:space="preserve">Hedging </t>
  </si>
  <si>
    <t xml:space="preserve">Fair value </t>
  </si>
  <si>
    <t>Revaluation</t>
  </si>
  <si>
    <t>Treasury</t>
  </si>
  <si>
    <t xml:space="preserve">Share </t>
  </si>
  <si>
    <t xml:space="preserve">In thousand  of RM </t>
  </si>
  <si>
    <t>Company No . 12186-K (Incorporated in Malaysia)</t>
  </si>
  <si>
    <t>Dividend to owners</t>
  </si>
  <si>
    <t>Bank overdrafts</t>
  </si>
  <si>
    <t xml:space="preserve">Short term borrowings </t>
  </si>
  <si>
    <t xml:space="preserve">Profit  for the period </t>
  </si>
  <si>
    <t>Total comprehensive income for the period</t>
  </si>
  <si>
    <t>LIABILITIES</t>
  </si>
  <si>
    <t xml:space="preserve">EQUITY </t>
  </si>
  <si>
    <t>Total equity attributable to owners of the Company</t>
  </si>
  <si>
    <t>Minority interests</t>
  </si>
  <si>
    <t>Cash flows from financing activities</t>
  </si>
  <si>
    <t>Net cash flow (used in) investing activities</t>
  </si>
  <si>
    <t>Adjustment for :-</t>
  </si>
  <si>
    <t>Cash flows from investing activities</t>
  </si>
  <si>
    <t>CENTRAL INDUSTRIAL CORPORATION BERHAD and its subsidiaries</t>
  </si>
  <si>
    <t>CONDENSED CONSOLIDATED STATEMENT OF COMPREHENSIVE INCOME</t>
  </si>
  <si>
    <t>Profit attributable to :</t>
  </si>
  <si>
    <t>Owner of the company</t>
  </si>
  <si>
    <t>Continuing  operations</t>
  </si>
  <si>
    <t>Net finance costs</t>
  </si>
  <si>
    <t>Share of profit of associates, net of tax</t>
  </si>
  <si>
    <t>Other comprehensive income, net of tax</t>
  </si>
  <si>
    <t>CONDENSED CONSOLIDATED STATEMENT OF CASH FLOW</t>
  </si>
  <si>
    <t>Profit before tax from - continuing operations</t>
  </si>
  <si>
    <t>Net cash flow from / ( used in ) operating activities</t>
  </si>
  <si>
    <t>Non-operating items (which are investing / financing)</t>
  </si>
  <si>
    <t>Interest paid</t>
  </si>
  <si>
    <t>(Repayment) / Drawdown of bank borrowings, net</t>
  </si>
  <si>
    <t>Net cash flow from / (used in) financing activities</t>
  </si>
  <si>
    <t>Cash and cash equivalents at 1 January</t>
  </si>
  <si>
    <t>Cash and bank balances</t>
  </si>
  <si>
    <t>Cash and cash equivalents</t>
  </si>
  <si>
    <t>Cash and cash equivalents included in the condensed consolidated statement of cash flow comprise:</t>
  </si>
  <si>
    <t>(The Condensed  Consolidated  Cash Flow Statement should  be read  in conjunction with the Annual</t>
  </si>
  <si>
    <t>Financial Report for the year ended 31.12.2009)</t>
  </si>
  <si>
    <t>CONDENSED CONSOLIDATED STATEMENT OF CHANGES IN EQUITY</t>
  </si>
  <si>
    <t>Equity</t>
  </si>
  <si>
    <t>Share-based payments transactions</t>
  </si>
  <si>
    <t>(The Condensed Consolidated Statement of Changes In Equity should be read in conjunction with the Annual</t>
  </si>
  <si>
    <t>(The Condensed Consolidated Statement of Comprehensive Income should be read in conjunction with</t>
  </si>
  <si>
    <t>the Annual Financial Report for the year ended 31.12.2009)</t>
  </si>
  <si>
    <t xml:space="preserve">(The Condensed Consolidated Statement of Financial Position (formerly known as Balance Sheet) </t>
  </si>
  <si>
    <t>should be read in conjunction with the Annual Financial Report for the year ended 31.12.2009)</t>
  </si>
  <si>
    <t xml:space="preserve">For the six months ended 30 June 2010 - unaudited </t>
  </si>
  <si>
    <t xml:space="preserve">Six months ended </t>
  </si>
  <si>
    <t xml:space="preserve"> 31 March</t>
  </si>
  <si>
    <t>Selling &amp; distribution expenses</t>
  </si>
  <si>
    <t>Other operating expenses</t>
  </si>
  <si>
    <t>Other operating income</t>
  </si>
  <si>
    <t>Finance income</t>
  </si>
  <si>
    <t xml:space="preserve">As at 30 June 2010 - unaudited </t>
  </si>
  <si>
    <t>30 June</t>
  </si>
  <si>
    <t>Profit for the period</t>
  </si>
  <si>
    <t>Total comprehensive income attributable to :</t>
  </si>
  <si>
    <t>Six months ended 30 June</t>
  </si>
  <si>
    <t>Operating profit / (loss) before changes in working capital</t>
  </si>
  <si>
    <t>At 30 June 2010</t>
  </si>
  <si>
    <t>At 30 June 2009</t>
  </si>
  <si>
    <t>At 1 January 2010, as restated</t>
  </si>
  <si>
    <t>At 1 January 2009, as restated</t>
  </si>
  <si>
    <t>Purchase of property, plant &amp; equipment</t>
  </si>
  <si>
    <t>Fair value gain on derivative financial instruments</t>
  </si>
  <si>
    <t>Derivative financial asset</t>
  </si>
  <si>
    <t xml:space="preserve">/-------------------  Attributable to owners of the Company ------------------/ </t>
  </si>
  <si>
    <t>/ -------------------Non- distributable-----------------/</t>
  </si>
  <si>
    <t>Cash and cash equivalents at 30 June</t>
  </si>
  <si>
    <t>Gain on disposal of property, plant &amp; equipment</t>
  </si>
</sst>
</file>

<file path=xl/styles.xml><?xml version="1.0" encoding="utf-8"?>
<styleSheet xmlns="http://schemas.openxmlformats.org/spreadsheetml/2006/main">
  <numFmts count="1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_);\(#,##0.000\)"/>
    <numFmt numFmtId="167" formatCode="0.0000000000000"/>
    <numFmt numFmtId="168" formatCode="0.000"/>
    <numFmt numFmtId="169" formatCode="_-* #,##0.00\ _F_-;\-* #,##0.00\ _F_-;_-* &quot;-&quot;??\ _F_-;_-@_-"/>
    <numFmt numFmtId="170" formatCode="_-&quot;RM&quot;* #,##0_-;\-&quot;RM&quot;* #,##0_-;_-&quot;RM&quot;* &quot;-&quot;_-;_-@_-"/>
    <numFmt numFmtId="171" formatCode="_-&quot;RM&quot;* #,##0.00_-;\-&quot;RM&quot;* #,##0.00_-;_-&quot;RM&quot;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0.00_)"/>
    <numFmt numFmtId="177" formatCode="&quot;RM&quot;#,##0;\-&quot;RM&quot;#,##0"/>
    <numFmt numFmtId="178" formatCode="0.0000%"/>
  </numFmts>
  <fonts count="50"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u/>
      <sz val="12"/>
      <color indexed="12"/>
      <name val="·s²Ó©úÅé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sz val="8"/>
      <name val="Univers Condensed"/>
      <family val="2"/>
    </font>
    <font>
      <sz val="12"/>
      <name val="新細明體"/>
      <family val="1"/>
      <charset val="136"/>
    </font>
    <font>
      <sz val="10"/>
      <name val="Arial"/>
      <family val="2"/>
    </font>
    <font>
      <sz val="11"/>
      <color indexed="15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40" fontId="39" fillId="0" borderId="0" applyFont="0" applyFill="0" applyBorder="0" applyAlignment="0" applyProtection="0"/>
    <xf numFmtId="38" fontId="39" fillId="0" borderId="0" applyFill="0" applyBorder="0" applyAlignment="0" applyProtection="0"/>
    <xf numFmtId="43" fontId="1" fillId="0" borderId="0" applyFont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39" fillId="0" borderId="0" applyFill="0" applyBorder="0" applyAlignment="0" applyProtection="0"/>
    <xf numFmtId="38" fontId="39" fillId="0" borderId="0" applyFill="0" applyBorder="0" applyAlignment="0" applyProtection="0"/>
    <xf numFmtId="169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38" fontId="39" fillId="0" borderId="0" applyFill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37" fontId="2" fillId="15" borderId="1" applyBorder="0" applyProtection="0">
      <alignment vertical="center"/>
    </xf>
    <xf numFmtId="38" fontId="39" fillId="0" borderId="0" applyFill="0" applyBorder="0" applyAlignment="0" applyProtection="0"/>
    <xf numFmtId="0" fontId="18" fillId="16" borderId="0" applyNumberFormat="0" applyBorder="0" applyAlignment="0" applyProtection="0"/>
    <xf numFmtId="0" fontId="3" fillId="17" borderId="0" applyBorder="0">
      <alignment horizontal="left" vertical="center" indent="1"/>
    </xf>
    <xf numFmtId="0" fontId="19" fillId="18" borderId="2" applyNumberFormat="0" applyAlignment="0" applyProtection="0"/>
    <xf numFmtId="0" fontId="20" fillId="19" borderId="3" applyNumberFormat="0" applyAlignment="0" applyProtection="0"/>
    <xf numFmtId="43" fontId="1" fillId="0" borderId="0" applyFont="0" applyFill="0" applyBorder="0" applyAlignment="0" applyProtection="0"/>
    <xf numFmtId="170" fontId="39" fillId="0" borderId="0"/>
    <xf numFmtId="171" fontId="39" fillId="0" borderId="0"/>
    <xf numFmtId="172" fontId="39" fillId="0" borderId="0">
      <protection locked="0"/>
    </xf>
    <xf numFmtId="173" fontId="39" fillId="0" borderId="0"/>
    <xf numFmtId="40" fontId="3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4" fontId="39" fillId="0" borderId="0">
      <protection locked="0"/>
    </xf>
    <xf numFmtId="0" fontId="22" fillId="6" borderId="0" applyNumberFormat="0" applyBorder="0" applyAlignment="0" applyProtection="0"/>
    <xf numFmtId="38" fontId="42" fillId="20" borderId="0" applyNumberFormat="0" applyBorder="0" applyAlignment="0" applyProtection="0"/>
    <xf numFmtId="37" fontId="4" fillId="21" borderId="4" applyBorder="0">
      <alignment horizontal="left" vertical="center" indent="1"/>
    </xf>
    <xf numFmtId="37" fontId="5" fillId="0" borderId="5">
      <alignment vertical="center"/>
    </xf>
    <xf numFmtId="0" fontId="5" fillId="22" borderId="6" applyNumberFormat="0">
      <alignment horizontal="left" vertical="top" indent="1"/>
    </xf>
    <xf numFmtId="0" fontId="5" fillId="15" borderId="0" applyBorder="0">
      <alignment horizontal="left" vertical="center" indent="1"/>
    </xf>
    <xf numFmtId="0" fontId="5" fillId="0" borderId="6" applyNumberFormat="0" applyFill="0">
      <alignment horizontal="centerContinuous" vertical="top"/>
    </xf>
    <xf numFmtId="0" fontId="6" fillId="15" borderId="7" applyNumberFormat="0" applyBorder="0">
      <alignment horizontal="left" vertical="center" indent="1"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175" fontId="39" fillId="0" borderId="0">
      <protection locked="0"/>
    </xf>
    <xf numFmtId="175" fontId="39" fillId="0" borderId="0">
      <protection locked="0"/>
    </xf>
    <xf numFmtId="0" fontId="26" fillId="7" borderId="2" applyNumberFormat="0" applyAlignment="0" applyProtection="0"/>
    <xf numFmtId="10" fontId="42" fillId="23" borderId="11" applyNumberFormat="0" applyBorder="0" applyAlignment="0" applyProtection="0"/>
    <xf numFmtId="40" fontId="39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7" borderId="0" applyNumberFormat="0" applyBorder="0" applyAlignment="0" applyProtection="0"/>
    <xf numFmtId="49" fontId="43" fillId="0" borderId="0" applyNumberFormat="0" applyBorder="0" applyAlignment="0">
      <alignment horizontal="left"/>
    </xf>
    <xf numFmtId="0" fontId="7" fillId="20" borderId="0">
      <alignment horizontal="left" indent="1"/>
    </xf>
    <xf numFmtId="176" fontId="44" fillId="0" borderId="0"/>
    <xf numFmtId="4" fontId="2" fillId="15" borderId="13" applyBorder="0">
      <alignment horizontal="left" vertical="center" indent="2"/>
    </xf>
    <xf numFmtId="37" fontId="1" fillId="0" borderId="0"/>
    <xf numFmtId="0" fontId="41" fillId="0" borderId="0"/>
    <xf numFmtId="0" fontId="1" fillId="4" borderId="14" applyNumberFormat="0" applyFont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9" fillId="18" borderId="15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8" fillId="17" borderId="0">
      <alignment horizontal="left" indent="1"/>
    </xf>
    <xf numFmtId="168" fontId="45" fillId="0" borderId="16" applyFont="0" applyBorder="0" applyAlignment="0">
      <alignment horizontal="center" vertical="center"/>
    </xf>
    <xf numFmtId="169" fontId="1" fillId="0" borderId="0" applyFont="0" applyFill="0" applyBorder="0" applyAlignment="0" applyProtection="0"/>
    <xf numFmtId="38" fontId="39" fillId="0" borderId="0" applyFill="0" applyBorder="0" applyAlignment="0" applyProtection="0"/>
    <xf numFmtId="40" fontId="39" fillId="0" borderId="0" applyFont="0" applyFill="0" applyBorder="0" applyAlignment="0" applyProtection="0"/>
    <xf numFmtId="0" fontId="9" fillId="17" borderId="0" applyBorder="0">
      <alignment horizontal="left" vertical="center" indent="1"/>
    </xf>
    <xf numFmtId="0" fontId="10" fillId="24" borderId="0" applyBorder="0">
      <alignment horizontal="left" vertical="center" indent="1"/>
    </xf>
    <xf numFmtId="0" fontId="30" fillId="0" borderId="17" applyNumberFormat="0" applyFill="0" applyAlignment="0" applyProtection="0"/>
    <xf numFmtId="40" fontId="46" fillId="0" borderId="11" applyFont="0" applyFill="0" applyBorder="0" applyAlignment="0" applyProtection="0"/>
    <xf numFmtId="0" fontId="27" fillId="0" borderId="0" applyNumberFormat="0" applyFill="0" applyBorder="0" applyAlignment="0" applyProtection="0"/>
    <xf numFmtId="178" fontId="1" fillId="0" borderId="18" applyFont="0" applyBorder="0" applyAlignment="0">
      <alignment horizontal="center" vertical="center"/>
    </xf>
    <xf numFmtId="0" fontId="47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</cellStyleXfs>
  <cellXfs count="13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15" fillId="0" borderId="0" xfId="0" applyFont="1" applyBorder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5" fillId="0" borderId="0" xfId="47" applyNumberFormat="1" applyFont="1" applyBorder="1"/>
    <xf numFmtId="164" fontId="15" fillId="0" borderId="0" xfId="47" applyNumberFormat="1" applyFont="1"/>
    <xf numFmtId="43" fontId="15" fillId="0" borderId="0" xfId="47" applyFont="1"/>
    <xf numFmtId="0" fontId="15" fillId="0" borderId="0" xfId="0" quotePrefix="1" applyFont="1"/>
    <xf numFmtId="164" fontId="34" fillId="0" borderId="19" xfId="47" applyNumberFormat="1" applyFont="1" applyBorder="1"/>
    <xf numFmtId="164" fontId="15" fillId="0" borderId="0" xfId="0" applyNumberFormat="1" applyFont="1"/>
    <xf numFmtId="0" fontId="35" fillId="0" borderId="0" xfId="0" applyFont="1"/>
    <xf numFmtId="164" fontId="34" fillId="0" borderId="0" xfId="47" applyNumberFormat="1" applyFont="1" applyBorder="1"/>
    <xf numFmtId="165" fontId="15" fillId="0" borderId="0" xfId="0" applyNumberFormat="1" applyFont="1"/>
    <xf numFmtId="165" fontId="15" fillId="0" borderId="0" xfId="47" applyNumberFormat="1" applyFont="1"/>
    <xf numFmtId="37" fontId="15" fillId="0" borderId="0" xfId="0" applyNumberFormat="1" applyFont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33" fillId="0" borderId="0" xfId="0" quotePrefix="1" applyFont="1"/>
    <xf numFmtId="0" fontId="15" fillId="0" borderId="0" xfId="0" quotePrefix="1" applyFont="1" applyAlignment="1">
      <alignment horizontal="right"/>
    </xf>
    <xf numFmtId="0" fontId="1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164" fontId="15" fillId="0" borderId="0" xfId="47" applyNumberFormat="1" applyFont="1" applyAlignment="1">
      <alignment horizontal="center"/>
    </xf>
    <xf numFmtId="164" fontId="15" fillId="0" borderId="13" xfId="47" applyNumberFormat="1" applyFont="1" applyBorder="1" applyAlignment="1">
      <alignment horizontal="center"/>
    </xf>
    <xf numFmtId="164" fontId="34" fillId="0" borderId="19" xfId="47" applyNumberFormat="1" applyFont="1" applyBorder="1" applyAlignment="1">
      <alignment horizontal="center"/>
    </xf>
    <xf numFmtId="0" fontId="37" fillId="0" borderId="0" xfId="0" applyFont="1"/>
    <xf numFmtId="37" fontId="34" fillId="0" borderId="0" xfId="0" applyNumberFormat="1" applyFont="1" applyBorder="1" applyAlignment="1">
      <alignment horizontal="right"/>
    </xf>
    <xf numFmtId="39" fontId="3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4" fontId="15" fillId="0" borderId="0" xfId="47" applyNumberFormat="1" applyFont="1" applyAlignment="1">
      <alignment horizontal="right"/>
    </xf>
    <xf numFmtId="164" fontId="15" fillId="0" borderId="0" xfId="47" applyNumberFormat="1" applyFont="1" applyBorder="1" applyAlignment="1">
      <alignment horizontal="right"/>
    </xf>
    <xf numFmtId="164" fontId="15" fillId="0" borderId="20" xfId="47" applyNumberFormat="1" applyFont="1" applyBorder="1" applyAlignment="1">
      <alignment horizontal="right"/>
    </xf>
    <xf numFmtId="37" fontId="15" fillId="0" borderId="20" xfId="0" applyNumberFormat="1" applyFont="1" applyBorder="1" applyAlignment="1">
      <alignment horizontal="right"/>
    </xf>
    <xf numFmtId="164" fontId="15" fillId="0" borderId="0" xfId="47" quotePrefix="1" applyNumberFormat="1" applyFont="1" applyAlignment="1">
      <alignment horizontal="right"/>
    </xf>
    <xf numFmtId="37" fontId="15" fillId="0" borderId="0" xfId="0" applyNumberFormat="1" applyFont="1"/>
    <xf numFmtId="164" fontId="15" fillId="0" borderId="0" xfId="47" quotePrefix="1" applyNumberFormat="1" applyFont="1" applyFill="1" applyAlignment="1">
      <alignment horizontal="right"/>
    </xf>
    <xf numFmtId="0" fontId="34" fillId="0" borderId="0" xfId="0" applyFont="1" applyBorder="1"/>
    <xf numFmtId="0" fontId="33" fillId="0" borderId="0" xfId="0" quotePrefix="1" applyFont="1" applyAlignment="1">
      <alignment horizontal="right"/>
    </xf>
    <xf numFmtId="0" fontId="33" fillId="0" borderId="0" xfId="0" quotePrefix="1" applyFont="1" applyBorder="1" applyAlignment="1">
      <alignment horizontal="right"/>
    </xf>
    <xf numFmtId="0" fontId="33" fillId="0" borderId="0" xfId="0" applyFont="1" applyAlignment="1">
      <alignment horizontal="right"/>
    </xf>
    <xf numFmtId="14" fontId="33" fillId="0" borderId="0" xfId="0" quotePrefix="1" applyNumberFormat="1" applyFont="1" applyAlignment="1">
      <alignment horizontal="right"/>
    </xf>
    <xf numFmtId="0" fontId="38" fillId="0" borderId="0" xfId="0" applyFont="1"/>
    <xf numFmtId="0" fontId="38" fillId="0" borderId="0" xfId="0" applyFont="1" applyBorder="1"/>
    <xf numFmtId="164" fontId="34" fillId="0" borderId="0" xfId="47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48" fillId="0" borderId="0" xfId="0" applyFont="1"/>
    <xf numFmtId="0" fontId="35" fillId="0" borderId="0" xfId="0" applyFont="1" applyBorder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right"/>
    </xf>
    <xf numFmtId="164" fontId="37" fillId="0" borderId="0" xfId="47" applyNumberFormat="1" applyFont="1" applyAlignment="1">
      <alignment horizontal="right"/>
    </xf>
    <xf numFmtId="37" fontId="37" fillId="0" borderId="0" xfId="0" applyNumberFormat="1" applyFont="1" applyBorder="1" applyAlignment="1">
      <alignment horizontal="right"/>
    </xf>
    <xf numFmtId="37" fontId="37" fillId="0" borderId="0" xfId="0" applyNumberFormat="1" applyFont="1" applyAlignment="1">
      <alignment horizontal="right"/>
    </xf>
    <xf numFmtId="4" fontId="13" fillId="0" borderId="0" xfId="0" applyNumberFormat="1" applyFont="1"/>
    <xf numFmtId="164" fontId="37" fillId="0" borderId="19" xfId="47" applyNumberFormat="1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3" fontId="13" fillId="0" borderId="0" xfId="0" applyNumberFormat="1" applyFont="1"/>
    <xf numFmtId="164" fontId="37" fillId="0" borderId="0" xfId="47" applyNumberFormat="1" applyFont="1" applyBorder="1" applyAlignment="1">
      <alignment horizontal="right"/>
    </xf>
    <xf numFmtId="10" fontId="37" fillId="0" borderId="0" xfId="85" applyNumberFormat="1" applyFont="1" applyAlignment="1">
      <alignment horizontal="right"/>
    </xf>
    <xf numFmtId="164" fontId="37" fillId="0" borderId="0" xfId="47" quotePrefix="1" applyNumberFormat="1" applyFont="1" applyAlignment="1">
      <alignment horizontal="right"/>
    </xf>
    <xf numFmtId="39" fontId="37" fillId="0" borderId="0" xfId="0" applyNumberFormat="1" applyFont="1" applyBorder="1" applyAlignment="1">
      <alignment horizontal="right"/>
    </xf>
    <xf numFmtId="166" fontId="37" fillId="0" borderId="0" xfId="0" applyNumberFormat="1" applyFont="1" applyBorder="1" applyAlignment="1">
      <alignment horizontal="right"/>
    </xf>
    <xf numFmtId="43" fontId="37" fillId="0" borderId="0" xfId="47" applyNumberFormat="1" applyFont="1" applyBorder="1" applyAlignment="1">
      <alignment horizontal="right"/>
    </xf>
    <xf numFmtId="0" fontId="37" fillId="0" borderId="0" xfId="0" applyFont="1" applyBorder="1"/>
    <xf numFmtId="37" fontId="13" fillId="0" borderId="0" xfId="78" applyFont="1" applyAlignment="1" applyProtection="1">
      <alignment horizontal="justify"/>
      <protection hidden="1"/>
    </xf>
    <xf numFmtId="0" fontId="37" fillId="0" borderId="0" xfId="0" applyFont="1" applyAlignment="1">
      <alignment horizontal="center"/>
    </xf>
    <xf numFmtId="16" fontId="38" fillId="0" borderId="0" xfId="0" quotePrefix="1" applyNumberFormat="1" applyFont="1" applyAlignment="1">
      <alignment horizontal="right"/>
    </xf>
    <xf numFmtId="0" fontId="38" fillId="0" borderId="0" xfId="0" quotePrefix="1" applyFont="1" applyAlignment="1">
      <alignment horizontal="right"/>
    </xf>
    <xf numFmtId="37" fontId="37" fillId="0" borderId="13" xfId="0" applyNumberFormat="1" applyFont="1" applyBorder="1" applyAlignment="1">
      <alignment horizontal="right"/>
    </xf>
    <xf numFmtId="43" fontId="37" fillId="0" borderId="0" xfId="47" applyFont="1" applyBorder="1" applyAlignment="1">
      <alignment horizontal="right"/>
    </xf>
    <xf numFmtId="37" fontId="38" fillId="0" borderId="19" xfId="0" applyNumberFormat="1" applyFont="1" applyBorder="1" applyAlignment="1">
      <alignment horizontal="right"/>
    </xf>
    <xf numFmtId="39" fontId="38" fillId="0" borderId="0" xfId="0" applyNumberFormat="1" applyFont="1" applyBorder="1" applyAlignment="1">
      <alignment horizontal="right"/>
    </xf>
    <xf numFmtId="0" fontId="15" fillId="0" borderId="0" xfId="98" applyFont="1"/>
    <xf numFmtId="0" fontId="33" fillId="0" borderId="0" xfId="98" applyFont="1" applyAlignment="1">
      <alignment horizontal="right"/>
    </xf>
    <xf numFmtId="0" fontId="37" fillId="0" borderId="0" xfId="98" applyFont="1"/>
    <xf numFmtId="0" fontId="34" fillId="0" borderId="0" xfId="98" applyFont="1" applyAlignment="1">
      <alignment horizontal="right"/>
    </xf>
    <xf numFmtId="0" fontId="15" fillId="0" borderId="0" xfId="79" applyFont="1"/>
    <xf numFmtId="0" fontId="15" fillId="0" borderId="0" xfId="79" applyFont="1" applyAlignment="1"/>
    <xf numFmtId="164" fontId="15" fillId="0" borderId="20" xfId="47" applyNumberFormat="1" applyFont="1" applyBorder="1"/>
    <xf numFmtId="0" fontId="34" fillId="0" borderId="0" xfId="79" applyFont="1" applyAlignment="1"/>
    <xf numFmtId="164" fontId="37" fillId="0" borderId="0" xfId="47" applyNumberFormat="1" applyFont="1"/>
    <xf numFmtId="0" fontId="37" fillId="0" borderId="0" xfId="79" applyFont="1" applyAlignment="1"/>
    <xf numFmtId="164" fontId="37" fillId="0" borderId="20" xfId="47" applyNumberFormat="1" applyFont="1" applyBorder="1"/>
    <xf numFmtId="0" fontId="37" fillId="0" borderId="0" xfId="98" quotePrefix="1" applyFont="1"/>
    <xf numFmtId="164" fontId="37" fillId="0" borderId="13" xfId="47" applyNumberFormat="1" applyFont="1" applyBorder="1"/>
    <xf numFmtId="0" fontId="38" fillId="0" borderId="0" xfId="79" applyFont="1" applyAlignment="1"/>
    <xf numFmtId="0" fontId="49" fillId="0" borderId="0" xfId="98" applyFont="1"/>
    <xf numFmtId="164" fontId="37" fillId="0" borderId="19" xfId="47" applyNumberFormat="1" applyFont="1" applyBorder="1"/>
    <xf numFmtId="0" fontId="37" fillId="0" borderId="0" xfId="98" applyFont="1" applyAlignment="1"/>
    <xf numFmtId="0" fontId="38" fillId="0" borderId="0" xfId="98" applyFont="1"/>
    <xf numFmtId="0" fontId="34" fillId="0" borderId="0" xfId="98" applyFont="1"/>
    <xf numFmtId="0" fontId="15" fillId="0" borderId="0" xfId="98" applyFont="1" applyAlignment="1"/>
    <xf numFmtId="164" fontId="37" fillId="0" borderId="0" xfId="47" applyNumberFormat="1" applyFont="1" applyBorder="1"/>
    <xf numFmtId="0" fontId="34" fillId="0" borderId="0" xfId="0" applyFont="1" applyAlignment="1">
      <alignment horizontal="right"/>
    </xf>
    <xf numFmtId="37" fontId="15" fillId="0" borderId="19" xfId="0" applyNumberFormat="1" applyFont="1" applyBorder="1" applyAlignment="1">
      <alignment horizontal="right"/>
    </xf>
    <xf numFmtId="164" fontId="15" fillId="0" borderId="21" xfId="47" applyNumberFormat="1" applyFont="1" applyBorder="1" applyAlignment="1">
      <alignment horizontal="right"/>
    </xf>
    <xf numFmtId="10" fontId="15" fillId="0" borderId="0" xfId="85" applyNumberFormat="1" applyFont="1" applyAlignment="1">
      <alignment horizontal="right"/>
    </xf>
    <xf numFmtId="39" fontId="15" fillId="0" borderId="0" xfId="0" applyNumberFormat="1" applyFont="1" applyBorder="1" applyAlignment="1">
      <alignment horizontal="right"/>
    </xf>
    <xf numFmtId="43" fontId="15" fillId="0" borderId="0" xfId="47" applyNumberFormat="1" applyFont="1" applyBorder="1" applyAlignment="1">
      <alignment horizontal="right"/>
    </xf>
    <xf numFmtId="164" fontId="15" fillId="0" borderId="22" xfId="47" applyNumberFormat="1" applyFont="1" applyBorder="1" applyAlignment="1">
      <alignment horizontal="right"/>
    </xf>
    <xf numFmtId="164" fontId="15" fillId="0" borderId="23" xfId="47" applyNumberFormat="1" applyFont="1" applyBorder="1" applyAlignment="1">
      <alignment horizontal="right"/>
    </xf>
    <xf numFmtId="164" fontId="15" fillId="0" borderId="24" xfId="47" applyNumberFormat="1" applyFont="1" applyBorder="1" applyAlignment="1">
      <alignment horizontal="right"/>
    </xf>
    <xf numFmtId="164" fontId="15" fillId="0" borderId="25" xfId="47" applyNumberFormat="1" applyFont="1" applyBorder="1" applyAlignment="1">
      <alignment horizontal="right"/>
    </xf>
    <xf numFmtId="164" fontId="37" fillId="0" borderId="13" xfId="47" applyNumberFormat="1" applyFont="1" applyBorder="1" applyAlignment="1">
      <alignment horizontal="right"/>
    </xf>
    <xf numFmtId="37" fontId="15" fillId="0" borderId="13" xfId="0" applyNumberFormat="1" applyFont="1" applyBorder="1" applyAlignment="1">
      <alignment horizontal="right"/>
    </xf>
    <xf numFmtId="37" fontId="37" fillId="0" borderId="16" xfId="0" applyNumberFormat="1" applyFont="1" applyBorder="1" applyAlignment="1">
      <alignment horizontal="right"/>
    </xf>
    <xf numFmtId="37" fontId="34" fillId="0" borderId="21" xfId="0" applyNumberFormat="1" applyFont="1" applyBorder="1" applyAlignment="1">
      <alignment horizontal="right"/>
    </xf>
    <xf numFmtId="37" fontId="48" fillId="0" borderId="0" xfId="0" applyNumberFormat="1" applyFont="1"/>
    <xf numFmtId="164" fontId="15" fillId="0" borderId="0" xfId="47" applyNumberFormat="1" applyFont="1" applyFill="1" applyAlignment="1">
      <alignment horizontal="right"/>
    </xf>
    <xf numFmtId="164" fontId="15" fillId="0" borderId="0" xfId="47" applyNumberFormat="1" applyFont="1" applyFill="1"/>
    <xf numFmtId="37" fontId="15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right"/>
    </xf>
    <xf numFmtId="43" fontId="15" fillId="0" borderId="0" xfId="47" applyFont="1" applyAlignment="1">
      <alignment horizontal="right"/>
    </xf>
    <xf numFmtId="164" fontId="37" fillId="0" borderId="0" xfId="47" applyNumberFormat="1" applyFont="1" applyFill="1"/>
    <xf numFmtId="164" fontId="15" fillId="0" borderId="20" xfId="47" applyNumberFormat="1" applyFont="1" applyFill="1" applyBorder="1"/>
    <xf numFmtId="164" fontId="15" fillId="0" borderId="0" xfId="47" applyNumberFormat="1" applyFont="1" applyFill="1" applyBorder="1"/>
    <xf numFmtId="164" fontId="37" fillId="0" borderId="20" xfId="47" applyNumberFormat="1" applyFont="1" applyFill="1" applyBorder="1"/>
    <xf numFmtId="164" fontId="37" fillId="0" borderId="0" xfId="47" applyNumberFormat="1" applyFont="1" applyFill="1" applyBorder="1"/>
    <xf numFmtId="164" fontId="37" fillId="0" borderId="19" xfId="47" applyNumberFormat="1" applyFont="1" applyFill="1" applyBorder="1"/>
    <xf numFmtId="37" fontId="37" fillId="0" borderId="0" xfId="0" applyNumberFormat="1" applyFont="1"/>
    <xf numFmtId="164" fontId="37" fillId="0" borderId="0" xfId="98" applyNumberFormat="1" applyFont="1"/>
    <xf numFmtId="164" fontId="15" fillId="0" borderId="13" xfId="47" applyNumberFormat="1" applyFont="1" applyBorder="1"/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16" fontId="34" fillId="0" borderId="0" xfId="0" quotePrefix="1" applyNumberFormat="1" applyFont="1" applyAlignment="1">
      <alignment horizontal="center"/>
    </xf>
  </cellXfs>
  <cellStyles count="103">
    <cellStyle name="_x000f_" xfId="1"/>
    <cellStyle name="_x0009__x0005_M_x0004_" xfId="2"/>
    <cellStyle name="_x000a__x0005__x001c__x0005__x000a_" xfId="3"/>
    <cellStyle name="_x000b_" xfId="4"/>
    <cellStyle name="&amp;R&amp;&quot;Book Antiqua,Bold&quot;&amp;16A" xfId="5"/>
    <cellStyle name=",Regular&quot;&amp;F. &amp;A_x000a_&amp;D, &amp;Tb" xfId="6"/>
    <cellStyle name="_Fixed assets" xfId="7"/>
    <cellStyle name="_FSA-FH" xfId="8"/>
    <cellStyle name="_FSA-FH2" xfId="9"/>
    <cellStyle name="¶W³sµ²" xfId="10"/>
    <cellStyle name="_x0018__x0002__x0003_⟀Å٢b" xfId="11"/>
    <cellStyle name="঴" xfId="12"/>
    <cellStyle name="0]_ITOCPX" xfId="13"/>
    <cellStyle name="20% - Accent1" xfId="14" builtinId="30" customBuiltin="1"/>
    <cellStyle name="20% - Accent2" xfId="15" builtinId="34" customBuiltin="1"/>
    <cellStyle name="20% - Accent3" xfId="16" builtinId="38" customBuiltin="1"/>
    <cellStyle name="20% - Accent4" xfId="17" builtinId="42" customBuiltin="1"/>
    <cellStyle name="20% - Accent5" xfId="18" builtinId="46" customBuiltin="1"/>
    <cellStyle name="20% - Accent6" xfId="19" builtinId="50" customBuiltin="1"/>
    <cellStyle name="³f¹ô [0]_Book3" xfId="20"/>
    <cellStyle name="³f¹ô_Book3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6Ab&amp;&amp;L&amp;&quot;Book Antiqua,Regular&quot;&amp;F. &amp;A_x000a_&amp;D, &amp;Tb" xfId="34"/>
    <cellStyle name="Accent1" xfId="35" builtinId="29" customBuiltin="1"/>
    <cellStyle name="Accent2" xfId="36" builtinId="33" customBuiltin="1"/>
    <cellStyle name="Accent3" xfId="37" builtinId="37" customBuiltin="1"/>
    <cellStyle name="Accent4" xfId="38" builtinId="41" customBuiltin="1"/>
    <cellStyle name="Accent5" xfId="39" builtinId="45" customBuiltin="1"/>
    <cellStyle name="Accent6" xfId="40" builtinId="49" customBuiltin="1"/>
    <cellStyle name="amount" xfId="41"/>
    <cellStyle name="b" xfId="42"/>
    <cellStyle name="Bad" xfId="43" builtinId="27" customBuiltin="1"/>
    <cellStyle name="Body text" xfId="44"/>
    <cellStyle name="Calculation" xfId="45" builtinId="22" customBuiltin="1"/>
    <cellStyle name="Check Cell" xfId="46" builtinId="23" customBuiltin="1"/>
    <cellStyle name="Comma" xfId="47" builtinId="3"/>
    <cellStyle name="comma zerodec" xfId="48"/>
    <cellStyle name="Currency1" xfId="49"/>
    <cellStyle name="Date" xfId="50"/>
    <cellStyle name="Dollar (zero dec)" xfId="51"/>
    <cellStyle name="ency [0]_laroux" xfId="52"/>
    <cellStyle name="Explanatory Text" xfId="53" builtinId="53" customBuiltin="1"/>
    <cellStyle name="Fixed" xfId="54"/>
    <cellStyle name="Good" xfId="55" builtinId="26" customBuiltin="1"/>
    <cellStyle name="Grey" xfId="56"/>
    <cellStyle name="header" xfId="57"/>
    <cellStyle name="Header Total" xfId="58"/>
    <cellStyle name="Header1" xfId="59"/>
    <cellStyle name="Header2" xfId="60"/>
    <cellStyle name="Header3" xfId="61"/>
    <cellStyle name="Header4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,Bold&quot;&amp;18BBb_x0001_" xfId="71"/>
    <cellStyle name="Linked Cell" xfId="72" builtinId="24" customBuiltin="1"/>
    <cellStyle name="Neutral" xfId="73" builtinId="28" customBuiltin="1"/>
    <cellStyle name="New" xfId="74"/>
    <cellStyle name="NonPrint_Heading" xfId="75"/>
    <cellStyle name="Normal" xfId="0" builtinId="0"/>
    <cellStyle name="Normal - Style1" xfId="76"/>
    <cellStyle name="Normal 2" xfId="77"/>
    <cellStyle name="Normal_P &amp;L " xfId="78"/>
    <cellStyle name="Normal_Sheet1" xfId="79"/>
    <cellStyle name="Note" xfId="80" builtinId="10" customBuiltin="1"/>
    <cellStyle name="Œ…‹æØ‚è [0.00]_pldt" xfId="81"/>
    <cellStyle name="Œ…‹æØ‚è_pldt" xfId="82"/>
    <cellStyle name="_x0004_omma_laroux_1_PLDT_Term loan &amp; PP-(YT)" xfId="83"/>
    <cellStyle name="Output" xfId="84" builtinId="21" customBuiltin="1"/>
    <cellStyle name="Percent" xfId="85" builtinId="5"/>
    <cellStyle name="Percent [2]" xfId="86"/>
    <cellStyle name="Product Title" xfId="87"/>
    <cellStyle name="Rate" xfId="88"/>
    <cellStyle name="rrency [0]_laroux_1" xfId="89"/>
    <cellStyle name="Style 1" xfId="90"/>
    <cellStyle name="Style 2" xfId="91"/>
    <cellStyle name="Text" xfId="92"/>
    <cellStyle name="Title" xfId="93" builtinId="15" customBuiltin="1"/>
    <cellStyle name="Total" xfId="94" builtinId="25" customBuiltin="1"/>
    <cellStyle name="Value" xfId="95"/>
    <cellStyle name="Warning Text" xfId="96" builtinId="11" customBuiltin="1"/>
    <cellStyle name="YY.MM" xfId="97"/>
    <cellStyle name="一般_3rdQTERLYREPORT" xfId="98"/>
    <cellStyle name="千分位[0]_FS" xfId="99"/>
    <cellStyle name="千分位_Book2" xfId="100"/>
    <cellStyle name="貨幣 [0]_Book3" xfId="101"/>
    <cellStyle name="貨幣_Book3" xfId="10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7" sqref="A47:B48"/>
    </sheetView>
  </sheetViews>
  <sheetFormatPr defaultRowHeight="12.75"/>
  <sheetData/>
  <phoneticPr fontId="4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opLeftCell="A12" zoomScaleNormal="85" workbookViewId="0">
      <selection activeCell="D20" sqref="D20"/>
    </sheetView>
  </sheetViews>
  <sheetFormatPr defaultRowHeight="15"/>
  <cols>
    <col min="1" max="2" width="9.140625" style="3"/>
    <col min="3" max="3" width="9.85546875" style="3" customWidth="1"/>
    <col min="4" max="4" width="27" style="3" customWidth="1"/>
    <col min="5" max="6" width="10.7109375" style="3" customWidth="1"/>
    <col min="7" max="7" width="3.85546875" style="3" customWidth="1"/>
    <col min="8" max="9" width="10.7109375" style="3" customWidth="1"/>
    <col min="10" max="10" width="9.140625" style="3"/>
    <col min="11" max="12" width="11.7109375" style="3" hidden="1" customWidth="1"/>
    <col min="13" max="15" width="9.140625" style="3" hidden="1" customWidth="1"/>
    <col min="16" max="16" width="11.7109375" style="3" hidden="1" customWidth="1"/>
    <col min="17" max="17" width="17.5703125" style="3" customWidth="1"/>
    <col min="18" max="16384" width="9.140625" style="3"/>
  </cols>
  <sheetData>
    <row r="1" spans="1:16" ht="15.75">
      <c r="A1" s="14" t="s">
        <v>122</v>
      </c>
      <c r="B1" s="1"/>
      <c r="C1" s="1"/>
      <c r="D1" s="1"/>
      <c r="E1" s="1"/>
      <c r="F1" s="1"/>
      <c r="G1" s="7"/>
      <c r="H1" s="2"/>
      <c r="I1" s="2"/>
    </row>
    <row r="2" spans="1:16" ht="15.75">
      <c r="A2" s="14" t="s">
        <v>108</v>
      </c>
      <c r="B2" s="1"/>
      <c r="C2" s="1"/>
      <c r="D2" s="1"/>
      <c r="E2" s="1"/>
      <c r="F2" s="1"/>
      <c r="G2" s="7"/>
      <c r="H2" s="2"/>
      <c r="I2" s="2"/>
    </row>
    <row r="3" spans="1:16" ht="15.75">
      <c r="A3" s="4"/>
      <c r="B3" s="1"/>
      <c r="C3" s="1"/>
      <c r="D3" s="1"/>
      <c r="E3" s="1"/>
      <c r="F3" s="1"/>
      <c r="G3" s="7"/>
      <c r="H3" s="2"/>
      <c r="I3" s="2"/>
    </row>
    <row r="4" spans="1:16" ht="15.75">
      <c r="A4" s="13" t="s">
        <v>123</v>
      </c>
      <c r="B4" s="1"/>
      <c r="C4" s="1"/>
      <c r="D4" s="1"/>
      <c r="E4" s="1"/>
      <c r="F4" s="1"/>
      <c r="G4" s="6"/>
      <c r="H4" s="1"/>
      <c r="I4" s="2"/>
    </row>
    <row r="5" spans="1:16" s="23" customFormat="1" ht="15.75">
      <c r="A5" s="13" t="s">
        <v>151</v>
      </c>
      <c r="G5" s="58"/>
    </row>
    <row r="6" spans="1:16" ht="15.75">
      <c r="A6" s="23"/>
      <c r="B6" s="23"/>
      <c r="C6" s="23"/>
      <c r="D6" s="23"/>
      <c r="E6" s="5" t="s">
        <v>1</v>
      </c>
      <c r="F6" s="5" t="s">
        <v>1</v>
      </c>
      <c r="G6" s="8"/>
      <c r="H6" s="5" t="s">
        <v>1</v>
      </c>
      <c r="I6" s="5" t="s">
        <v>1</v>
      </c>
      <c r="J6" s="57"/>
      <c r="K6" s="57"/>
      <c r="L6" s="57"/>
      <c r="M6" s="57"/>
      <c r="N6" s="57"/>
      <c r="O6" s="57"/>
      <c r="P6" s="57"/>
    </row>
    <row r="7" spans="1:16" ht="15.75">
      <c r="E7" s="134" t="s">
        <v>96</v>
      </c>
      <c r="F7" s="134"/>
      <c r="G7" s="48"/>
      <c r="H7" s="134" t="s">
        <v>152</v>
      </c>
      <c r="I7" s="134"/>
      <c r="J7" s="57"/>
      <c r="K7" s="134" t="s">
        <v>96</v>
      </c>
      <c r="L7" s="134"/>
      <c r="M7" s="57"/>
      <c r="N7" s="57"/>
      <c r="O7" s="57"/>
      <c r="P7" s="57"/>
    </row>
    <row r="8" spans="1:16" ht="15.75">
      <c r="E8" s="136">
        <v>40359</v>
      </c>
      <c r="F8" s="135"/>
      <c r="G8" s="48"/>
      <c r="H8" s="136">
        <v>40359</v>
      </c>
      <c r="I8" s="135"/>
      <c r="J8" s="57"/>
      <c r="K8" s="135" t="s">
        <v>153</v>
      </c>
      <c r="L8" s="135"/>
      <c r="M8" s="57"/>
      <c r="N8" s="57"/>
      <c r="O8" s="57"/>
      <c r="P8" s="57"/>
    </row>
    <row r="9" spans="1:16" ht="15.75">
      <c r="D9" s="3" t="s">
        <v>1</v>
      </c>
      <c r="E9" s="52" t="s">
        <v>79</v>
      </c>
      <c r="F9" s="52" t="s">
        <v>48</v>
      </c>
      <c r="G9" s="50"/>
      <c r="H9" s="52" t="s">
        <v>79</v>
      </c>
      <c r="I9" s="52" t="s">
        <v>48</v>
      </c>
      <c r="J9" s="57"/>
      <c r="K9" s="52" t="s">
        <v>79</v>
      </c>
      <c r="L9" s="52" t="s">
        <v>48</v>
      </c>
      <c r="M9" s="57"/>
      <c r="N9" s="57"/>
      <c r="O9" s="57"/>
      <c r="P9" s="57"/>
    </row>
    <row r="10" spans="1:16" ht="15.75">
      <c r="A10" s="14"/>
      <c r="B10" s="37"/>
      <c r="C10" s="37"/>
      <c r="D10" s="37"/>
      <c r="E10" s="59" t="s">
        <v>0</v>
      </c>
      <c r="F10" s="59" t="s">
        <v>0</v>
      </c>
      <c r="G10" s="60"/>
      <c r="H10" s="59" t="s">
        <v>0</v>
      </c>
      <c r="I10" s="59" t="s">
        <v>0</v>
      </c>
      <c r="J10" s="57"/>
      <c r="K10" s="105" t="s">
        <v>0</v>
      </c>
      <c r="L10" s="105" t="s">
        <v>0</v>
      </c>
      <c r="M10" s="57"/>
      <c r="N10" s="57"/>
      <c r="O10" s="57"/>
      <c r="P10" s="57"/>
    </row>
    <row r="11" spans="1:16" ht="15.75">
      <c r="A11" s="14" t="s">
        <v>126</v>
      </c>
      <c r="B11" s="9"/>
      <c r="C11" s="9"/>
      <c r="D11" s="9"/>
      <c r="E11" s="23"/>
      <c r="F11" s="105" t="s">
        <v>95</v>
      </c>
      <c r="G11" s="37"/>
      <c r="H11" s="37"/>
      <c r="I11" s="59" t="s">
        <v>95</v>
      </c>
      <c r="J11" s="57"/>
      <c r="L11" s="56" t="s">
        <v>95</v>
      </c>
      <c r="M11" s="57"/>
      <c r="N11" s="57"/>
      <c r="O11" s="57"/>
      <c r="P11" s="57"/>
    </row>
    <row r="12" spans="1:16" ht="15.75">
      <c r="A12" s="9"/>
      <c r="B12" s="9"/>
      <c r="C12" s="9"/>
      <c r="D12" s="9"/>
      <c r="E12" s="23"/>
      <c r="F12" s="56"/>
      <c r="G12" s="23"/>
      <c r="H12" s="23"/>
      <c r="I12" s="56"/>
      <c r="J12" s="57"/>
      <c r="L12" s="56"/>
      <c r="M12" s="57"/>
      <c r="N12" s="57"/>
      <c r="O12" s="57"/>
      <c r="P12" s="57"/>
    </row>
    <row r="13" spans="1:16">
      <c r="A13" s="9" t="s">
        <v>17</v>
      </c>
      <c r="B13" s="9"/>
      <c r="C13" s="9"/>
      <c r="D13" s="9"/>
      <c r="E13" s="41">
        <f>+H13-K13</f>
        <v>17346</v>
      </c>
      <c r="F13" s="41">
        <v>17006</v>
      </c>
      <c r="G13" s="28"/>
      <c r="H13" s="27">
        <v>33264</v>
      </c>
      <c r="I13" s="27">
        <f>+F13+L13</f>
        <v>31071</v>
      </c>
      <c r="J13" s="57"/>
      <c r="K13" s="27">
        <v>15918</v>
      </c>
      <c r="L13" s="27">
        <v>14065</v>
      </c>
      <c r="M13" s="57"/>
      <c r="N13" s="119">
        <f>+F13+L13</f>
        <v>31071</v>
      </c>
      <c r="O13" s="57"/>
      <c r="P13" s="119"/>
    </row>
    <row r="14" spans="1:16">
      <c r="A14" s="9" t="s">
        <v>18</v>
      </c>
      <c r="B14" s="9"/>
      <c r="C14" s="9"/>
      <c r="D14" s="9"/>
      <c r="E14" s="43">
        <f>+H14-K14</f>
        <v>-14760</v>
      </c>
      <c r="F14" s="43">
        <v>-14849</v>
      </c>
      <c r="G14" s="28"/>
      <c r="H14" s="44">
        <v>-28903</v>
      </c>
      <c r="I14" s="44">
        <f>+F14+L14</f>
        <v>-26995</v>
      </c>
      <c r="J14" s="57"/>
      <c r="K14" s="44">
        <v>-14143</v>
      </c>
      <c r="L14" s="44">
        <v>-12146</v>
      </c>
      <c r="M14" s="57"/>
      <c r="N14" s="119">
        <f t="shared" ref="N14:N40" si="0">+F14+L14</f>
        <v>-26995</v>
      </c>
      <c r="O14" s="57"/>
      <c r="P14" s="119"/>
    </row>
    <row r="15" spans="1:16" ht="15.75">
      <c r="A15" s="14" t="s">
        <v>49</v>
      </c>
      <c r="B15" s="37"/>
      <c r="C15" s="37"/>
      <c r="D15" s="37"/>
      <c r="E15" s="61">
        <f>+E13+E14</f>
        <v>2586</v>
      </c>
      <c r="F15" s="61">
        <f>+F13+F14</f>
        <v>2157</v>
      </c>
      <c r="G15" s="62"/>
      <c r="H15" s="63">
        <f>+H13+H14</f>
        <v>4361</v>
      </c>
      <c r="I15" s="63">
        <f>+I13+I14</f>
        <v>4076</v>
      </c>
      <c r="J15" s="57"/>
      <c r="K15" s="27">
        <v>1775</v>
      </c>
      <c r="L15" s="27">
        <v>1919</v>
      </c>
      <c r="M15" s="57"/>
      <c r="N15" s="119">
        <f t="shared" si="0"/>
        <v>4076</v>
      </c>
      <c r="O15" s="57"/>
      <c r="P15" s="119"/>
    </row>
    <row r="16" spans="1:16">
      <c r="A16" s="9"/>
      <c r="B16" s="9"/>
      <c r="C16" s="9"/>
      <c r="D16" s="9"/>
      <c r="E16" s="45" t="s">
        <v>40</v>
      </c>
      <c r="F16" s="45" t="s">
        <v>40</v>
      </c>
      <c r="G16" s="28"/>
      <c r="H16" s="27" t="s">
        <v>40</v>
      </c>
      <c r="I16" s="27" t="s">
        <v>40</v>
      </c>
      <c r="J16" s="57"/>
      <c r="K16" s="27"/>
      <c r="L16" s="27" t="s">
        <v>40</v>
      </c>
      <c r="M16" s="57"/>
      <c r="N16" s="119"/>
      <c r="O16" s="57"/>
      <c r="P16" s="119"/>
    </row>
    <row r="17" spans="1:17">
      <c r="A17" s="9" t="s">
        <v>156</v>
      </c>
      <c r="B17" s="9"/>
      <c r="C17" s="9"/>
      <c r="D17" s="9"/>
      <c r="E17" s="41">
        <f>+H17-K17</f>
        <v>2127</v>
      </c>
      <c r="F17" s="41">
        <v>0</v>
      </c>
      <c r="G17" s="28"/>
      <c r="H17" s="41">
        <v>2248</v>
      </c>
      <c r="I17" s="41">
        <v>157</v>
      </c>
      <c r="J17" s="57"/>
      <c r="K17" s="45">
        <f>109+12</f>
        <v>121</v>
      </c>
      <c r="L17" s="47">
        <f>93+64</f>
        <v>157</v>
      </c>
      <c r="M17" s="57"/>
      <c r="N17" s="119">
        <f t="shared" si="0"/>
        <v>157</v>
      </c>
      <c r="O17" s="57"/>
      <c r="P17" s="119"/>
      <c r="Q17" s="64"/>
    </row>
    <row r="18" spans="1:17">
      <c r="A18" s="9" t="s">
        <v>154</v>
      </c>
      <c r="B18" s="9"/>
      <c r="C18" s="9"/>
      <c r="D18" s="9"/>
      <c r="E18" s="41">
        <f>+H18-K18</f>
        <v>-952</v>
      </c>
      <c r="F18" s="41">
        <v>-845</v>
      </c>
      <c r="G18" s="28"/>
      <c r="H18" s="41">
        <v>-1700</v>
      </c>
      <c r="I18" s="27">
        <f>+F18+L18</f>
        <v>-1713</v>
      </c>
      <c r="J18" s="57"/>
      <c r="K18" s="45">
        <v>-748</v>
      </c>
      <c r="L18" s="47">
        <v>-868</v>
      </c>
      <c r="M18" s="57"/>
      <c r="N18" s="119">
        <f t="shared" si="0"/>
        <v>-1713</v>
      </c>
      <c r="O18" s="57"/>
      <c r="P18" s="119"/>
    </row>
    <row r="19" spans="1:17">
      <c r="A19" s="9" t="s">
        <v>66</v>
      </c>
      <c r="B19" s="9"/>
      <c r="C19" s="9"/>
      <c r="D19" s="9"/>
      <c r="E19" s="41">
        <f>+H19-K19</f>
        <v>-976</v>
      </c>
      <c r="F19" s="42">
        <v>-819</v>
      </c>
      <c r="G19" s="28" t="s">
        <v>1</v>
      </c>
      <c r="H19" s="27">
        <v>-1812</v>
      </c>
      <c r="I19" s="27">
        <f>+F19+L19</f>
        <v>-1654</v>
      </c>
      <c r="J19" s="57" t="s">
        <v>1</v>
      </c>
      <c r="K19" s="28">
        <v>-836</v>
      </c>
      <c r="L19" s="47">
        <v>-835</v>
      </c>
      <c r="M19" s="57"/>
      <c r="N19" s="119">
        <f t="shared" si="0"/>
        <v>-1654</v>
      </c>
      <c r="O19" s="57"/>
      <c r="P19" s="119"/>
      <c r="Q19" s="64"/>
    </row>
    <row r="20" spans="1:17">
      <c r="A20" s="9" t="s">
        <v>155</v>
      </c>
      <c r="B20" s="9"/>
      <c r="C20" s="9"/>
      <c r="D20" s="9"/>
      <c r="E20" s="41">
        <f>+H20-K20</f>
        <v>-100</v>
      </c>
      <c r="F20" s="42">
        <v>-46</v>
      </c>
      <c r="G20" s="28"/>
      <c r="H20" s="41">
        <v>-185</v>
      </c>
      <c r="I20" s="27">
        <v>-263</v>
      </c>
      <c r="J20" s="57"/>
      <c r="K20" s="45">
        <v>-85</v>
      </c>
      <c r="L20" s="28">
        <f>-74-143</f>
        <v>-217</v>
      </c>
      <c r="M20" s="57"/>
      <c r="N20" s="119">
        <f t="shared" si="0"/>
        <v>-263</v>
      </c>
      <c r="O20" s="57"/>
      <c r="P20" s="119"/>
      <c r="Q20" s="64"/>
    </row>
    <row r="21" spans="1:17" ht="15.75">
      <c r="A21" s="14" t="s">
        <v>97</v>
      </c>
      <c r="B21" s="37"/>
      <c r="C21" s="37"/>
      <c r="D21" s="37"/>
      <c r="E21" s="115">
        <f>SUM(E15:E20)</f>
        <v>2685</v>
      </c>
      <c r="F21" s="115">
        <f>SUM(F15:F20)</f>
        <v>447</v>
      </c>
      <c r="G21" s="62" t="s">
        <v>1</v>
      </c>
      <c r="H21" s="115">
        <f>SUM(H15:H20)</f>
        <v>2912</v>
      </c>
      <c r="I21" s="115">
        <f>SUM(I15:I20)</f>
        <v>603</v>
      </c>
      <c r="J21" s="57"/>
      <c r="K21" s="115">
        <f>SUM(K15:K20)</f>
        <v>227</v>
      </c>
      <c r="L21" s="115">
        <f>SUM(L15:L20)</f>
        <v>156</v>
      </c>
      <c r="M21" s="57"/>
      <c r="N21" s="119">
        <f t="shared" si="0"/>
        <v>603</v>
      </c>
      <c r="O21" s="57"/>
      <c r="P21" s="119"/>
    </row>
    <row r="22" spans="1:17">
      <c r="A22" s="9"/>
      <c r="B22" s="9"/>
      <c r="C22" s="9"/>
      <c r="D22" s="9"/>
      <c r="E22" s="41"/>
      <c r="F22" s="41"/>
      <c r="G22" s="28"/>
      <c r="H22" s="27"/>
      <c r="I22" s="27"/>
      <c r="J22" s="57"/>
      <c r="K22" s="27"/>
      <c r="L22" s="27"/>
      <c r="M22" s="57"/>
      <c r="N22" s="119"/>
      <c r="O22" s="57"/>
      <c r="P22" s="119"/>
    </row>
    <row r="23" spans="1:17">
      <c r="A23" s="9" t="s">
        <v>157</v>
      </c>
      <c r="B23" s="9"/>
      <c r="C23" s="9"/>
      <c r="D23" s="9"/>
      <c r="E23" s="111">
        <f>+H23-K23</f>
        <v>0</v>
      </c>
      <c r="F23" s="112">
        <v>0</v>
      </c>
      <c r="G23" s="28"/>
      <c r="H23" s="111">
        <v>0</v>
      </c>
      <c r="I23" s="112">
        <v>0</v>
      </c>
      <c r="J23" s="57"/>
      <c r="K23" s="111">
        <v>0</v>
      </c>
      <c r="L23" s="112">
        <v>0</v>
      </c>
      <c r="M23" s="57"/>
      <c r="N23" s="119"/>
      <c r="O23" s="57"/>
      <c r="P23" s="119"/>
    </row>
    <row r="24" spans="1:17">
      <c r="A24" s="9" t="s">
        <v>50</v>
      </c>
      <c r="B24" s="9"/>
      <c r="C24" s="9"/>
      <c r="D24" s="9"/>
      <c r="E24" s="113">
        <f>+H24-K24</f>
        <v>-105</v>
      </c>
      <c r="F24" s="114">
        <v>-93</v>
      </c>
      <c r="G24" s="28"/>
      <c r="H24" s="113">
        <v>-200</v>
      </c>
      <c r="I24" s="114">
        <f>+F24+L24</f>
        <v>-228</v>
      </c>
      <c r="J24" s="57"/>
      <c r="K24" s="113">
        <v>-95</v>
      </c>
      <c r="L24" s="114">
        <v>-135</v>
      </c>
      <c r="M24" s="57"/>
      <c r="N24" s="119">
        <f t="shared" si="0"/>
        <v>-228</v>
      </c>
      <c r="O24" s="57"/>
      <c r="P24" s="119"/>
    </row>
    <row r="25" spans="1:17">
      <c r="A25" s="9" t="s">
        <v>127</v>
      </c>
      <c r="B25" s="9"/>
      <c r="C25" s="9"/>
      <c r="D25" s="9"/>
      <c r="E25" s="42">
        <f>SUM(E23:E24)</f>
        <v>-105</v>
      </c>
      <c r="F25" s="42">
        <f>SUM(F23:F24)</f>
        <v>-93</v>
      </c>
      <c r="G25" s="42"/>
      <c r="H25" s="42">
        <f>SUM(H23:H24)</f>
        <v>-200</v>
      </c>
      <c r="I25" s="42">
        <f>SUM(I23:I24)</f>
        <v>-228</v>
      </c>
      <c r="J25" s="57"/>
      <c r="K25" s="42">
        <f>SUM(K23:K24)</f>
        <v>-95</v>
      </c>
      <c r="L25" s="42">
        <f>SUM(L23:L24)</f>
        <v>-135</v>
      </c>
      <c r="M25" s="57"/>
      <c r="N25" s="119">
        <f t="shared" si="0"/>
        <v>-228</v>
      </c>
      <c r="O25" s="57"/>
      <c r="P25" s="119"/>
    </row>
    <row r="26" spans="1:17">
      <c r="A26" s="9"/>
      <c r="B26" s="9"/>
      <c r="C26" s="9"/>
      <c r="D26" s="9"/>
      <c r="E26" s="42"/>
      <c r="F26" s="42"/>
      <c r="G26" s="42"/>
      <c r="H26" s="42"/>
      <c r="I26" s="42"/>
      <c r="J26" s="57"/>
      <c r="K26" s="42"/>
      <c r="L26" s="42"/>
      <c r="M26" s="57"/>
      <c r="N26" s="119"/>
      <c r="O26" s="57"/>
      <c r="P26" s="119"/>
    </row>
    <row r="27" spans="1:17">
      <c r="A27" s="9" t="s">
        <v>169</v>
      </c>
      <c r="B27" s="9"/>
      <c r="C27" s="9"/>
      <c r="D27" s="9"/>
      <c r="E27" s="42">
        <f>+H27-K27</f>
        <v>3</v>
      </c>
      <c r="F27" s="42">
        <v>0</v>
      </c>
      <c r="G27" s="28"/>
      <c r="H27" s="42">
        <v>3</v>
      </c>
      <c r="I27" s="42">
        <v>0</v>
      </c>
      <c r="J27" s="57"/>
      <c r="K27" s="111">
        <v>0</v>
      </c>
      <c r="L27" s="112">
        <v>0</v>
      </c>
      <c r="M27" s="57"/>
      <c r="N27" s="119"/>
      <c r="O27" s="57"/>
      <c r="P27" s="119"/>
    </row>
    <row r="28" spans="1:17">
      <c r="A28" s="9" t="s">
        <v>128</v>
      </c>
      <c r="B28" s="9"/>
      <c r="C28" s="9"/>
      <c r="D28" s="46"/>
      <c r="E28" s="43">
        <f>+H28-K28</f>
        <v>0</v>
      </c>
      <c r="F28" s="43">
        <v>0</v>
      </c>
      <c r="G28" s="28"/>
      <c r="H28" s="43">
        <v>0</v>
      </c>
      <c r="I28" s="43">
        <v>0</v>
      </c>
      <c r="J28" s="57"/>
      <c r="K28" s="43">
        <v>0</v>
      </c>
      <c r="L28" s="43">
        <v>0</v>
      </c>
      <c r="M28" s="57"/>
      <c r="N28" s="119"/>
      <c r="O28" s="57"/>
      <c r="P28" s="119"/>
    </row>
    <row r="29" spans="1:17" ht="15.75">
      <c r="A29" s="14" t="s">
        <v>76</v>
      </c>
      <c r="B29" s="37"/>
      <c r="C29" s="37"/>
      <c r="D29" s="37"/>
      <c r="E29" s="61">
        <f>+E21+E25+E28+E27</f>
        <v>2583</v>
      </c>
      <c r="F29" s="61">
        <f>+F21+F25+F28+F27</f>
        <v>354</v>
      </c>
      <c r="G29" s="61"/>
      <c r="H29" s="61">
        <f>+H21+H25+H28+H27</f>
        <v>2715</v>
      </c>
      <c r="I29" s="61">
        <f>+I21+I25+I28+I27</f>
        <v>375</v>
      </c>
      <c r="J29" s="57"/>
      <c r="K29" s="61">
        <f>+K21+K25+K28</f>
        <v>132</v>
      </c>
      <c r="L29" s="61">
        <f>+L21+L25+L28</f>
        <v>21</v>
      </c>
      <c r="M29" s="57"/>
      <c r="N29" s="119">
        <f t="shared" si="0"/>
        <v>375</v>
      </c>
      <c r="O29" s="57"/>
      <c r="P29" s="119"/>
      <c r="Q29" s="64"/>
    </row>
    <row r="30" spans="1:17">
      <c r="A30" s="9"/>
      <c r="B30" s="9"/>
      <c r="C30" s="9"/>
      <c r="D30" s="9"/>
      <c r="E30" s="41"/>
      <c r="F30" s="41"/>
      <c r="G30" s="28"/>
      <c r="H30" s="27"/>
      <c r="I30" s="27"/>
      <c r="J30" s="57"/>
      <c r="K30" s="27"/>
      <c r="L30" s="27"/>
      <c r="M30" s="57"/>
      <c r="N30" s="119"/>
      <c r="O30" s="57"/>
      <c r="P30" s="119"/>
      <c r="Q30" s="64"/>
    </row>
    <row r="31" spans="1:17">
      <c r="A31" s="9" t="s">
        <v>70</v>
      </c>
      <c r="B31" s="9"/>
      <c r="C31" s="9"/>
      <c r="D31" s="9"/>
      <c r="E31" s="41">
        <f>+H31-K31</f>
        <v>-20</v>
      </c>
      <c r="F31" s="47">
        <v>-36</v>
      </c>
      <c r="G31" s="122"/>
      <c r="H31" s="120">
        <v>-36</v>
      </c>
      <c r="I31" s="41">
        <f>+F31+L31</f>
        <v>-36</v>
      </c>
      <c r="J31" s="57"/>
      <c r="K31" s="28">
        <v>-16</v>
      </c>
      <c r="L31" s="47">
        <v>0</v>
      </c>
      <c r="M31" s="57"/>
      <c r="N31" s="119">
        <f t="shared" si="0"/>
        <v>-36</v>
      </c>
      <c r="O31" s="57"/>
      <c r="P31" s="119"/>
      <c r="Q31" s="64"/>
    </row>
    <row r="32" spans="1:17">
      <c r="A32" s="9"/>
      <c r="B32" s="9"/>
      <c r="C32" s="9"/>
      <c r="D32" s="9"/>
      <c r="E32" s="47"/>
      <c r="F32" s="47"/>
      <c r="G32" s="28"/>
      <c r="H32" s="28"/>
      <c r="I32" s="28"/>
      <c r="J32" s="57"/>
      <c r="K32" s="28"/>
      <c r="L32" s="28"/>
      <c r="M32" s="57"/>
      <c r="N32" s="119"/>
      <c r="O32" s="57"/>
      <c r="P32" s="119"/>
      <c r="Q32" s="64"/>
    </row>
    <row r="33" spans="1:17" ht="15.75">
      <c r="A33" s="14" t="s">
        <v>112</v>
      </c>
      <c r="B33" s="37"/>
      <c r="C33" s="37"/>
      <c r="D33" s="37"/>
      <c r="E33" s="115">
        <f>SUM(E29:E32)</f>
        <v>2563</v>
      </c>
      <c r="F33" s="115">
        <f>SUM(F29:F32)</f>
        <v>318</v>
      </c>
      <c r="G33" s="62"/>
      <c r="H33" s="115">
        <f>SUM(H29:H32)</f>
        <v>2679</v>
      </c>
      <c r="I33" s="115">
        <f>SUM(I29:I32)</f>
        <v>339</v>
      </c>
      <c r="J33" s="57"/>
      <c r="K33" s="116">
        <v>116</v>
      </c>
      <c r="L33" s="116">
        <v>21</v>
      </c>
      <c r="M33" s="57"/>
      <c r="N33" s="119">
        <f t="shared" si="0"/>
        <v>339</v>
      </c>
      <c r="O33" s="57"/>
      <c r="P33" s="119"/>
      <c r="Q33" s="64"/>
    </row>
    <row r="34" spans="1:17">
      <c r="A34" s="9" t="s">
        <v>1</v>
      </c>
      <c r="B34" s="9"/>
      <c r="C34" s="9"/>
      <c r="D34" s="9"/>
      <c r="E34" s="41" t="s">
        <v>1</v>
      </c>
      <c r="F34" s="41" t="s">
        <v>1</v>
      </c>
      <c r="G34" s="40"/>
      <c r="H34" s="32" t="str">
        <f>+E34</f>
        <v xml:space="preserve"> </v>
      </c>
      <c r="I34" s="32" t="str">
        <f>+F34</f>
        <v xml:space="preserve"> </v>
      </c>
      <c r="J34" s="57"/>
      <c r="K34" s="32" t="s">
        <v>1</v>
      </c>
      <c r="L34" s="32" t="s">
        <v>1</v>
      </c>
      <c r="M34" s="57"/>
      <c r="N34" s="119"/>
      <c r="O34" s="57"/>
      <c r="P34" s="119"/>
      <c r="Q34" s="64"/>
    </row>
    <row r="35" spans="1:17" ht="15.75">
      <c r="A35" s="14" t="s">
        <v>129</v>
      </c>
      <c r="B35" s="37"/>
      <c r="C35" s="37"/>
      <c r="D35" s="37"/>
      <c r="E35" s="120">
        <f>+H35-K35</f>
        <v>0</v>
      </c>
      <c r="F35" s="61">
        <v>0</v>
      </c>
      <c r="G35" s="66"/>
      <c r="H35" s="41">
        <v>0</v>
      </c>
      <c r="I35" s="41">
        <v>0</v>
      </c>
      <c r="J35" s="57"/>
      <c r="K35" s="41">
        <v>0</v>
      </c>
      <c r="L35" s="41">
        <v>0</v>
      </c>
      <c r="M35" s="57"/>
      <c r="N35" s="119"/>
      <c r="O35" s="57"/>
      <c r="P35" s="119"/>
      <c r="Q35" s="64"/>
    </row>
    <row r="36" spans="1:17" ht="15.75">
      <c r="A36" s="14"/>
      <c r="B36" s="37"/>
      <c r="C36" s="37"/>
      <c r="D36" s="37"/>
      <c r="E36" s="61"/>
      <c r="F36" s="61"/>
      <c r="G36" s="66"/>
      <c r="H36" s="67"/>
      <c r="I36" s="67"/>
      <c r="J36" s="57"/>
      <c r="K36" s="32"/>
      <c r="L36" s="32"/>
      <c r="M36" s="57"/>
      <c r="N36" s="119"/>
      <c r="O36" s="57"/>
      <c r="P36" s="119"/>
      <c r="Q36" s="64"/>
    </row>
    <row r="37" spans="1:17" ht="16.5" thickBot="1">
      <c r="A37" s="14" t="s">
        <v>113</v>
      </c>
      <c r="B37" s="37"/>
      <c r="C37" s="37"/>
      <c r="D37" s="37"/>
      <c r="E37" s="65">
        <f>SUM(E33:E36)</f>
        <v>2563</v>
      </c>
      <c r="F37" s="65">
        <f>SUM(F33:F36)</f>
        <v>318</v>
      </c>
      <c r="G37" s="62"/>
      <c r="H37" s="65">
        <f>SUM(H33:H36)</f>
        <v>2679</v>
      </c>
      <c r="I37" s="65">
        <f>SUM(I33:I36)</f>
        <v>339</v>
      </c>
      <c r="K37" s="106">
        <v>116</v>
      </c>
      <c r="L37" s="106">
        <v>21</v>
      </c>
      <c r="N37" s="119">
        <f t="shared" si="0"/>
        <v>339</v>
      </c>
      <c r="O37" s="57"/>
      <c r="P37" s="119">
        <f>+E37+K37</f>
        <v>2679</v>
      </c>
      <c r="Q37" s="68"/>
    </row>
    <row r="38" spans="1:17" ht="16.5" thickTop="1">
      <c r="A38" s="14"/>
      <c r="B38" s="37"/>
      <c r="C38" s="37"/>
      <c r="D38" s="37"/>
      <c r="E38" s="69"/>
      <c r="F38" s="69"/>
      <c r="G38" s="62"/>
      <c r="H38" s="69"/>
      <c r="I38" s="69"/>
      <c r="K38" s="28"/>
      <c r="L38" s="28"/>
      <c r="N38" s="119"/>
      <c r="O38" s="57"/>
      <c r="P38" s="119"/>
      <c r="Q38" s="68"/>
    </row>
    <row r="39" spans="1:17" ht="15.75">
      <c r="A39" s="14" t="s">
        <v>124</v>
      </c>
      <c r="B39" s="37"/>
      <c r="C39" s="37"/>
      <c r="D39" s="37"/>
      <c r="E39" s="69"/>
      <c r="F39" s="69"/>
      <c r="G39" s="62"/>
      <c r="H39" s="62"/>
      <c r="I39" s="62"/>
      <c r="K39" s="28"/>
      <c r="L39" s="28"/>
      <c r="N39" s="119"/>
      <c r="O39" s="57"/>
      <c r="P39" s="119"/>
      <c r="Q39" s="68"/>
    </row>
    <row r="40" spans="1:17" ht="15.75" thickBot="1">
      <c r="A40" s="9" t="s">
        <v>125</v>
      </c>
      <c r="B40" s="37"/>
      <c r="C40" s="37"/>
      <c r="D40" s="37"/>
      <c r="E40" s="69">
        <f>+E37</f>
        <v>2563</v>
      </c>
      <c r="F40" s="69">
        <f>+F37</f>
        <v>318</v>
      </c>
      <c r="G40" s="62"/>
      <c r="H40" s="69">
        <f>+H37</f>
        <v>2679</v>
      </c>
      <c r="I40" s="69">
        <f>+I37</f>
        <v>339</v>
      </c>
      <c r="K40" s="107">
        <v>116</v>
      </c>
      <c r="L40" s="107">
        <v>21</v>
      </c>
      <c r="N40" s="119">
        <f t="shared" si="0"/>
        <v>339</v>
      </c>
      <c r="O40" s="57"/>
      <c r="P40" s="119">
        <f>+E40+K40</f>
        <v>2679</v>
      </c>
      <c r="Q40" s="68"/>
    </row>
    <row r="41" spans="1:17" ht="15.75" thickTop="1">
      <c r="A41" s="9" t="s">
        <v>117</v>
      </c>
      <c r="B41" s="37"/>
      <c r="C41" s="37"/>
      <c r="D41" s="37"/>
      <c r="E41" s="69">
        <v>0</v>
      </c>
      <c r="F41" s="69">
        <v>0</v>
      </c>
      <c r="G41" s="62"/>
      <c r="H41" s="69">
        <v>0</v>
      </c>
      <c r="I41" s="69">
        <v>0</v>
      </c>
      <c r="K41" s="42"/>
      <c r="L41" s="42"/>
      <c r="N41" s="119"/>
      <c r="O41" s="57"/>
      <c r="P41" s="57"/>
      <c r="Q41" s="68"/>
    </row>
    <row r="42" spans="1:17" ht="16.5" thickBot="1">
      <c r="A42" s="14" t="s">
        <v>160</v>
      </c>
      <c r="B42" s="37"/>
      <c r="C42" s="37"/>
      <c r="D42" s="37"/>
      <c r="E42" s="65">
        <f>SUM(E40:E41)</f>
        <v>2563</v>
      </c>
      <c r="F42" s="65">
        <f>SUM(F40:F41)</f>
        <v>318</v>
      </c>
      <c r="G42" s="62"/>
      <c r="H42" s="65">
        <f>SUM(H40:H41)</f>
        <v>2679</v>
      </c>
      <c r="I42" s="65">
        <f>SUM(I40:I41)</f>
        <v>339</v>
      </c>
      <c r="K42" s="42"/>
      <c r="L42" s="42"/>
      <c r="N42" s="119"/>
      <c r="O42" s="57"/>
      <c r="P42" s="57"/>
      <c r="Q42" s="68"/>
    </row>
    <row r="43" spans="1:17" ht="15.75" thickTop="1">
      <c r="A43" s="9"/>
      <c r="B43" s="37"/>
      <c r="C43" s="37"/>
      <c r="D43" s="37"/>
      <c r="E43" s="69"/>
      <c r="F43" s="69"/>
      <c r="G43" s="62"/>
      <c r="H43" s="69"/>
      <c r="I43" s="69"/>
      <c r="K43" s="42"/>
      <c r="L43" s="42"/>
      <c r="O43" s="57"/>
      <c r="P43" s="57"/>
      <c r="Q43" s="68"/>
    </row>
    <row r="44" spans="1:17" ht="15.75">
      <c r="A44" s="14" t="s">
        <v>161</v>
      </c>
      <c r="B44" s="37"/>
      <c r="C44" s="37"/>
      <c r="D44" s="37"/>
      <c r="E44" s="69"/>
      <c r="F44" s="69"/>
      <c r="G44" s="62"/>
      <c r="H44" s="62"/>
      <c r="I44" s="62"/>
      <c r="K44" s="42"/>
      <c r="L44" s="42"/>
      <c r="O44" s="57"/>
      <c r="P44" s="57"/>
      <c r="Q44" s="68"/>
    </row>
    <row r="45" spans="1:17">
      <c r="A45" s="9" t="s">
        <v>125</v>
      </c>
      <c r="B45" s="37"/>
      <c r="C45" s="37"/>
      <c r="D45" s="37"/>
      <c r="E45" s="69">
        <f>+E40</f>
        <v>2563</v>
      </c>
      <c r="F45" s="69">
        <f>+F40</f>
        <v>318</v>
      </c>
      <c r="G45" s="62"/>
      <c r="H45" s="42">
        <f>+H40</f>
        <v>2679</v>
      </c>
      <c r="I45" s="42">
        <f>+I40</f>
        <v>339</v>
      </c>
      <c r="K45" s="42"/>
      <c r="L45" s="42"/>
      <c r="O45" s="57"/>
      <c r="P45" s="57"/>
      <c r="Q45" s="68"/>
    </row>
    <row r="46" spans="1:17">
      <c r="A46" s="9" t="s">
        <v>117</v>
      </c>
      <c r="B46" s="37"/>
      <c r="C46" s="37"/>
      <c r="D46" s="37"/>
      <c r="E46" s="69">
        <v>0</v>
      </c>
      <c r="F46" s="69">
        <v>0</v>
      </c>
      <c r="G46" s="62"/>
      <c r="H46" s="69">
        <v>0</v>
      </c>
      <c r="I46" s="69">
        <v>0</v>
      </c>
      <c r="K46" s="42"/>
      <c r="L46" s="42"/>
      <c r="O46" s="57"/>
      <c r="P46" s="57"/>
      <c r="Q46" s="68"/>
    </row>
    <row r="47" spans="1:17" ht="16.5" thickBot="1">
      <c r="A47" s="14" t="s">
        <v>113</v>
      </c>
      <c r="B47" s="37"/>
      <c r="C47" s="37"/>
      <c r="D47" s="37"/>
      <c r="E47" s="65">
        <f>SUM(E45:E46)</f>
        <v>2563</v>
      </c>
      <c r="F47" s="65">
        <f>SUM(F45:F46)</f>
        <v>318</v>
      </c>
      <c r="G47" s="62"/>
      <c r="H47" s="65">
        <f>SUM(H45:H46)</f>
        <v>2679</v>
      </c>
      <c r="I47" s="65">
        <f>SUM(I45:I46)</f>
        <v>339</v>
      </c>
      <c r="K47" s="42"/>
      <c r="L47" s="42"/>
      <c r="O47" s="57"/>
      <c r="P47" s="57"/>
      <c r="Q47" s="68"/>
    </row>
    <row r="48" spans="1:17" ht="15.75" thickTop="1">
      <c r="A48" s="9"/>
      <c r="B48" s="37"/>
      <c r="C48" s="37"/>
      <c r="D48" s="37"/>
      <c r="E48" s="69"/>
      <c r="F48" s="69"/>
      <c r="G48" s="62"/>
      <c r="H48" s="69"/>
      <c r="I48" s="69"/>
      <c r="K48" s="42"/>
      <c r="L48" s="42"/>
      <c r="O48" s="57"/>
      <c r="P48" s="57"/>
      <c r="Q48" s="68"/>
    </row>
    <row r="49" spans="1:17">
      <c r="A49" s="9"/>
      <c r="B49" s="9"/>
      <c r="C49" s="9"/>
      <c r="D49" s="9"/>
      <c r="E49" s="42"/>
      <c r="F49" s="42"/>
      <c r="G49" s="28"/>
      <c r="H49" s="28"/>
      <c r="I49" s="28"/>
      <c r="J49" s="23"/>
      <c r="K49" s="28"/>
      <c r="L49" s="28"/>
      <c r="M49" s="23"/>
      <c r="N49" s="23"/>
      <c r="O49" s="57"/>
      <c r="P49" s="57"/>
      <c r="Q49" s="68"/>
    </row>
    <row r="50" spans="1:17" ht="15.75">
      <c r="A50" s="14" t="s">
        <v>51</v>
      </c>
      <c r="B50" s="37"/>
      <c r="C50" s="37"/>
      <c r="D50" s="37"/>
      <c r="E50" s="70" t="s">
        <v>1</v>
      </c>
      <c r="F50" s="71" t="s">
        <v>1</v>
      </c>
      <c r="G50" s="66"/>
      <c r="H50" s="70" t="s">
        <v>1</v>
      </c>
      <c r="I50" s="67"/>
      <c r="K50" s="108" t="s">
        <v>1</v>
      </c>
      <c r="L50" s="32"/>
      <c r="O50" s="57"/>
      <c r="P50" s="57"/>
      <c r="Q50" s="64"/>
    </row>
    <row r="51" spans="1:17">
      <c r="A51" s="9"/>
      <c r="B51" s="9"/>
      <c r="C51" s="9"/>
      <c r="D51" s="9"/>
      <c r="E51" s="41"/>
      <c r="F51" s="41"/>
      <c r="G51" s="40"/>
      <c r="H51" s="32"/>
      <c r="I51" s="32"/>
      <c r="J51" s="23"/>
      <c r="K51" s="32"/>
      <c r="L51" s="32"/>
      <c r="M51" s="23"/>
      <c r="N51" s="23"/>
      <c r="O51" s="57"/>
      <c r="P51" s="57"/>
    </row>
    <row r="52" spans="1:17" ht="15.75">
      <c r="A52" s="14" t="s">
        <v>52</v>
      </c>
      <c r="B52" s="37"/>
      <c r="C52" s="37"/>
      <c r="D52" s="37"/>
      <c r="E52" s="72">
        <f>+E37/45780*100</f>
        <v>5.5985146352118829</v>
      </c>
      <c r="F52" s="72">
        <f>+F37/45780*100</f>
        <v>0.6946264744429882</v>
      </c>
      <c r="G52" s="73"/>
      <c r="H52" s="72">
        <f>+H37/457.8</f>
        <v>5.8519003931847964</v>
      </c>
      <c r="I52" s="72">
        <f>+I37/457.8</f>
        <v>0.74049803407601567</v>
      </c>
      <c r="K52" s="109"/>
      <c r="L52" s="109"/>
      <c r="O52" s="57"/>
      <c r="P52" s="57"/>
    </row>
    <row r="53" spans="1:17">
      <c r="A53" s="9"/>
      <c r="B53" s="9"/>
      <c r="C53" s="9"/>
      <c r="D53" s="9"/>
      <c r="E53" s="41" t="s">
        <v>1</v>
      </c>
      <c r="F53" s="41" t="s">
        <v>1</v>
      </c>
      <c r="G53" s="28"/>
      <c r="H53" s="27"/>
      <c r="I53" s="27"/>
      <c r="J53" s="23"/>
      <c r="K53" s="27"/>
      <c r="L53" s="27"/>
      <c r="M53" s="23"/>
      <c r="N53" s="57"/>
      <c r="O53" s="57"/>
      <c r="P53" s="57"/>
    </row>
    <row r="54" spans="1:17" ht="15.75">
      <c r="A54" s="14" t="s">
        <v>69</v>
      </c>
      <c r="B54" s="37"/>
      <c r="C54" s="37"/>
      <c r="D54" s="37"/>
      <c r="E54" s="72">
        <f>+E52</f>
        <v>5.5985146352118829</v>
      </c>
      <c r="F54" s="72">
        <f>+F52</f>
        <v>0.6946264744429882</v>
      </c>
      <c r="G54" s="73"/>
      <c r="H54" s="74">
        <f>+H52</f>
        <v>5.8519003931847964</v>
      </c>
      <c r="I54" s="74">
        <f>+I52</f>
        <v>0.74049803407601567</v>
      </c>
      <c r="K54" s="110"/>
      <c r="L54" s="110"/>
      <c r="N54" s="57"/>
      <c r="O54" s="57"/>
      <c r="P54" s="57"/>
    </row>
    <row r="55" spans="1:17" ht="15.75">
      <c r="A55" s="14"/>
      <c r="B55" s="37"/>
      <c r="C55" s="37"/>
      <c r="D55" s="37"/>
      <c r="E55" s="72"/>
      <c r="F55" s="72"/>
      <c r="G55" s="73"/>
      <c r="H55" s="74"/>
      <c r="I55" s="74"/>
      <c r="N55" s="57"/>
      <c r="O55" s="57"/>
      <c r="P55" s="57"/>
    </row>
    <row r="56" spans="1:17">
      <c r="A56" s="9"/>
      <c r="B56" s="9"/>
      <c r="C56" s="9"/>
      <c r="D56" s="9"/>
      <c r="E56" s="9"/>
      <c r="F56" s="9"/>
      <c r="G56" s="12"/>
      <c r="H56" s="9"/>
      <c r="I56" s="9"/>
      <c r="J56" s="23"/>
      <c r="K56" s="23"/>
      <c r="L56" s="23"/>
      <c r="M56" s="23"/>
      <c r="N56" s="23"/>
      <c r="O56" s="23"/>
      <c r="P56" s="57"/>
    </row>
    <row r="57" spans="1:17" ht="15.75">
      <c r="A57" s="14" t="s">
        <v>147</v>
      </c>
      <c r="B57" s="37"/>
      <c r="C57" s="37"/>
      <c r="D57" s="37"/>
      <c r="E57" s="37"/>
      <c r="F57" s="37"/>
      <c r="G57" s="75"/>
      <c r="H57" s="37"/>
      <c r="I57" s="37"/>
      <c r="P57" s="57"/>
    </row>
    <row r="58" spans="1:17" ht="15.75">
      <c r="A58" s="14" t="s">
        <v>148</v>
      </c>
      <c r="B58" s="37"/>
      <c r="C58" s="37"/>
      <c r="D58" s="37"/>
      <c r="E58" s="37"/>
      <c r="F58" s="37"/>
      <c r="G58" s="75"/>
      <c r="H58" s="37"/>
      <c r="I58" s="37"/>
      <c r="P58" s="57"/>
    </row>
    <row r="59" spans="1:17" s="23" customFormat="1">
      <c r="A59" s="9" t="s">
        <v>1</v>
      </c>
      <c r="B59" s="9"/>
      <c r="C59" s="9"/>
      <c r="D59" s="9"/>
      <c r="E59" s="9"/>
      <c r="F59" s="9"/>
      <c r="G59" s="12"/>
      <c r="H59" s="9"/>
      <c r="I59" s="9"/>
    </row>
    <row r="60" spans="1:17" ht="15.75">
      <c r="A60" s="53" t="s">
        <v>1</v>
      </c>
      <c r="B60" s="53"/>
      <c r="C60" s="53"/>
      <c r="D60" s="53"/>
      <c r="E60" s="53"/>
      <c r="F60" s="53"/>
      <c r="G60" s="54"/>
      <c r="H60" s="53"/>
      <c r="I60" s="53"/>
    </row>
    <row r="61" spans="1:17" s="23" customFormat="1" ht="15.75">
      <c r="A61" s="14" t="s">
        <v>1</v>
      </c>
      <c r="B61" s="14"/>
      <c r="C61" s="14"/>
      <c r="D61" s="14"/>
      <c r="E61" s="14"/>
      <c r="F61" s="14"/>
      <c r="G61" s="48"/>
      <c r="H61" s="14"/>
      <c r="I61" s="14"/>
    </row>
    <row r="62" spans="1:17" ht="15.75">
      <c r="A62" s="53" t="s">
        <v>1</v>
      </c>
      <c r="B62" s="53"/>
      <c r="C62" s="53"/>
      <c r="D62" s="53"/>
      <c r="E62" s="53"/>
      <c r="F62" s="53"/>
      <c r="G62" s="54"/>
      <c r="H62" s="53"/>
      <c r="I62" s="53"/>
    </row>
    <row r="64" spans="1:17">
      <c r="A64" s="3" t="s">
        <v>1</v>
      </c>
    </row>
    <row r="65" spans="1:8">
      <c r="A65" s="76" t="s">
        <v>1</v>
      </c>
      <c r="B65" s="76"/>
      <c r="C65" s="76"/>
      <c r="D65" s="76"/>
      <c r="E65" s="76"/>
      <c r="F65" s="76"/>
      <c r="G65" s="76"/>
      <c r="H65" s="76"/>
    </row>
  </sheetData>
  <mergeCells count="6">
    <mergeCell ref="K7:L7"/>
    <mergeCell ref="K8:L8"/>
    <mergeCell ref="E7:F7"/>
    <mergeCell ref="E8:F8"/>
    <mergeCell ref="H7:I7"/>
    <mergeCell ref="H8:I8"/>
  </mergeCells>
  <phoneticPr fontId="42" type="noConversion"/>
  <pageMargins left="0.81" right="0.55000000000000004" top="0.75" bottom="0.41" header="0.18" footer="0.17"/>
  <pageSetup paperSize="9" scale="85" orientation="portrait" r:id="rId1"/>
  <headerFooter alignWithMargins="0">
    <oddFooter>&amp;C&amp;11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topLeftCell="A33" zoomScaleNormal="100" workbookViewId="0">
      <selection activeCell="C43" sqref="C43"/>
    </sheetView>
  </sheetViews>
  <sheetFormatPr defaultRowHeight="14.25"/>
  <cols>
    <col min="1" max="1" width="3.5703125" style="37" customWidth="1"/>
    <col min="2" max="3" width="9.140625" style="37"/>
    <col min="4" max="4" width="40.140625" style="37" customWidth="1"/>
    <col min="5" max="6" width="16.28515625" style="37" customWidth="1"/>
    <col min="7" max="7" width="1.85546875" style="37" customWidth="1"/>
    <col min="8" max="16384" width="9.140625" style="37"/>
  </cols>
  <sheetData>
    <row r="1" spans="1:7" ht="15">
      <c r="A1" s="14" t="s">
        <v>122</v>
      </c>
      <c r="B1" s="10"/>
      <c r="C1" s="10"/>
      <c r="D1" s="10"/>
      <c r="E1" s="10"/>
      <c r="F1" s="10"/>
    </row>
    <row r="2" spans="1:7" ht="15">
      <c r="A2" s="14" t="s">
        <v>108</v>
      </c>
      <c r="B2" s="10"/>
      <c r="C2" s="10"/>
      <c r="D2" s="10"/>
      <c r="E2" s="10"/>
      <c r="F2" s="10"/>
      <c r="G2" s="11"/>
    </row>
    <row r="3" spans="1:7" ht="15">
      <c r="A3" s="53"/>
      <c r="B3" s="10"/>
      <c r="C3" s="10"/>
      <c r="D3" s="10"/>
      <c r="E3" s="10"/>
      <c r="F3" s="10"/>
      <c r="G3" s="11"/>
    </row>
    <row r="4" spans="1:7" ht="15">
      <c r="A4" s="13" t="s">
        <v>98</v>
      </c>
      <c r="B4" s="10"/>
      <c r="C4" s="10"/>
      <c r="D4" s="10"/>
      <c r="E4" s="10"/>
      <c r="F4" s="10"/>
      <c r="G4" s="10"/>
    </row>
    <row r="5" spans="1:7" ht="15">
      <c r="A5" s="13" t="s">
        <v>158</v>
      </c>
      <c r="B5" s="11"/>
      <c r="C5" s="11"/>
      <c r="D5" s="11"/>
      <c r="E5" s="11"/>
      <c r="F5" s="11"/>
      <c r="G5" s="11"/>
    </row>
    <row r="6" spans="1:7" ht="15">
      <c r="A6" s="13"/>
      <c r="B6" s="11"/>
      <c r="C6" s="11"/>
      <c r="D6" s="11"/>
      <c r="E6" s="11"/>
      <c r="F6" s="11"/>
      <c r="G6" s="11"/>
    </row>
    <row r="7" spans="1:7" s="9" customFormat="1" ht="15">
      <c r="A7" s="37"/>
      <c r="B7" s="37"/>
      <c r="C7" s="37"/>
      <c r="D7" s="77"/>
      <c r="E7" s="78" t="s">
        <v>159</v>
      </c>
      <c r="F7" s="79" t="s">
        <v>99</v>
      </c>
    </row>
    <row r="8" spans="1:7" ht="15">
      <c r="A8" s="9"/>
      <c r="B8" s="9"/>
      <c r="C8" s="9"/>
      <c r="D8" s="29"/>
      <c r="E8" s="49">
        <v>2010</v>
      </c>
      <c r="F8" s="49">
        <v>2009</v>
      </c>
    </row>
    <row r="9" spans="1:7" ht="15">
      <c r="D9" s="77" t="s">
        <v>1</v>
      </c>
      <c r="E9" s="51" t="s">
        <v>0</v>
      </c>
      <c r="F9" s="51" t="s">
        <v>0</v>
      </c>
    </row>
    <row r="10" spans="1:7" s="9" customFormat="1" ht="15">
      <c r="A10" s="13"/>
      <c r="B10" s="37"/>
      <c r="C10" s="37"/>
      <c r="D10" s="37"/>
      <c r="E10" s="37"/>
      <c r="F10" s="59" t="s">
        <v>95</v>
      </c>
    </row>
    <row r="11" spans="1:7" s="9" customFormat="1" ht="15">
      <c r="A11" s="13" t="s">
        <v>19</v>
      </c>
      <c r="B11" s="37"/>
      <c r="C11" s="37"/>
      <c r="D11" s="37"/>
      <c r="E11" s="37"/>
      <c r="F11" s="59"/>
    </row>
    <row r="12" spans="1:7" s="9" customFormat="1">
      <c r="B12" s="9" t="s">
        <v>20</v>
      </c>
      <c r="E12" s="27">
        <f>22415-24</f>
        <v>22391</v>
      </c>
      <c r="F12" s="123">
        <v>23118</v>
      </c>
      <c r="G12" s="27" t="s">
        <v>1</v>
      </c>
    </row>
    <row r="13" spans="1:7" s="9" customFormat="1">
      <c r="B13" s="9" t="s">
        <v>53</v>
      </c>
      <c r="E13" s="27">
        <v>2118</v>
      </c>
      <c r="F13" s="27">
        <v>4364.1049999999996</v>
      </c>
      <c r="G13" s="27" t="s">
        <v>1</v>
      </c>
    </row>
    <row r="14" spans="1:7" s="9" customFormat="1">
      <c r="E14" s="27"/>
      <c r="F14" s="27"/>
      <c r="G14" s="27"/>
    </row>
    <row r="15" spans="1:7" s="9" customFormat="1" ht="15">
      <c r="A15" s="14" t="s">
        <v>54</v>
      </c>
      <c r="B15" s="37"/>
      <c r="C15" s="37"/>
      <c r="D15" s="37"/>
      <c r="E15" s="117">
        <f>+SUM(E12:E13)</f>
        <v>24509</v>
      </c>
      <c r="F15" s="117">
        <f>+SUM(F12:F13)</f>
        <v>27482.105</v>
      </c>
      <c r="G15" s="57"/>
    </row>
    <row r="16" spans="1:7" s="9" customFormat="1">
      <c r="E16" s="28"/>
      <c r="F16" s="28"/>
      <c r="G16" s="57"/>
    </row>
    <row r="17" spans="1:7" s="9" customFormat="1">
      <c r="B17" s="9" t="s">
        <v>21</v>
      </c>
      <c r="E17" s="27">
        <v>28063</v>
      </c>
      <c r="F17" s="27">
        <v>26054.77</v>
      </c>
      <c r="G17" s="57"/>
    </row>
    <row r="18" spans="1:7" s="9" customFormat="1">
      <c r="B18" s="9" t="s">
        <v>22</v>
      </c>
      <c r="E18" s="27">
        <f>21251+24</f>
        <v>21275</v>
      </c>
      <c r="F18" s="27">
        <v>14851.699000000001</v>
      </c>
      <c r="G18" s="57"/>
    </row>
    <row r="19" spans="1:7" s="9" customFormat="1">
      <c r="B19" s="9" t="s">
        <v>170</v>
      </c>
      <c r="E19" s="27">
        <v>3</v>
      </c>
      <c r="F19" s="124">
        <v>0</v>
      </c>
      <c r="G19" s="57"/>
    </row>
    <row r="20" spans="1:7" s="9" customFormat="1">
      <c r="B20" s="9" t="s">
        <v>36</v>
      </c>
      <c r="E20" s="27">
        <v>14</v>
      </c>
      <c r="F20" s="27">
        <v>83.106999999999999</v>
      </c>
      <c r="G20" s="57"/>
    </row>
    <row r="21" spans="1:7" s="9" customFormat="1">
      <c r="B21" s="9" t="s">
        <v>34</v>
      </c>
      <c r="E21" s="27">
        <v>1746</v>
      </c>
      <c r="F21" s="27">
        <v>2546.2689999999998</v>
      </c>
      <c r="G21" s="57"/>
    </row>
    <row r="22" spans="1:7" s="9" customFormat="1">
      <c r="E22" s="27"/>
      <c r="F22" s="27"/>
      <c r="G22" s="57"/>
    </row>
    <row r="23" spans="1:7" s="9" customFormat="1" ht="15">
      <c r="A23" s="14" t="s">
        <v>55</v>
      </c>
      <c r="B23" s="37"/>
      <c r="C23" s="37"/>
      <c r="D23" s="37"/>
      <c r="E23" s="117">
        <f>SUM(E17:E21)</f>
        <v>51101</v>
      </c>
      <c r="F23" s="117">
        <f>SUM(F17:F21)</f>
        <v>43535.845000000001</v>
      </c>
      <c r="G23" s="57"/>
    </row>
    <row r="24" spans="1:7" s="9" customFormat="1">
      <c r="E24" s="44"/>
      <c r="F24" s="44"/>
      <c r="G24" s="57"/>
    </row>
    <row r="25" spans="1:7" s="9" customFormat="1" ht="15.75" thickBot="1">
      <c r="A25" s="14" t="s">
        <v>23</v>
      </c>
      <c r="B25" s="14"/>
      <c r="C25" s="14"/>
      <c r="D25" s="14"/>
      <c r="E25" s="118">
        <f>+E15+E23</f>
        <v>75610</v>
      </c>
      <c r="F25" s="118">
        <f>+F23+F15</f>
        <v>71017.95</v>
      </c>
      <c r="G25" s="57"/>
    </row>
    <row r="26" spans="1:7" s="9" customFormat="1" ht="15" thickTop="1">
      <c r="A26" s="11"/>
      <c r="B26" s="37"/>
      <c r="C26" s="37"/>
      <c r="D26" s="37"/>
      <c r="E26" s="63"/>
      <c r="F26" s="63"/>
      <c r="G26" s="57"/>
    </row>
    <row r="27" spans="1:7" s="9" customFormat="1" ht="15">
      <c r="A27" s="13" t="s">
        <v>115</v>
      </c>
      <c r="B27" s="14"/>
      <c r="C27" s="14"/>
      <c r="D27" s="14"/>
      <c r="E27" s="63" t="s">
        <v>1</v>
      </c>
      <c r="F27" s="63" t="s">
        <v>1</v>
      </c>
      <c r="G27" s="57"/>
    </row>
    <row r="28" spans="1:7" s="9" customFormat="1" ht="15">
      <c r="A28" s="14" t="s">
        <v>35</v>
      </c>
      <c r="B28" s="37"/>
      <c r="C28" s="37"/>
      <c r="D28" s="37"/>
      <c r="E28" s="63"/>
      <c r="F28" s="63"/>
      <c r="G28" s="57"/>
    </row>
    <row r="29" spans="1:7" s="9" customFormat="1">
      <c r="B29" s="9" t="s">
        <v>24</v>
      </c>
      <c r="E29" s="27">
        <v>45780</v>
      </c>
      <c r="F29" s="27">
        <v>45780</v>
      </c>
      <c r="G29" s="57"/>
    </row>
    <row r="30" spans="1:7" s="9" customFormat="1">
      <c r="B30" s="9" t="s">
        <v>25</v>
      </c>
      <c r="E30" s="27">
        <v>1692</v>
      </c>
      <c r="F30" s="27">
        <v>1692.183</v>
      </c>
      <c r="G30" s="57"/>
    </row>
    <row r="31" spans="1:7" s="9" customFormat="1">
      <c r="B31" s="9" t="s">
        <v>87</v>
      </c>
      <c r="E31" s="27">
        <v>15052</v>
      </c>
      <c r="F31" s="27">
        <v>12373</v>
      </c>
      <c r="G31" s="57"/>
    </row>
    <row r="32" spans="1:7" s="9" customFormat="1">
      <c r="E32" s="27"/>
      <c r="F32" s="27"/>
      <c r="G32" s="57"/>
    </row>
    <row r="33" spans="1:7" s="9" customFormat="1" ht="15">
      <c r="A33" s="14" t="s">
        <v>116</v>
      </c>
      <c r="B33" s="37"/>
      <c r="C33" s="37"/>
      <c r="D33" s="37"/>
      <c r="E33" s="117">
        <f>+E31+E29+E30-0.499</f>
        <v>62523.500999999997</v>
      </c>
      <c r="F33" s="117">
        <f>SUM(F29:F31)</f>
        <v>59845.182999999997</v>
      </c>
      <c r="G33" s="57"/>
    </row>
    <row r="34" spans="1:7" s="9" customFormat="1" ht="15">
      <c r="A34" s="14" t="s">
        <v>117</v>
      </c>
      <c r="B34" s="37"/>
      <c r="C34" s="37"/>
      <c r="D34" s="37"/>
      <c r="E34" s="81">
        <v>0</v>
      </c>
      <c r="F34" s="81">
        <v>0</v>
      </c>
      <c r="G34" s="57"/>
    </row>
    <row r="35" spans="1:7" s="9" customFormat="1" ht="15">
      <c r="A35" s="14"/>
      <c r="B35" s="37"/>
      <c r="C35" s="37"/>
      <c r="D35" s="37"/>
      <c r="E35" s="81"/>
      <c r="F35" s="81"/>
      <c r="G35" s="57"/>
    </row>
    <row r="36" spans="1:7" s="9" customFormat="1" ht="15">
      <c r="A36" s="14" t="s">
        <v>56</v>
      </c>
      <c r="B36" s="37"/>
      <c r="C36" s="37"/>
      <c r="D36" s="37"/>
      <c r="E36" s="80">
        <f>+E33-E34</f>
        <v>62523.500999999997</v>
      </c>
      <c r="F36" s="80">
        <f>+F33-F34</f>
        <v>59845.182999999997</v>
      </c>
      <c r="G36" s="57"/>
    </row>
    <row r="37" spans="1:7" s="9" customFormat="1" ht="15">
      <c r="A37" s="14"/>
      <c r="B37" s="37"/>
      <c r="C37" s="37"/>
      <c r="D37" s="37"/>
      <c r="E37" s="62" t="s">
        <v>1</v>
      </c>
      <c r="F37" s="62" t="s">
        <v>1</v>
      </c>
      <c r="G37" s="57"/>
    </row>
    <row r="38" spans="1:7" s="9" customFormat="1" ht="15">
      <c r="A38" s="13" t="s">
        <v>114</v>
      </c>
      <c r="B38" s="37"/>
      <c r="C38" s="37"/>
      <c r="D38" s="37"/>
      <c r="E38" s="63"/>
      <c r="F38" s="63"/>
      <c r="G38" s="57"/>
    </row>
    <row r="39" spans="1:7" s="9" customFormat="1">
      <c r="B39" s="9" t="s">
        <v>37</v>
      </c>
      <c r="E39" s="27">
        <v>1457</v>
      </c>
      <c r="F39" s="27">
        <v>1468.809</v>
      </c>
      <c r="G39" s="57"/>
    </row>
    <row r="40" spans="1:7" s="9" customFormat="1">
      <c r="B40" s="9" t="s">
        <v>27</v>
      </c>
      <c r="E40" s="27">
        <v>8</v>
      </c>
      <c r="F40" s="27">
        <v>8.4730000000000008</v>
      </c>
      <c r="G40" s="57"/>
    </row>
    <row r="41" spans="1:7" s="9" customFormat="1">
      <c r="E41" s="27"/>
      <c r="F41" s="27"/>
      <c r="G41" s="57"/>
    </row>
    <row r="42" spans="1:7" s="9" customFormat="1" ht="15">
      <c r="A42" s="14" t="s">
        <v>57</v>
      </c>
      <c r="B42" s="37"/>
      <c r="C42" s="37"/>
      <c r="D42" s="37"/>
      <c r="E42" s="80">
        <f>SUM(E39:E40)</f>
        <v>1465</v>
      </c>
      <c r="F42" s="80">
        <f>+F39+F40</f>
        <v>1477.2819999999999</v>
      </c>
      <c r="G42" s="57"/>
    </row>
    <row r="43" spans="1:7" s="9" customFormat="1" ht="15">
      <c r="A43" s="14"/>
      <c r="B43" s="37"/>
      <c r="C43" s="37"/>
      <c r="D43" s="37"/>
      <c r="E43" s="62"/>
      <c r="F43" s="62"/>
      <c r="G43" s="57"/>
    </row>
    <row r="44" spans="1:7" s="9" customFormat="1">
      <c r="B44" s="9" t="s">
        <v>26</v>
      </c>
      <c r="E44" s="27">
        <v>3182</v>
      </c>
      <c r="F44" s="27">
        <v>3281.6190000000001</v>
      </c>
      <c r="G44" s="57"/>
    </row>
    <row r="45" spans="1:7" s="9" customFormat="1">
      <c r="B45" s="9" t="s">
        <v>111</v>
      </c>
      <c r="E45" s="27">
        <v>8385</v>
      </c>
      <c r="F45" s="27">
        <v>6344</v>
      </c>
      <c r="G45" s="57"/>
    </row>
    <row r="46" spans="1:7" s="9" customFormat="1">
      <c r="B46" s="9" t="s">
        <v>100</v>
      </c>
      <c r="E46" s="27">
        <v>54</v>
      </c>
      <c r="F46" s="27">
        <v>70.334999999999994</v>
      </c>
      <c r="G46" s="57"/>
    </row>
    <row r="47" spans="1:7" s="9" customFormat="1">
      <c r="E47" s="27"/>
      <c r="F47" s="27"/>
      <c r="G47" s="57"/>
    </row>
    <row r="48" spans="1:7" s="9" customFormat="1" ht="15">
      <c r="A48" s="14" t="s">
        <v>58</v>
      </c>
      <c r="B48" s="37"/>
      <c r="C48" s="37"/>
      <c r="D48" s="37"/>
      <c r="E48" s="117">
        <f>SUM(E44:E47)</f>
        <v>11621</v>
      </c>
      <c r="F48" s="117">
        <f>SUM(F44:F46)</f>
        <v>9695.9539999999997</v>
      </c>
      <c r="G48" s="57"/>
    </row>
    <row r="49" spans="1:7" s="9" customFormat="1" ht="15">
      <c r="A49" s="14"/>
      <c r="B49" s="37"/>
      <c r="C49" s="37"/>
      <c r="D49" s="37"/>
      <c r="E49" s="62"/>
      <c r="F49" s="62"/>
      <c r="G49" s="57"/>
    </row>
    <row r="50" spans="1:7" s="9" customFormat="1" ht="15">
      <c r="A50" s="14" t="s">
        <v>28</v>
      </c>
      <c r="B50" s="37"/>
      <c r="C50" s="37"/>
      <c r="D50" s="37"/>
      <c r="E50" s="80">
        <f>+E48+E42</f>
        <v>13086</v>
      </c>
      <c r="F50" s="80">
        <f>+F42+F48</f>
        <v>11173.235999999999</v>
      </c>
      <c r="G50" s="57"/>
    </row>
    <row r="51" spans="1:7" s="9" customFormat="1" ht="15">
      <c r="A51" s="14"/>
      <c r="B51" s="37"/>
      <c r="C51" s="37"/>
      <c r="D51" s="37"/>
      <c r="E51" s="63"/>
      <c r="F51" s="63"/>
      <c r="G51" s="57"/>
    </row>
    <row r="52" spans="1:7" s="9" customFormat="1" ht="15.75" thickBot="1">
      <c r="A52" s="14" t="s">
        <v>29</v>
      </c>
      <c r="B52" s="14"/>
      <c r="C52" s="14"/>
      <c r="D52" s="37"/>
      <c r="E52" s="82">
        <f>+E50+E33</f>
        <v>75609.500999999989</v>
      </c>
      <c r="F52" s="82">
        <f>+F33+F50</f>
        <v>71018.418999999994</v>
      </c>
      <c r="G52" s="57"/>
    </row>
    <row r="53" spans="1:7" s="9" customFormat="1" ht="15.75" thickTop="1">
      <c r="A53" s="14"/>
      <c r="B53" s="14"/>
      <c r="C53" s="14"/>
      <c r="D53" s="14"/>
      <c r="E53" s="38" t="s">
        <v>1</v>
      </c>
      <c r="F53" s="38" t="s">
        <v>1</v>
      </c>
      <c r="G53" s="57"/>
    </row>
    <row r="54" spans="1:7" s="9" customFormat="1" ht="15">
      <c r="A54" s="14" t="s">
        <v>71</v>
      </c>
      <c r="B54" s="14"/>
      <c r="C54" s="14"/>
      <c r="D54" s="14"/>
      <c r="E54" s="39">
        <f>+E33/45780</f>
        <v>1.3657383355176933</v>
      </c>
      <c r="F54" s="39">
        <v>1.3</v>
      </c>
      <c r="G54" s="57"/>
    </row>
    <row r="55" spans="1:7" s="9" customFormat="1" ht="15">
      <c r="A55" s="14"/>
      <c r="B55" s="14"/>
      <c r="C55" s="14"/>
      <c r="D55" s="14"/>
      <c r="E55" s="39"/>
      <c r="F55" s="39"/>
      <c r="G55" s="57"/>
    </row>
    <row r="56" spans="1:7" s="9" customFormat="1" ht="15">
      <c r="A56" s="14"/>
      <c r="B56" s="14"/>
      <c r="C56" s="14"/>
      <c r="D56" s="14"/>
      <c r="E56" s="131"/>
      <c r="F56" s="83"/>
      <c r="G56" s="57"/>
    </row>
    <row r="57" spans="1:7" ht="15">
      <c r="A57" s="14" t="s">
        <v>149</v>
      </c>
      <c r="B57" s="9"/>
      <c r="C57" s="9"/>
      <c r="D57" s="9"/>
      <c r="E57" s="39"/>
      <c r="F57" s="77"/>
      <c r="G57" s="37" t="s">
        <v>44</v>
      </c>
    </row>
    <row r="58" spans="1:7" ht="15">
      <c r="A58" s="14" t="s">
        <v>150</v>
      </c>
      <c r="B58" s="14"/>
      <c r="C58" s="14"/>
      <c r="D58" s="14"/>
      <c r="E58" s="14"/>
      <c r="F58" s="14"/>
      <c r="G58" s="14"/>
    </row>
    <row r="59" spans="1:7" s="9" customFormat="1" ht="15">
      <c r="A59" s="53" t="s">
        <v>1</v>
      </c>
      <c r="B59" s="53"/>
      <c r="C59" s="53"/>
      <c r="D59" s="53"/>
      <c r="E59" s="53"/>
      <c r="F59" s="53"/>
      <c r="G59" s="53"/>
    </row>
    <row r="60" spans="1:7" ht="15">
      <c r="A60" s="14" t="s">
        <v>1</v>
      </c>
      <c r="B60" s="14"/>
      <c r="C60" s="14"/>
      <c r="D60" s="14"/>
      <c r="E60" s="14"/>
      <c r="F60" s="14"/>
      <c r="G60" s="14"/>
    </row>
    <row r="96" spans="7:7">
      <c r="G96" s="37" t="s">
        <v>45</v>
      </c>
    </row>
  </sheetData>
  <phoneticPr fontId="42" type="noConversion"/>
  <pageMargins left="0.98425196850393704" right="0.78740157480314965" top="0.74803149606299213" bottom="0.35433070866141736" header="0.19685039370078741" footer="0.35433070866141736"/>
  <pageSetup paperSize="9" scale="85" orientation="portrait" verticalDpi="180" r:id="rId1"/>
  <headerFooter alignWithMargins="0">
    <oddFooter>&amp;C&amp;11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4"/>
  <sheetViews>
    <sheetView topLeftCell="A27" zoomScaleNormal="100" workbookViewId="0">
      <selection activeCell="C37" sqref="C37"/>
    </sheetView>
  </sheetViews>
  <sheetFormatPr defaultRowHeight="12.75"/>
  <cols>
    <col min="1" max="1" width="2" style="57" customWidth="1"/>
    <col min="2" max="5" width="9.140625" style="57"/>
    <col min="6" max="6" width="30.28515625" style="57" customWidth="1"/>
    <col min="7" max="8" width="14.140625" style="57" customWidth="1"/>
    <col min="9" max="9" width="6.5703125" style="57" customWidth="1"/>
    <col min="10" max="16384" width="9.140625" style="57"/>
  </cols>
  <sheetData>
    <row r="1" spans="1:8" ht="15">
      <c r="A1" s="14" t="s">
        <v>122</v>
      </c>
    </row>
    <row r="2" spans="1:8" ht="15">
      <c r="A2" s="14" t="s">
        <v>108</v>
      </c>
    </row>
    <row r="3" spans="1:8" ht="15">
      <c r="A3" s="14"/>
    </row>
    <row r="4" spans="1:8" ht="15">
      <c r="A4" s="13" t="s">
        <v>130</v>
      </c>
    </row>
    <row r="5" spans="1:8" ht="15">
      <c r="A5" s="13" t="s">
        <v>151</v>
      </c>
    </row>
    <row r="6" spans="1:8" ht="15">
      <c r="A6" s="13"/>
    </row>
    <row r="7" spans="1:8" ht="15">
      <c r="A7" s="13"/>
      <c r="G7" s="134" t="s">
        <v>162</v>
      </c>
      <c r="H7" s="134"/>
    </row>
    <row r="8" spans="1:8" s="9" customFormat="1" ht="15">
      <c r="A8" s="37"/>
      <c r="B8" s="86"/>
      <c r="C8" s="86"/>
      <c r="D8" s="86"/>
      <c r="E8" s="86"/>
      <c r="F8" s="86"/>
      <c r="G8" s="85">
        <v>2010</v>
      </c>
      <c r="H8" s="85">
        <v>2009</v>
      </c>
    </row>
    <row r="9" spans="1:8" s="37" customFormat="1" ht="15">
      <c r="A9" s="9"/>
      <c r="B9" s="84"/>
      <c r="C9" s="84"/>
      <c r="D9" s="84"/>
      <c r="E9" s="84"/>
      <c r="F9" s="84"/>
      <c r="G9" s="87" t="s">
        <v>0</v>
      </c>
      <c r="H9" s="87" t="s">
        <v>0</v>
      </c>
    </row>
    <row r="10" spans="1:8" s="9" customFormat="1" ht="15">
      <c r="A10" s="37"/>
      <c r="B10" s="53" t="s">
        <v>61</v>
      </c>
      <c r="C10" s="84"/>
      <c r="D10" s="84"/>
      <c r="E10" s="84"/>
      <c r="F10" s="84"/>
      <c r="G10" s="84"/>
      <c r="H10" s="84"/>
    </row>
    <row r="11" spans="1:8" s="9" customFormat="1" ht="14.25">
      <c r="B11" s="88" t="s">
        <v>131</v>
      </c>
      <c r="C11" s="84"/>
      <c r="D11" s="84"/>
      <c r="E11" s="84"/>
      <c r="F11" s="84"/>
      <c r="G11" s="18">
        <v>2715</v>
      </c>
      <c r="H11" s="18">
        <v>375</v>
      </c>
    </row>
    <row r="12" spans="1:8" s="9" customFormat="1" ht="14.25">
      <c r="C12" s="84"/>
      <c r="D12" s="84"/>
      <c r="E12" s="84"/>
      <c r="F12" s="84"/>
      <c r="G12" s="18"/>
      <c r="H12" s="121"/>
    </row>
    <row r="13" spans="1:8" s="9" customFormat="1" ht="14.25">
      <c r="B13" s="88" t="s">
        <v>120</v>
      </c>
      <c r="C13" s="84"/>
      <c r="D13" s="84"/>
      <c r="E13" s="84"/>
      <c r="F13" s="84"/>
      <c r="G13" s="18"/>
      <c r="H13" s="121"/>
    </row>
    <row r="14" spans="1:8" s="9" customFormat="1" ht="14.25">
      <c r="B14" s="89" t="s">
        <v>88</v>
      </c>
      <c r="C14" s="84"/>
      <c r="D14" s="84"/>
      <c r="E14" s="84"/>
      <c r="F14" s="84"/>
      <c r="G14" s="18">
        <v>975</v>
      </c>
      <c r="H14" s="121">
        <f>29530-28358+165</f>
        <v>1337</v>
      </c>
    </row>
    <row r="15" spans="1:8" s="9" customFormat="1" ht="14.25">
      <c r="B15" s="89" t="s">
        <v>174</v>
      </c>
      <c r="C15" s="84"/>
      <c r="D15" s="84"/>
      <c r="E15" s="84"/>
      <c r="F15" s="84"/>
      <c r="G15" s="18">
        <v>2094</v>
      </c>
      <c r="H15" s="121">
        <v>0</v>
      </c>
    </row>
    <row r="16" spans="1:8" s="9" customFormat="1" ht="14.25">
      <c r="B16" s="89" t="s">
        <v>133</v>
      </c>
      <c r="C16" s="84"/>
      <c r="D16" s="84"/>
      <c r="E16" s="84"/>
      <c r="F16" s="84"/>
      <c r="G16" s="90">
        <v>200</v>
      </c>
      <c r="H16" s="126">
        <f>228+51</f>
        <v>279</v>
      </c>
    </row>
    <row r="17" spans="2:8" s="9" customFormat="1" ht="14.25">
      <c r="B17" s="89"/>
      <c r="C17" s="84"/>
      <c r="D17" s="84"/>
      <c r="E17" s="84"/>
      <c r="F17" s="84"/>
      <c r="G17" s="17"/>
      <c r="H17" s="127"/>
    </row>
    <row r="18" spans="2:8" s="9" customFormat="1" ht="14.25">
      <c r="B18" s="89" t="s">
        <v>163</v>
      </c>
      <c r="C18" s="84"/>
      <c r="D18" s="84"/>
      <c r="E18" s="84"/>
      <c r="F18" s="84"/>
      <c r="G18" s="18">
        <f>SUM(G11:G16)</f>
        <v>5984</v>
      </c>
      <c r="H18" s="18">
        <f>SUM(H11:H16)</f>
        <v>1991</v>
      </c>
    </row>
    <row r="19" spans="2:8" s="9" customFormat="1" ht="14.25">
      <c r="B19" s="89"/>
      <c r="C19" s="84"/>
      <c r="D19" s="84"/>
      <c r="E19" s="84"/>
      <c r="F19" s="84"/>
      <c r="G19" s="18"/>
      <c r="H19" s="121"/>
    </row>
    <row r="20" spans="2:8" s="37" customFormat="1" ht="15">
      <c r="B20" s="91" t="s">
        <v>89</v>
      </c>
      <c r="C20" s="86"/>
      <c r="D20" s="86"/>
      <c r="E20" s="86"/>
      <c r="F20" s="86"/>
      <c r="G20" s="92"/>
      <c r="H20" s="125"/>
    </row>
    <row r="21" spans="2:8" s="37" customFormat="1" ht="14.25">
      <c r="B21" s="93" t="s">
        <v>90</v>
      </c>
      <c r="C21" s="86"/>
      <c r="D21" s="86"/>
      <c r="E21" s="86"/>
      <c r="F21" s="86"/>
      <c r="G21" s="92">
        <v>-8365</v>
      </c>
      <c r="H21" s="125">
        <f>27877+16250+91-23094-16705-91</f>
        <v>4328</v>
      </c>
    </row>
    <row r="22" spans="2:8" s="37" customFormat="1" ht="14.25">
      <c r="B22" s="93" t="s">
        <v>91</v>
      </c>
      <c r="C22" s="86"/>
      <c r="D22" s="86"/>
      <c r="E22" s="86"/>
      <c r="F22" s="86"/>
      <c r="G22" s="92">
        <v>-128</v>
      </c>
      <c r="H22" s="125">
        <f>-1959+1190</f>
        <v>-769</v>
      </c>
    </row>
    <row r="23" spans="2:8" s="37" customFormat="1" ht="14.25">
      <c r="B23" s="93" t="s">
        <v>92</v>
      </c>
      <c r="C23" s="86"/>
      <c r="D23" s="86"/>
      <c r="E23" s="86"/>
      <c r="F23" s="86"/>
      <c r="G23" s="94">
        <v>-36</v>
      </c>
      <c r="H23" s="128">
        <v>-6</v>
      </c>
    </row>
    <row r="24" spans="2:8" s="37" customFormat="1" ht="14.25">
      <c r="B24" s="93"/>
      <c r="C24" s="86"/>
      <c r="D24" s="86"/>
      <c r="E24" s="86"/>
      <c r="F24" s="86"/>
      <c r="G24" s="104"/>
      <c r="H24" s="129"/>
    </row>
    <row r="25" spans="2:8" s="37" customFormat="1" ht="14.25">
      <c r="B25" s="93" t="s">
        <v>132</v>
      </c>
      <c r="C25" s="86"/>
      <c r="D25" s="86"/>
      <c r="E25" s="86"/>
      <c r="F25" s="86"/>
      <c r="G25" s="94">
        <f>SUM(G18:G23)</f>
        <v>-2545</v>
      </c>
      <c r="H25" s="94">
        <f>SUM(H18:H23)</f>
        <v>5544</v>
      </c>
    </row>
    <row r="26" spans="2:8" s="37" customFormat="1" ht="14.25">
      <c r="B26" s="93"/>
      <c r="C26" s="86"/>
      <c r="D26" s="86"/>
      <c r="E26" s="86"/>
      <c r="F26" s="86"/>
      <c r="G26" s="92"/>
      <c r="H26" s="125"/>
    </row>
    <row r="27" spans="2:8" s="9" customFormat="1" ht="15">
      <c r="B27" s="53" t="s">
        <v>121</v>
      </c>
      <c r="C27" s="84"/>
      <c r="D27" s="84"/>
      <c r="E27" s="84"/>
      <c r="F27" s="84"/>
      <c r="G27" s="18"/>
      <c r="H27" s="121"/>
    </row>
    <row r="28" spans="2:8" s="9" customFormat="1" ht="14.25">
      <c r="B28" s="89" t="s">
        <v>168</v>
      </c>
      <c r="C28" s="84"/>
      <c r="D28" s="84"/>
      <c r="E28" s="84"/>
      <c r="F28" s="84"/>
      <c r="G28" s="90">
        <v>-96</v>
      </c>
      <c r="H28" s="126">
        <v>-165</v>
      </c>
    </row>
    <row r="29" spans="2:8" s="9" customFormat="1" ht="14.25">
      <c r="B29" s="89" t="s">
        <v>119</v>
      </c>
      <c r="C29" s="84"/>
      <c r="D29" s="84"/>
      <c r="E29" s="84"/>
      <c r="F29" s="84"/>
      <c r="G29" s="133">
        <f>SUM(G28)</f>
        <v>-96</v>
      </c>
      <c r="H29" s="133">
        <f>SUM(H28)</f>
        <v>-165</v>
      </c>
    </row>
    <row r="30" spans="2:8" s="9" customFormat="1" ht="14.25">
      <c r="B30" s="89"/>
      <c r="C30" s="84"/>
      <c r="D30" s="84"/>
      <c r="E30" s="84"/>
      <c r="F30" s="84"/>
      <c r="G30" s="18"/>
      <c r="H30" s="121"/>
    </row>
    <row r="31" spans="2:8" s="37" customFormat="1" ht="15">
      <c r="B31" s="14" t="s">
        <v>118</v>
      </c>
      <c r="C31" s="86"/>
      <c r="D31" s="86"/>
      <c r="E31" s="86"/>
      <c r="F31" s="86"/>
      <c r="G31" s="92"/>
      <c r="H31" s="125"/>
    </row>
    <row r="32" spans="2:8" s="37" customFormat="1" ht="14.25">
      <c r="B32" s="86" t="s">
        <v>134</v>
      </c>
      <c r="C32" s="86"/>
      <c r="D32" s="86"/>
      <c r="E32" s="86"/>
      <c r="F32" s="86"/>
      <c r="G32" s="92">
        <v>-200</v>
      </c>
      <c r="H32" s="125">
        <v>-228</v>
      </c>
    </row>
    <row r="33" spans="2:8" s="37" customFormat="1" ht="14.25">
      <c r="B33" s="86" t="s">
        <v>135</v>
      </c>
      <c r="C33" s="95"/>
      <c r="D33" s="86"/>
      <c r="E33" s="86"/>
      <c r="F33" s="86"/>
      <c r="G33" s="92">
        <v>2041</v>
      </c>
      <c r="H33" s="125">
        <f>-12384+752+7404</f>
        <v>-4228</v>
      </c>
    </row>
    <row r="34" spans="2:8" s="37" customFormat="1" ht="14.25">
      <c r="B34" s="93" t="s">
        <v>136</v>
      </c>
      <c r="C34" s="86"/>
      <c r="D34" s="86"/>
      <c r="E34" s="86"/>
      <c r="F34" s="86"/>
      <c r="G34" s="96">
        <f>SUM(G32:G33)</f>
        <v>1841</v>
      </c>
      <c r="H34" s="96">
        <f>SUM(H32:H33)</f>
        <v>-4456</v>
      </c>
    </row>
    <row r="35" spans="2:8" s="37" customFormat="1" ht="14.25">
      <c r="B35" s="93"/>
      <c r="C35" s="86"/>
      <c r="D35" s="86"/>
      <c r="E35" s="86"/>
      <c r="F35" s="86"/>
      <c r="G35" s="92"/>
      <c r="H35" s="125"/>
    </row>
    <row r="36" spans="2:8" s="37" customFormat="1" ht="14.25">
      <c r="B36" s="93" t="s">
        <v>93</v>
      </c>
      <c r="C36" s="86"/>
      <c r="D36" s="86"/>
      <c r="E36" s="86"/>
      <c r="F36" s="86"/>
      <c r="G36" s="125">
        <f>+G25+G29+G34</f>
        <v>-800</v>
      </c>
      <c r="H36" s="125">
        <f>+H25+H29+H34</f>
        <v>923</v>
      </c>
    </row>
    <row r="37" spans="2:8" s="9" customFormat="1" ht="14.25">
      <c r="B37" s="89" t="s">
        <v>137</v>
      </c>
      <c r="C37" s="84"/>
      <c r="D37" s="98"/>
      <c r="E37" s="84"/>
      <c r="F37" s="84"/>
      <c r="G37" s="18">
        <v>2546</v>
      </c>
      <c r="H37" s="121">
        <v>761</v>
      </c>
    </row>
    <row r="38" spans="2:8" s="37" customFormat="1" ht="15.75" thickBot="1">
      <c r="B38" s="91" t="s">
        <v>173</v>
      </c>
      <c r="C38" s="86"/>
      <c r="D38" s="86"/>
      <c r="E38" s="86"/>
      <c r="F38" s="86"/>
      <c r="G38" s="99">
        <f>+G36+G37</f>
        <v>1746</v>
      </c>
      <c r="H38" s="130">
        <f>+H36+H37</f>
        <v>1684</v>
      </c>
    </row>
    <row r="39" spans="2:8" s="37" customFormat="1" ht="15.75" thickTop="1">
      <c r="B39" s="91"/>
      <c r="C39" s="86"/>
      <c r="D39" s="86"/>
      <c r="E39" s="86"/>
      <c r="F39" s="86"/>
      <c r="G39" s="104"/>
      <c r="H39" s="129"/>
    </row>
    <row r="40" spans="2:8" s="37" customFormat="1" ht="15">
      <c r="B40" s="91"/>
      <c r="C40" s="86"/>
      <c r="D40" s="86"/>
      <c r="E40" s="86"/>
      <c r="F40" s="86"/>
      <c r="G40" s="104"/>
      <c r="H40" s="104"/>
    </row>
    <row r="41" spans="2:8" s="37" customFormat="1" ht="15">
      <c r="B41" s="91" t="s">
        <v>139</v>
      </c>
      <c r="C41" s="86"/>
      <c r="D41" s="86"/>
      <c r="E41" s="86"/>
      <c r="F41" s="86"/>
      <c r="G41" s="104"/>
      <c r="H41" s="104"/>
    </row>
    <row r="42" spans="2:8" s="37" customFormat="1" ht="15">
      <c r="B42" s="89" t="s">
        <v>140</v>
      </c>
      <c r="C42" s="86"/>
      <c r="D42" s="86"/>
      <c r="E42" s="86"/>
      <c r="F42" s="86"/>
      <c r="G42" s="15"/>
      <c r="H42" s="15"/>
    </row>
    <row r="43" spans="2:8" s="37" customFormat="1" ht="15">
      <c r="B43" s="89"/>
      <c r="C43" s="86"/>
      <c r="D43" s="86"/>
      <c r="E43" s="86"/>
      <c r="F43" s="86"/>
      <c r="G43" s="15"/>
      <c r="H43" s="15"/>
    </row>
    <row r="44" spans="2:8" s="37" customFormat="1" ht="15">
      <c r="B44" s="97"/>
      <c r="C44" s="86"/>
      <c r="D44" s="86"/>
      <c r="E44" s="86"/>
      <c r="F44" s="86"/>
      <c r="G44" s="134" t="s">
        <v>162</v>
      </c>
      <c r="H44" s="134"/>
    </row>
    <row r="45" spans="2:8" s="37" customFormat="1" ht="15">
      <c r="B45" s="91"/>
      <c r="C45" s="86"/>
      <c r="D45" s="86"/>
      <c r="E45" s="86"/>
      <c r="F45" s="86"/>
      <c r="G45" s="85">
        <v>2010</v>
      </c>
      <c r="H45" s="85">
        <v>2009</v>
      </c>
    </row>
    <row r="46" spans="2:8" s="37" customFormat="1" ht="15">
      <c r="B46" s="91"/>
      <c r="C46" s="86"/>
      <c r="D46" s="86"/>
      <c r="E46" s="86"/>
      <c r="F46" s="86"/>
      <c r="G46" s="87" t="s">
        <v>0</v>
      </c>
      <c r="H46" s="87" t="s">
        <v>0</v>
      </c>
    </row>
    <row r="47" spans="2:8" s="37" customFormat="1" ht="14.25">
      <c r="B47" s="89" t="s">
        <v>138</v>
      </c>
      <c r="C47" s="86"/>
      <c r="D47" s="86"/>
      <c r="E47" s="86"/>
      <c r="F47" s="86"/>
      <c r="G47" s="104">
        <v>1746</v>
      </c>
      <c r="H47" s="104">
        <v>1684</v>
      </c>
    </row>
    <row r="48" spans="2:8" s="37" customFormat="1" ht="14.25">
      <c r="B48" s="89" t="s">
        <v>110</v>
      </c>
      <c r="C48" s="86"/>
      <c r="D48" s="86"/>
      <c r="E48" s="86"/>
      <c r="F48" s="86"/>
      <c r="G48" s="104">
        <v>0</v>
      </c>
      <c r="H48" s="104">
        <v>0</v>
      </c>
    </row>
    <row r="49" spans="2:8" s="37" customFormat="1" ht="15.75" thickBot="1">
      <c r="B49" s="91"/>
      <c r="C49" s="86"/>
      <c r="D49" s="86"/>
      <c r="E49" s="86"/>
      <c r="F49" s="86"/>
      <c r="G49" s="99">
        <f>SUM(G47:G48)</f>
        <v>1746</v>
      </c>
      <c r="H49" s="99">
        <f>SUM(H47:H48)</f>
        <v>1684</v>
      </c>
    </row>
    <row r="50" spans="2:8" s="37" customFormat="1" ht="15.75" thickTop="1">
      <c r="B50" s="91"/>
      <c r="C50" s="86"/>
      <c r="D50" s="86"/>
      <c r="E50" s="86"/>
      <c r="F50" s="86"/>
      <c r="G50" s="104"/>
      <c r="H50" s="104"/>
    </row>
    <row r="51" spans="2:8" s="37" customFormat="1" ht="15">
      <c r="B51" s="91"/>
      <c r="C51" s="86"/>
      <c r="D51" s="86"/>
      <c r="E51" s="86"/>
      <c r="F51" s="86"/>
      <c r="G51" s="104"/>
      <c r="H51" s="104"/>
    </row>
    <row r="52" spans="2:8" s="37" customFormat="1" ht="15">
      <c r="B52" s="91"/>
      <c r="C52" s="86"/>
      <c r="D52" s="86"/>
      <c r="E52" s="86"/>
      <c r="F52" s="86"/>
      <c r="G52" s="104"/>
      <c r="H52" s="104"/>
    </row>
    <row r="53" spans="2:8" s="37" customFormat="1" ht="14.25">
      <c r="B53" s="100"/>
      <c r="C53" s="86"/>
      <c r="D53" s="86"/>
      <c r="E53" s="86"/>
      <c r="F53" s="86"/>
      <c r="G53" s="132"/>
      <c r="H53" s="86"/>
    </row>
    <row r="54" spans="2:8" s="9" customFormat="1" ht="15">
      <c r="B54" s="101" t="s">
        <v>141</v>
      </c>
      <c r="C54" s="101"/>
      <c r="D54" s="101"/>
      <c r="E54" s="101"/>
      <c r="F54" s="101"/>
      <c r="G54" s="101"/>
      <c r="H54" s="101"/>
    </row>
    <row r="55" spans="2:8" s="37" customFormat="1" ht="15">
      <c r="B55" s="14" t="s">
        <v>142</v>
      </c>
      <c r="C55" s="102"/>
      <c r="D55" s="102"/>
      <c r="E55" s="102"/>
      <c r="F55" s="102"/>
      <c r="G55" s="102"/>
      <c r="H55" s="102"/>
    </row>
    <row r="56" spans="2:8" s="9" customFormat="1" ht="15">
      <c r="B56" s="101"/>
      <c r="C56" s="84"/>
      <c r="D56" s="84"/>
      <c r="E56" s="84"/>
      <c r="F56" s="84"/>
      <c r="G56" s="84"/>
      <c r="H56" s="84"/>
    </row>
    <row r="57" spans="2:8" s="9" customFormat="1" ht="14.25">
      <c r="B57" s="103"/>
      <c r="C57" s="84"/>
      <c r="D57" s="84"/>
      <c r="E57" s="84"/>
      <c r="F57" s="84"/>
      <c r="G57" s="84"/>
      <c r="H57" s="84"/>
    </row>
    <row r="58" spans="2:8" s="9" customFormat="1" ht="14.25"/>
    <row r="59" spans="2:8" s="9" customFormat="1" ht="14.25"/>
    <row r="60" spans="2:8" s="9" customFormat="1" ht="14.25"/>
    <row r="61" spans="2:8" s="9" customFormat="1" ht="14.25"/>
    <row r="62" spans="2:8" s="9" customFormat="1" ht="14.25"/>
    <row r="63" spans="2:8" s="9" customFormat="1" ht="14.25"/>
    <row r="64" spans="2:8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  <row r="232" s="9" customFormat="1" ht="14.25"/>
    <row r="233" s="9" customFormat="1" ht="14.25"/>
    <row r="234" s="9" customFormat="1" ht="14.25"/>
    <row r="235" s="9" customFormat="1" ht="14.25"/>
    <row r="236" s="9" customFormat="1" ht="14.25"/>
    <row r="237" s="9" customFormat="1" ht="14.25"/>
    <row r="238" s="9" customFormat="1" ht="14.25"/>
    <row r="239" s="9" customFormat="1" ht="14.25"/>
    <row r="240" s="9" customFormat="1" ht="14.25"/>
    <row r="241" s="9" customFormat="1" ht="14.25"/>
    <row r="242" s="9" customFormat="1" ht="14.25"/>
    <row r="243" s="9" customFormat="1" ht="14.25"/>
    <row r="244" s="9" customFormat="1" ht="14.25"/>
    <row r="245" s="9" customFormat="1" ht="14.25"/>
    <row r="246" s="9" customFormat="1" ht="14.25"/>
    <row r="247" s="9" customFormat="1" ht="14.25"/>
    <row r="248" s="9" customFormat="1" ht="14.25"/>
    <row r="249" s="9" customFormat="1" ht="14.25"/>
    <row r="250" s="9" customFormat="1" ht="14.25"/>
    <row r="251" s="9" customFormat="1" ht="14.25"/>
    <row r="252" s="9" customFormat="1" ht="14.25"/>
    <row r="253" s="9" customFormat="1" ht="14.25"/>
    <row r="254" s="9" customFormat="1" ht="14.25"/>
    <row r="255" s="9" customFormat="1" ht="14.25"/>
    <row r="256" s="9" customFormat="1" ht="14.25"/>
    <row r="257" s="9" customFormat="1" ht="14.25"/>
    <row r="258" s="9" customFormat="1" ht="14.25"/>
    <row r="259" s="9" customFormat="1" ht="14.25"/>
    <row r="260" s="9" customFormat="1" ht="14.25"/>
    <row r="261" s="9" customFormat="1" ht="14.25"/>
    <row r="262" s="9" customFormat="1" ht="14.25"/>
    <row r="263" s="9" customFormat="1" ht="14.25"/>
    <row r="264" s="9" customFormat="1" ht="14.25"/>
    <row r="265" s="9" customFormat="1" ht="14.25"/>
    <row r="266" s="9" customFormat="1" ht="14.25"/>
    <row r="267" s="9" customFormat="1" ht="14.25"/>
    <row r="268" s="9" customFormat="1" ht="14.25"/>
    <row r="269" s="9" customFormat="1" ht="14.25"/>
    <row r="270" s="9" customFormat="1" ht="14.25"/>
    <row r="271" s="9" customFormat="1" ht="14.25"/>
    <row r="272" s="9" customFormat="1" ht="14.25"/>
    <row r="273" s="9" customFormat="1" ht="14.25"/>
    <row r="274" s="9" customFormat="1" ht="14.25"/>
    <row r="275" s="9" customFormat="1" ht="14.25"/>
    <row r="276" s="9" customFormat="1" ht="14.25"/>
    <row r="277" s="9" customFormat="1" ht="14.25"/>
    <row r="278" s="9" customFormat="1" ht="14.25"/>
    <row r="279" s="9" customFormat="1" ht="14.25"/>
    <row r="280" s="9" customFormat="1" ht="14.25"/>
    <row r="281" s="9" customFormat="1" ht="14.25"/>
    <row r="282" s="9" customFormat="1" ht="14.25"/>
    <row r="283" s="9" customFormat="1" ht="14.25"/>
    <row r="284" s="9" customFormat="1" ht="14.25"/>
    <row r="285" s="9" customFormat="1" ht="14.25"/>
    <row r="286" s="9" customFormat="1" ht="14.25"/>
    <row r="287" s="9" customFormat="1" ht="14.25"/>
    <row r="288" s="9" customFormat="1" ht="14.25"/>
    <row r="289" s="9" customFormat="1" ht="14.25"/>
    <row r="290" s="9" customFormat="1" ht="14.25"/>
    <row r="291" s="9" customFormat="1" ht="14.25"/>
    <row r="292" s="9" customFormat="1" ht="14.25"/>
    <row r="293" s="9" customFormat="1" ht="14.25"/>
    <row r="294" s="9" customFormat="1" ht="14.25"/>
    <row r="295" s="9" customFormat="1" ht="14.25"/>
    <row r="296" s="9" customFormat="1" ht="14.25"/>
    <row r="297" s="9" customFormat="1" ht="14.25"/>
    <row r="298" s="9" customFormat="1" ht="14.25"/>
    <row r="299" s="9" customFormat="1" ht="14.25"/>
    <row r="300" s="9" customFormat="1" ht="14.25"/>
    <row r="301" s="9" customFormat="1" ht="14.25"/>
    <row r="302" s="9" customFormat="1" ht="14.25"/>
    <row r="303" s="9" customFormat="1" ht="14.25"/>
    <row r="304" s="9" customFormat="1" ht="14.25"/>
    <row r="305" s="9" customFormat="1" ht="14.25"/>
    <row r="306" s="9" customFormat="1" ht="14.25"/>
    <row r="307" s="9" customFormat="1" ht="14.25"/>
    <row r="308" s="9" customFormat="1" ht="14.25"/>
    <row r="309" s="9" customFormat="1" ht="14.25"/>
    <row r="310" s="9" customFormat="1" ht="14.25"/>
    <row r="311" s="9" customFormat="1" ht="14.25"/>
    <row r="312" s="9" customFormat="1" ht="14.25"/>
    <row r="313" s="9" customFormat="1" ht="14.25"/>
    <row r="314" s="9" customFormat="1" ht="14.25"/>
    <row r="315" s="9" customFormat="1" ht="14.25"/>
    <row r="316" s="9" customFormat="1" ht="14.25"/>
    <row r="317" s="9" customFormat="1" ht="14.25"/>
    <row r="318" s="9" customFormat="1" ht="14.25"/>
    <row r="319" s="9" customFormat="1" ht="14.25"/>
    <row r="320" s="9" customFormat="1" ht="14.25"/>
    <row r="321" s="9" customFormat="1" ht="14.25"/>
    <row r="322" s="9" customFormat="1" ht="14.25"/>
    <row r="323" s="9" customFormat="1" ht="14.25"/>
    <row r="324" s="9" customFormat="1" ht="14.25"/>
    <row r="325" s="9" customFormat="1" ht="14.25"/>
    <row r="326" s="9" customFormat="1" ht="14.25"/>
    <row r="327" s="9" customFormat="1" ht="14.25"/>
    <row r="328" s="9" customFormat="1" ht="14.25"/>
    <row r="329" s="9" customFormat="1" ht="14.25"/>
    <row r="330" s="9" customFormat="1" ht="14.25"/>
    <row r="331" s="9" customFormat="1" ht="14.25"/>
    <row r="332" s="9" customFormat="1" ht="14.25"/>
    <row r="333" s="9" customFormat="1" ht="14.25"/>
    <row r="334" s="9" customFormat="1" ht="14.25"/>
    <row r="335" s="9" customFormat="1" ht="14.25"/>
    <row r="336" s="9" customFormat="1" ht="14.25"/>
    <row r="337" s="9" customFormat="1" ht="14.25"/>
    <row r="338" s="9" customFormat="1" ht="14.25"/>
    <row r="339" s="9" customFormat="1" ht="14.25"/>
    <row r="340" s="9" customFormat="1" ht="14.25"/>
    <row r="341" s="9" customFormat="1" ht="14.25"/>
    <row r="342" s="9" customFormat="1" ht="14.25"/>
    <row r="343" s="9" customFormat="1" ht="14.25"/>
    <row r="344" s="9" customFormat="1" ht="14.25"/>
    <row r="345" s="9" customFormat="1" ht="14.25"/>
    <row r="346" s="9" customFormat="1" ht="14.25"/>
    <row r="347" s="9" customFormat="1" ht="14.25"/>
    <row r="348" s="9" customFormat="1" ht="14.25"/>
    <row r="349" s="9" customFormat="1" ht="14.25"/>
    <row r="350" s="9" customFormat="1" ht="14.25"/>
    <row r="351" s="9" customFormat="1" ht="14.25"/>
    <row r="352" s="9" customFormat="1" ht="14.25"/>
    <row r="353" s="9" customFormat="1" ht="14.25"/>
    <row r="354" s="9" customFormat="1" ht="14.25"/>
    <row r="355" s="9" customFormat="1" ht="14.25"/>
    <row r="356" s="9" customFormat="1" ht="14.25"/>
    <row r="357" s="9" customFormat="1" ht="14.25"/>
    <row r="358" s="9" customFormat="1" ht="14.25"/>
    <row r="359" s="9" customFormat="1" ht="14.25"/>
    <row r="360" s="9" customFormat="1" ht="14.25"/>
    <row r="361" s="9" customFormat="1" ht="14.25"/>
    <row r="362" s="9" customFormat="1" ht="14.25"/>
    <row r="363" s="9" customFormat="1" ht="14.25"/>
    <row r="364" s="9" customFormat="1" ht="14.25"/>
  </sheetData>
  <mergeCells count="2">
    <mergeCell ref="G7:H7"/>
    <mergeCell ref="G44:H44"/>
  </mergeCells>
  <phoneticPr fontId="42" type="noConversion"/>
  <pageMargins left="0.89" right="0.56999999999999995" top="0.75" bottom="0.38" header="0.5" footer="0.16"/>
  <pageSetup paperSize="9" scale="85" orientation="portrait" horizontalDpi="1200" verticalDpi="1200" r:id="rId1"/>
  <headerFooter alignWithMargins="0">
    <oddFooter>&amp;C&amp;11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21" zoomScaleNormal="100" workbookViewId="0">
      <selection activeCell="C36" sqref="C36"/>
    </sheetView>
  </sheetViews>
  <sheetFormatPr defaultRowHeight="14.25"/>
  <cols>
    <col min="1" max="3" width="9.140625" style="9"/>
    <col min="4" max="4" width="13.5703125" style="9" customWidth="1"/>
    <col min="5" max="5" width="11.140625" style="9" customWidth="1"/>
    <col min="6" max="6" width="9.85546875" style="9" bestFit="1" customWidth="1"/>
    <col min="7" max="7" width="9.7109375" style="9" hidden="1" customWidth="1"/>
    <col min="8" max="8" width="12.42578125" style="9" bestFit="1" customWidth="1"/>
    <col min="9" max="9" width="10.140625" style="9" hidden="1" customWidth="1"/>
    <col min="10" max="10" width="11.5703125" style="9" hidden="1" customWidth="1"/>
    <col min="11" max="11" width="13.28515625" style="9" hidden="1" customWidth="1"/>
    <col min="12" max="12" width="9.7109375" style="9" bestFit="1" customWidth="1"/>
    <col min="13" max="13" width="10" style="9" hidden="1" customWidth="1"/>
    <col min="14" max="14" width="14" style="9" bestFit="1" customWidth="1"/>
    <col min="15" max="15" width="8.7109375" style="9" bestFit="1" customWidth="1"/>
    <col min="16" max="16384" width="9.140625" style="9"/>
  </cols>
  <sheetData>
    <row r="1" spans="1:16" ht="15">
      <c r="A1" s="14" t="s">
        <v>122</v>
      </c>
      <c r="B1" s="10"/>
      <c r="C1" s="10"/>
      <c r="D1" s="10"/>
      <c r="E1" s="10"/>
      <c r="F1" s="11"/>
      <c r="G1" s="11"/>
    </row>
    <row r="2" spans="1:16" ht="15">
      <c r="A2" s="14" t="s">
        <v>108</v>
      </c>
      <c r="B2" s="10"/>
      <c r="C2" s="10"/>
      <c r="D2" s="10"/>
      <c r="E2" s="10"/>
      <c r="F2" s="11"/>
      <c r="G2" s="11"/>
    </row>
    <row r="3" spans="1:16" ht="15">
      <c r="A3" s="14"/>
      <c r="B3" s="10"/>
      <c r="C3" s="10"/>
      <c r="D3" s="10"/>
      <c r="E3" s="10"/>
      <c r="F3" s="11"/>
      <c r="G3" s="11"/>
    </row>
    <row r="4" spans="1:16" ht="15">
      <c r="A4" s="13" t="s">
        <v>143</v>
      </c>
      <c r="B4" s="10"/>
      <c r="C4" s="10"/>
      <c r="D4" s="10"/>
      <c r="E4" s="10"/>
      <c r="F4" s="10"/>
      <c r="G4" s="10"/>
    </row>
    <row r="5" spans="1:16" ht="15">
      <c r="A5" s="13" t="s">
        <v>151</v>
      </c>
      <c r="B5" s="13"/>
      <c r="C5" s="13"/>
      <c r="D5" s="13"/>
      <c r="E5" s="13"/>
      <c r="F5" s="13"/>
      <c r="G5" s="13"/>
    </row>
    <row r="6" spans="1:16" ht="15.75">
      <c r="A6" s="8" t="s">
        <v>1</v>
      </c>
      <c r="B6" s="13"/>
      <c r="C6" s="13"/>
      <c r="D6" s="13"/>
      <c r="E6" s="13"/>
      <c r="F6" s="13"/>
      <c r="G6" s="13"/>
    </row>
    <row r="7" spans="1:16" ht="15">
      <c r="A7" s="13"/>
      <c r="E7" s="14" t="s">
        <v>171</v>
      </c>
    </row>
    <row r="8" spans="1:16" ht="15">
      <c r="E8" s="14" t="s">
        <v>172</v>
      </c>
      <c r="N8" s="14" t="s">
        <v>47</v>
      </c>
    </row>
    <row r="9" spans="1:16" ht="15">
      <c r="E9" s="15" t="s">
        <v>6</v>
      </c>
      <c r="F9" s="15" t="s">
        <v>6</v>
      </c>
      <c r="G9" s="15" t="s">
        <v>7</v>
      </c>
      <c r="H9" s="15" t="s">
        <v>101</v>
      </c>
      <c r="I9" s="15" t="s">
        <v>102</v>
      </c>
      <c r="J9" s="15" t="s">
        <v>103</v>
      </c>
      <c r="K9" s="15" t="s">
        <v>104</v>
      </c>
      <c r="L9" s="15" t="s">
        <v>6</v>
      </c>
      <c r="M9" s="15" t="s">
        <v>105</v>
      </c>
      <c r="N9" s="15" t="s">
        <v>9</v>
      </c>
      <c r="O9" s="15" t="s">
        <v>2</v>
      </c>
    </row>
    <row r="10" spans="1:16" ht="15">
      <c r="E10" s="15" t="s">
        <v>7</v>
      </c>
      <c r="F10" s="15" t="s">
        <v>8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33</v>
      </c>
      <c r="M10" s="15" t="s">
        <v>106</v>
      </c>
      <c r="N10" s="15" t="s">
        <v>10</v>
      </c>
      <c r="O10" s="15" t="s">
        <v>144</v>
      </c>
    </row>
    <row r="11" spans="1:16" ht="15">
      <c r="H11" s="15" t="s">
        <v>1</v>
      </c>
      <c r="I11" s="15"/>
      <c r="J11" s="15"/>
      <c r="K11" s="15"/>
      <c r="L11" s="15" t="s">
        <v>16</v>
      </c>
      <c r="M11" s="15" t="s">
        <v>16</v>
      </c>
    </row>
    <row r="12" spans="1:16">
      <c r="A12" s="11" t="s">
        <v>107</v>
      </c>
      <c r="E12" s="29" t="s">
        <v>1</v>
      </c>
      <c r="F12" s="29" t="s">
        <v>1</v>
      </c>
      <c r="G12" s="29"/>
      <c r="H12" s="29" t="s">
        <v>1</v>
      </c>
      <c r="I12" s="29"/>
      <c r="J12" s="29"/>
      <c r="K12" s="29"/>
      <c r="L12" s="29" t="s">
        <v>1</v>
      </c>
      <c r="M12" s="29"/>
      <c r="N12" s="29" t="s">
        <v>1</v>
      </c>
      <c r="O12" s="29" t="s">
        <v>1</v>
      </c>
    </row>
    <row r="13" spans="1:16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6">
      <c r="A14" s="9" t="s">
        <v>166</v>
      </c>
      <c r="E14" s="17">
        <v>45780</v>
      </c>
      <c r="F14" s="17">
        <v>1406.6790000000001</v>
      </c>
      <c r="G14" s="17"/>
      <c r="H14" s="17">
        <v>-2.6280000000000001</v>
      </c>
      <c r="I14" s="17"/>
      <c r="J14" s="17"/>
      <c r="K14" s="17"/>
      <c r="L14" s="17">
        <v>288.13200000000001</v>
      </c>
      <c r="M14" s="17"/>
      <c r="N14" s="17">
        <v>12372.425999999999</v>
      </c>
      <c r="O14" s="17">
        <f>SUM(E14:N14)</f>
        <v>59844.609000000004</v>
      </c>
      <c r="P14" s="22" t="s">
        <v>1</v>
      </c>
    </row>
    <row r="15" spans="1:16">
      <c r="E15" s="18"/>
      <c r="F15" s="18"/>
      <c r="G15" s="18"/>
      <c r="H15" s="25"/>
      <c r="I15" s="25"/>
      <c r="J15" s="25"/>
      <c r="K15" s="25"/>
      <c r="N15" s="18"/>
      <c r="O15" s="18"/>
    </row>
    <row r="16" spans="1:16" hidden="1">
      <c r="A16" s="9" t="s">
        <v>41</v>
      </c>
      <c r="E16" s="18"/>
      <c r="F16" s="18"/>
      <c r="G16" s="18"/>
      <c r="H16" s="25">
        <v>0</v>
      </c>
      <c r="I16" s="25"/>
      <c r="J16" s="25"/>
      <c r="K16" s="25"/>
      <c r="N16" s="18"/>
      <c r="O16" s="18">
        <v>0</v>
      </c>
    </row>
    <row r="17" spans="1:15" hidden="1">
      <c r="E17" s="18"/>
      <c r="F17" s="18"/>
      <c r="G17" s="18"/>
      <c r="H17" s="25"/>
      <c r="I17" s="25"/>
      <c r="J17" s="25"/>
      <c r="K17" s="25"/>
      <c r="N17" s="18"/>
      <c r="O17" s="18"/>
    </row>
    <row r="18" spans="1:15">
      <c r="A18" s="9" t="s">
        <v>113</v>
      </c>
      <c r="E18" s="18">
        <v>0</v>
      </c>
      <c r="F18" s="18">
        <v>0</v>
      </c>
      <c r="G18" s="18"/>
      <c r="H18" s="26">
        <v>0</v>
      </c>
      <c r="I18" s="26"/>
      <c r="J18" s="26"/>
      <c r="K18" s="26"/>
      <c r="L18" s="18">
        <v>0</v>
      </c>
      <c r="M18" s="18"/>
      <c r="N18" s="121">
        <f ca="1">+'Income Statement'!H37</f>
        <v>2679</v>
      </c>
      <c r="O18" s="17">
        <f>SUM(E18:N18)</f>
        <v>2679</v>
      </c>
    </row>
    <row r="19" spans="1:15">
      <c r="E19" s="18"/>
      <c r="F19" s="18"/>
      <c r="G19" s="18"/>
      <c r="H19" s="26"/>
      <c r="I19" s="26"/>
      <c r="J19" s="26"/>
      <c r="K19" s="26"/>
      <c r="L19" s="18"/>
      <c r="M19" s="18"/>
      <c r="N19" s="18"/>
      <c r="O19" s="18"/>
    </row>
    <row r="20" spans="1:15">
      <c r="A20" s="9" t="s">
        <v>145</v>
      </c>
      <c r="E20" s="18">
        <v>0</v>
      </c>
      <c r="F20" s="18">
        <v>0</v>
      </c>
      <c r="G20" s="18"/>
      <c r="H20" s="25">
        <v>0</v>
      </c>
      <c r="I20" s="25"/>
      <c r="J20" s="25"/>
      <c r="K20" s="25"/>
      <c r="L20" s="22">
        <v>0</v>
      </c>
      <c r="M20" s="22"/>
      <c r="N20" s="18">
        <v>0</v>
      </c>
      <c r="O20" s="17">
        <f>SUM(E20:N20)</f>
        <v>0</v>
      </c>
    </row>
    <row r="21" spans="1:15">
      <c r="A21" s="20"/>
      <c r="E21" s="18"/>
      <c r="F21" s="18"/>
      <c r="G21" s="18"/>
      <c r="H21" s="26"/>
      <c r="I21" s="26"/>
      <c r="J21" s="26"/>
      <c r="K21" s="26"/>
      <c r="L21" s="19"/>
      <c r="M21" s="19"/>
      <c r="N21" s="18"/>
      <c r="O21" s="18"/>
    </row>
    <row r="22" spans="1:15">
      <c r="A22" s="9" t="s">
        <v>39</v>
      </c>
      <c r="E22" s="18">
        <v>0</v>
      </c>
      <c r="F22" s="18">
        <v>0</v>
      </c>
      <c r="G22" s="18"/>
      <c r="H22" s="22">
        <v>0</v>
      </c>
      <c r="I22" s="22"/>
      <c r="J22" s="22"/>
      <c r="K22" s="22"/>
      <c r="L22" s="22">
        <v>0</v>
      </c>
      <c r="N22" s="18">
        <v>0</v>
      </c>
      <c r="O22" s="17">
        <f>SUM(E22:N22)</f>
        <v>0</v>
      </c>
    </row>
    <row r="23" spans="1:15">
      <c r="A23" s="9" t="s">
        <v>42</v>
      </c>
      <c r="E23" s="18"/>
      <c r="F23" s="18"/>
      <c r="G23" s="18"/>
      <c r="H23" s="25"/>
      <c r="I23" s="25"/>
      <c r="J23" s="25"/>
      <c r="K23" s="25"/>
      <c r="N23" s="18"/>
      <c r="O23" s="18"/>
    </row>
    <row r="24" spans="1:15" hidden="1">
      <c r="A24" s="9" t="s">
        <v>1</v>
      </c>
    </row>
    <row r="25" spans="1:15" hidden="1">
      <c r="A25" s="9" t="s">
        <v>109</v>
      </c>
      <c r="E25" s="18">
        <v>0</v>
      </c>
      <c r="F25" s="18">
        <v>0</v>
      </c>
      <c r="G25" s="18"/>
      <c r="H25" s="26">
        <v>0</v>
      </c>
      <c r="I25" s="26"/>
      <c r="J25" s="26"/>
      <c r="K25" s="26"/>
      <c r="L25" s="18">
        <v>0</v>
      </c>
      <c r="M25" s="18"/>
      <c r="N25" s="18">
        <v>0</v>
      </c>
      <c r="O25" s="18">
        <v>0</v>
      </c>
    </row>
    <row r="26" spans="1:15">
      <c r="A26" s="20"/>
      <c r="E26" s="18" t="s">
        <v>1</v>
      </c>
      <c r="F26" s="18" t="s">
        <v>1</v>
      </c>
      <c r="G26" s="18"/>
      <c r="H26" s="18" t="s">
        <v>1</v>
      </c>
      <c r="I26" s="18"/>
      <c r="J26" s="18"/>
      <c r="K26" s="18"/>
      <c r="L26" s="18" t="s">
        <v>1</v>
      </c>
      <c r="M26" s="18"/>
      <c r="N26" s="18" t="s">
        <v>1</v>
      </c>
      <c r="O26" s="18" t="s">
        <v>1</v>
      </c>
    </row>
    <row r="27" spans="1:15" ht="15.75" thickBot="1">
      <c r="A27" s="9" t="s">
        <v>164</v>
      </c>
      <c r="E27" s="21">
        <f>SUM(E14:E25)</f>
        <v>45780</v>
      </c>
      <c r="F27" s="21">
        <f>SUM(F14:F25)</f>
        <v>1406.6790000000001</v>
      </c>
      <c r="G27" s="21"/>
      <c r="H27" s="21">
        <f>SUM(H14:H25)</f>
        <v>-2.6280000000000001</v>
      </c>
      <c r="I27" s="21"/>
      <c r="J27" s="21"/>
      <c r="K27" s="21"/>
      <c r="L27" s="21">
        <f>SUM(L14:L25)</f>
        <v>288.13200000000001</v>
      </c>
      <c r="M27" s="21"/>
      <c r="N27" s="21">
        <f>SUM(N14:N25)</f>
        <v>15051.425999999999</v>
      </c>
      <c r="O27" s="21">
        <f>SUM(O14:O25)</f>
        <v>62523.609000000004</v>
      </c>
    </row>
    <row r="28" spans="1:15" ht="16.5" thickTop="1">
      <c r="A28" s="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 t="s">
        <v>86</v>
      </c>
    </row>
    <row r="29" spans="1:15" ht="15">
      <c r="A29" s="13"/>
      <c r="O29" s="22" t="s">
        <v>1</v>
      </c>
    </row>
    <row r="30" spans="1:15" ht="15">
      <c r="A30" s="13"/>
      <c r="E30" s="14" t="s">
        <v>171</v>
      </c>
    </row>
    <row r="31" spans="1:15" ht="15">
      <c r="E31" s="14" t="s">
        <v>172</v>
      </c>
      <c r="N31" s="14" t="s">
        <v>47</v>
      </c>
    </row>
    <row r="32" spans="1:15" ht="15">
      <c r="E32" s="15" t="s">
        <v>6</v>
      </c>
      <c r="F32" s="15" t="s">
        <v>6</v>
      </c>
      <c r="G32" s="15" t="s">
        <v>7</v>
      </c>
      <c r="H32" s="15" t="s">
        <v>101</v>
      </c>
      <c r="I32" s="15" t="s">
        <v>102</v>
      </c>
      <c r="J32" s="15" t="s">
        <v>103</v>
      </c>
      <c r="K32" s="15" t="s">
        <v>104</v>
      </c>
      <c r="L32" s="15" t="s">
        <v>6</v>
      </c>
      <c r="M32" s="15" t="s">
        <v>105</v>
      </c>
      <c r="N32" s="15" t="s">
        <v>9</v>
      </c>
      <c r="O32" s="15" t="s">
        <v>2</v>
      </c>
    </row>
    <row r="33" spans="1:15" ht="15">
      <c r="E33" s="15" t="s">
        <v>7</v>
      </c>
      <c r="F33" s="15" t="s">
        <v>8</v>
      </c>
      <c r="G33" s="15" t="s">
        <v>16</v>
      </c>
      <c r="H33" s="15" t="s">
        <v>16</v>
      </c>
      <c r="I33" s="15" t="s">
        <v>16</v>
      </c>
      <c r="J33" s="15" t="s">
        <v>16</v>
      </c>
      <c r="K33" s="15" t="s">
        <v>16</v>
      </c>
      <c r="L33" s="15" t="s">
        <v>33</v>
      </c>
      <c r="M33" s="15" t="s">
        <v>106</v>
      </c>
      <c r="N33" s="15" t="s">
        <v>10</v>
      </c>
      <c r="O33" s="15" t="s">
        <v>144</v>
      </c>
    </row>
    <row r="34" spans="1:15" ht="15">
      <c r="H34" s="15" t="s">
        <v>1</v>
      </c>
      <c r="I34" s="15"/>
      <c r="J34" s="15"/>
      <c r="K34" s="15"/>
      <c r="L34" s="15" t="s">
        <v>16</v>
      </c>
      <c r="M34" s="15" t="s">
        <v>16</v>
      </c>
    </row>
    <row r="35" spans="1:15" ht="15">
      <c r="A35" s="11" t="s">
        <v>107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>
      <c r="A37" s="9" t="s">
        <v>167</v>
      </c>
      <c r="E37" s="17">
        <v>45780</v>
      </c>
      <c r="F37" s="17">
        <v>1406.6790000000001</v>
      </c>
      <c r="G37" s="17"/>
      <c r="H37" s="17">
        <v>-4</v>
      </c>
      <c r="I37" s="17"/>
      <c r="J37" s="17"/>
      <c r="K37" s="17"/>
      <c r="L37" s="17">
        <v>233</v>
      </c>
      <c r="M37" s="17"/>
      <c r="N37" s="17">
        <v>12003</v>
      </c>
      <c r="O37" s="17">
        <f>SUM(E37:N37)</f>
        <v>59418.679000000004</v>
      </c>
    </row>
    <row r="38" spans="1:15">
      <c r="E38" s="18"/>
      <c r="F38" s="18"/>
      <c r="G38" s="18"/>
      <c r="H38" s="25"/>
      <c r="I38" s="25"/>
      <c r="J38" s="25"/>
      <c r="K38" s="25"/>
      <c r="N38" s="18"/>
      <c r="O38" s="18"/>
    </row>
    <row r="39" spans="1:15" hidden="1">
      <c r="A39" s="9" t="s">
        <v>41</v>
      </c>
      <c r="E39" s="18"/>
      <c r="F39" s="18"/>
      <c r="G39" s="18"/>
      <c r="H39" s="25">
        <v>0</v>
      </c>
      <c r="I39" s="25"/>
      <c r="J39" s="25"/>
      <c r="K39" s="25"/>
      <c r="N39" s="18"/>
      <c r="O39" s="18">
        <v>0</v>
      </c>
    </row>
    <row r="40" spans="1:15" hidden="1">
      <c r="E40" s="18"/>
      <c r="F40" s="18"/>
      <c r="G40" s="18"/>
      <c r="H40" s="25"/>
      <c r="I40" s="25"/>
      <c r="J40" s="25"/>
      <c r="K40" s="25"/>
      <c r="N40" s="18"/>
      <c r="O40" s="18"/>
    </row>
    <row r="41" spans="1:15">
      <c r="A41" s="9" t="s">
        <v>113</v>
      </c>
      <c r="E41" s="18">
        <v>0</v>
      </c>
      <c r="F41" s="18">
        <v>0</v>
      </c>
      <c r="G41" s="18"/>
      <c r="H41" s="26">
        <v>0</v>
      </c>
      <c r="I41" s="26"/>
      <c r="J41" s="26"/>
      <c r="K41" s="26"/>
      <c r="L41" s="18">
        <v>0</v>
      </c>
      <c r="M41" s="18"/>
      <c r="N41" s="18">
        <v>339</v>
      </c>
      <c r="O41" s="18">
        <f>SUM(E41:N41)</f>
        <v>339</v>
      </c>
    </row>
    <row r="42" spans="1:15">
      <c r="E42" s="18"/>
      <c r="F42" s="18"/>
      <c r="G42" s="18"/>
      <c r="H42" s="26"/>
      <c r="I42" s="26"/>
      <c r="J42" s="26"/>
      <c r="K42" s="26"/>
      <c r="L42" s="18"/>
      <c r="M42" s="18"/>
      <c r="N42" s="18"/>
      <c r="O42" s="18"/>
    </row>
    <row r="43" spans="1:15">
      <c r="A43" s="9" t="s">
        <v>145</v>
      </c>
      <c r="E43" s="18">
        <v>0</v>
      </c>
      <c r="F43" s="18">
        <v>0</v>
      </c>
      <c r="G43" s="18"/>
      <c r="H43" s="26">
        <v>0</v>
      </c>
      <c r="I43" s="25"/>
      <c r="J43" s="25"/>
      <c r="K43" s="25"/>
      <c r="L43" s="22">
        <v>30</v>
      </c>
      <c r="M43" s="22"/>
      <c r="N43" s="18">
        <v>0</v>
      </c>
      <c r="O43" s="18">
        <f>SUM(E43:N43)</f>
        <v>30</v>
      </c>
    </row>
    <row r="44" spans="1:15" hidden="1">
      <c r="A44" s="20"/>
      <c r="E44" s="18"/>
      <c r="F44" s="18"/>
      <c r="G44" s="18"/>
      <c r="H44" s="26"/>
      <c r="I44" s="26"/>
      <c r="J44" s="26"/>
      <c r="K44" s="26"/>
      <c r="L44" s="19"/>
      <c r="M44" s="19"/>
      <c r="N44" s="18"/>
      <c r="O44" s="18"/>
    </row>
    <row r="45" spans="1:15" ht="15" hidden="1">
      <c r="A45" s="3" t="s">
        <v>39</v>
      </c>
      <c r="E45" s="18">
        <v>0</v>
      </c>
      <c r="F45" s="18">
        <v>0</v>
      </c>
      <c r="G45" s="18"/>
      <c r="H45" s="22">
        <v>0</v>
      </c>
      <c r="I45" s="22"/>
      <c r="J45" s="22"/>
      <c r="K45" s="22"/>
      <c r="L45" s="9" t="s">
        <v>1</v>
      </c>
      <c r="N45" s="18">
        <v>0</v>
      </c>
      <c r="O45" s="18">
        <v>0</v>
      </c>
    </row>
    <row r="46" spans="1:15" ht="15" hidden="1">
      <c r="A46" s="3" t="s">
        <v>42</v>
      </c>
      <c r="E46" s="18"/>
      <c r="F46" s="18"/>
      <c r="G46" s="18"/>
      <c r="H46" s="25"/>
      <c r="I46" s="25"/>
      <c r="J46" s="25"/>
      <c r="K46" s="25"/>
      <c r="N46" s="18"/>
      <c r="O46" s="18"/>
    </row>
    <row r="47" spans="1:15" hidden="1">
      <c r="A47" s="9" t="s">
        <v>1</v>
      </c>
    </row>
    <row r="48" spans="1:15" hidden="1">
      <c r="A48" s="9" t="s">
        <v>109</v>
      </c>
      <c r="E48" s="18">
        <v>0</v>
      </c>
      <c r="F48" s="18" t="s">
        <v>1</v>
      </c>
      <c r="G48" s="18"/>
      <c r="H48" s="26">
        <v>0</v>
      </c>
      <c r="I48" s="26"/>
      <c r="J48" s="26"/>
      <c r="K48" s="26"/>
      <c r="L48" s="18">
        <v>0</v>
      </c>
      <c r="M48" s="18"/>
      <c r="N48" s="18">
        <v>0</v>
      </c>
      <c r="O48" s="18">
        <v>0</v>
      </c>
    </row>
    <row r="49" spans="1:15">
      <c r="A49" s="20"/>
      <c r="E49" s="18" t="s">
        <v>1</v>
      </c>
      <c r="F49" s="18" t="s">
        <v>1</v>
      </c>
      <c r="G49" s="18"/>
      <c r="H49" s="18" t="s">
        <v>1</v>
      </c>
      <c r="I49" s="18"/>
      <c r="J49" s="18"/>
      <c r="K49" s="18"/>
      <c r="L49" s="18" t="s">
        <v>1</v>
      </c>
      <c r="M49" s="18"/>
      <c r="N49" s="18" t="s">
        <v>1</v>
      </c>
      <c r="O49" s="18" t="s">
        <v>1</v>
      </c>
    </row>
    <row r="50" spans="1:15" ht="15.75" thickBot="1">
      <c r="A50" s="9" t="s">
        <v>165</v>
      </c>
      <c r="E50" s="21">
        <v>45780</v>
      </c>
      <c r="F50" s="21">
        <f>+F37</f>
        <v>1406.6790000000001</v>
      </c>
      <c r="G50" s="21"/>
      <c r="H50" s="21">
        <f>+H37+H45</f>
        <v>-4</v>
      </c>
      <c r="I50" s="21"/>
      <c r="J50" s="21"/>
      <c r="K50" s="21"/>
      <c r="L50" s="21">
        <f>+L37+L43</f>
        <v>263</v>
      </c>
      <c r="M50" s="21"/>
      <c r="N50" s="21">
        <f>+N37+N41+N48+N43+N45</f>
        <v>12342</v>
      </c>
      <c r="O50" s="21">
        <f>+O37+O41+O48+O43+O45</f>
        <v>59787.679000000004</v>
      </c>
    </row>
    <row r="51" spans="1:15" ht="15" thickTop="1">
      <c r="O51" s="22" t="s">
        <v>1</v>
      </c>
    </row>
    <row r="54" spans="1:15" ht="15">
      <c r="A54" s="14" t="s">
        <v>146</v>
      </c>
      <c r="O54" s="22"/>
    </row>
    <row r="55" spans="1:15" ht="15">
      <c r="A55" s="14" t="s">
        <v>142</v>
      </c>
    </row>
    <row r="56" spans="1:15" ht="15">
      <c r="A56" s="14" t="s">
        <v>1</v>
      </c>
    </row>
  </sheetData>
  <phoneticPr fontId="42" type="noConversion"/>
  <pageMargins left="0.64" right="0.28000000000000003" top="0.75" bottom="0.5" header="0.18" footer="0.511811023622047"/>
  <pageSetup paperSize="9" scale="85" orientation="portrait" verticalDpi="180" r:id="rId1"/>
  <headerFooter alignWithMargins="0">
    <oddFooter>&amp;C&amp;11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topLeftCell="A9" workbookViewId="0">
      <selection activeCell="A40" sqref="A40:A41"/>
    </sheetView>
  </sheetViews>
  <sheetFormatPr defaultRowHeight="14.25"/>
  <cols>
    <col min="1" max="5" width="9.140625" style="9"/>
    <col min="6" max="6" width="15.5703125" style="9" customWidth="1"/>
    <col min="7" max="7" width="13.7109375" style="9" customWidth="1"/>
    <col min="8" max="8" width="16.5703125" style="9" customWidth="1"/>
    <col min="9" max="9" width="9.140625" style="9"/>
    <col min="10" max="10" width="10.42578125" bestFit="1" customWidth="1"/>
    <col min="11" max="15" width="9.140625" style="9"/>
    <col min="16" max="16" width="15" style="9" customWidth="1"/>
    <col min="17" max="17" width="13.42578125" style="9" customWidth="1"/>
    <col min="18" max="16384" width="9.140625" style="9"/>
  </cols>
  <sheetData>
    <row r="1" spans="1:20" ht="15">
      <c r="A1" s="14" t="s">
        <v>78</v>
      </c>
      <c r="B1" s="10"/>
      <c r="C1" s="10"/>
      <c r="D1" s="10"/>
      <c r="E1" s="10"/>
      <c r="F1" s="11"/>
      <c r="G1" s="11"/>
      <c r="H1" s="11"/>
    </row>
    <row r="2" spans="1:20" ht="15">
      <c r="A2" s="14"/>
      <c r="B2" s="10"/>
      <c r="C2" s="10"/>
      <c r="D2" s="10"/>
      <c r="E2" s="10"/>
      <c r="F2" s="11"/>
      <c r="G2" s="11"/>
      <c r="H2" s="11"/>
    </row>
    <row r="3" spans="1:20" ht="15">
      <c r="A3" s="14" t="s">
        <v>80</v>
      </c>
      <c r="B3" s="10"/>
      <c r="C3" s="10"/>
      <c r="D3" s="10"/>
      <c r="E3" s="10"/>
      <c r="F3" s="10"/>
      <c r="G3" s="10"/>
      <c r="H3" s="11"/>
    </row>
    <row r="4" spans="1:20" ht="15">
      <c r="A4" s="14"/>
      <c r="B4" s="14"/>
      <c r="C4" s="14"/>
      <c r="D4" s="14"/>
      <c r="E4" s="14"/>
      <c r="F4" s="14"/>
      <c r="G4" s="14"/>
      <c r="H4" s="29"/>
    </row>
    <row r="5" spans="1:20" ht="15">
      <c r="A5" s="13" t="s">
        <v>82</v>
      </c>
      <c r="B5" s="13"/>
      <c r="C5" s="13"/>
      <c r="D5" s="13"/>
      <c r="E5" s="13"/>
      <c r="F5" s="14"/>
      <c r="G5" s="14"/>
      <c r="H5" s="29"/>
    </row>
    <row r="6" spans="1:20" ht="15">
      <c r="A6" s="30" t="s">
        <v>83</v>
      </c>
      <c r="H6" s="29"/>
    </row>
    <row r="7" spans="1:20" ht="15">
      <c r="A7" s="30"/>
      <c r="H7" s="29"/>
    </row>
    <row r="8" spans="1:20">
      <c r="G8" s="32" t="s">
        <v>85</v>
      </c>
      <c r="H8" s="32" t="s">
        <v>85</v>
      </c>
    </row>
    <row r="9" spans="1:20">
      <c r="G9" s="32" t="s">
        <v>3</v>
      </c>
      <c r="H9" s="32" t="s">
        <v>3</v>
      </c>
    </row>
    <row r="10" spans="1:20">
      <c r="G10" s="31" t="s">
        <v>81</v>
      </c>
      <c r="H10" s="31" t="s">
        <v>84</v>
      </c>
    </row>
    <row r="11" spans="1:20">
      <c r="G11" s="33" t="s">
        <v>0</v>
      </c>
      <c r="H11" s="33" t="s">
        <v>0</v>
      </c>
    </row>
    <row r="12" spans="1:20">
      <c r="G12" s="33" t="s">
        <v>59</v>
      </c>
      <c r="H12" s="33" t="s">
        <v>60</v>
      </c>
    </row>
    <row r="13" spans="1:20" ht="15">
      <c r="A13" s="14" t="s">
        <v>61</v>
      </c>
      <c r="G13" s="29"/>
      <c r="H13" s="29"/>
    </row>
    <row r="14" spans="1:20">
      <c r="A14" s="9" t="s">
        <v>11</v>
      </c>
      <c r="G14" s="34">
        <f>13722+700</f>
        <v>14422</v>
      </c>
      <c r="H14" s="34">
        <v>14341</v>
      </c>
      <c r="K14" s="9" t="s">
        <v>1</v>
      </c>
      <c r="P14"/>
      <c r="Q14"/>
      <c r="R14"/>
      <c r="S14"/>
      <c r="T14"/>
    </row>
    <row r="15" spans="1:20">
      <c r="A15" s="9" t="s">
        <v>12</v>
      </c>
      <c r="G15" s="34">
        <f>-1+494</f>
        <v>493</v>
      </c>
      <c r="H15" s="34">
        <v>782</v>
      </c>
      <c r="K15" s="9" t="s">
        <v>1</v>
      </c>
      <c r="P15"/>
      <c r="Q15"/>
      <c r="R15"/>
      <c r="S15"/>
      <c r="T15"/>
    </row>
    <row r="16" spans="1:20">
      <c r="A16" s="9" t="s">
        <v>1</v>
      </c>
      <c r="G16" s="35">
        <f>+G14+G15</f>
        <v>14915</v>
      </c>
      <c r="H16" s="35">
        <f>+H14+H15</f>
        <v>15123</v>
      </c>
      <c r="K16" s="9" t="s">
        <v>1</v>
      </c>
      <c r="P16"/>
      <c r="Q16"/>
      <c r="R16"/>
      <c r="S16"/>
      <c r="T16"/>
    </row>
    <row r="17" spans="1:20">
      <c r="G17" s="34"/>
      <c r="H17" s="34"/>
      <c r="K17" s="9" t="s">
        <v>1</v>
      </c>
      <c r="P17"/>
      <c r="Q17"/>
      <c r="R17"/>
      <c r="S17"/>
      <c r="T17"/>
    </row>
    <row r="18" spans="1:20">
      <c r="A18" s="9" t="s">
        <v>4</v>
      </c>
      <c r="G18" s="34">
        <f>-9755-2584</f>
        <v>-12339</v>
      </c>
      <c r="H18" s="34">
        <v>-6648</v>
      </c>
      <c r="K18" s="9" t="s">
        <v>1</v>
      </c>
      <c r="P18"/>
      <c r="Q18"/>
      <c r="R18"/>
      <c r="S18"/>
      <c r="T18"/>
    </row>
    <row r="19" spans="1:20">
      <c r="A19" s="9" t="s">
        <v>13</v>
      </c>
      <c r="G19" s="34">
        <v>-3538</v>
      </c>
      <c r="H19" s="34">
        <v>-3586</v>
      </c>
      <c r="K19" s="9" t="s">
        <v>44</v>
      </c>
      <c r="P19"/>
      <c r="Q19"/>
      <c r="R19"/>
      <c r="S19"/>
      <c r="T19"/>
    </row>
    <row r="20" spans="1:20">
      <c r="A20" s="9" t="s">
        <v>5</v>
      </c>
      <c r="G20" s="34">
        <v>-752</v>
      </c>
      <c r="H20" s="34">
        <v>0</v>
      </c>
      <c r="K20" s="9" t="s">
        <v>1</v>
      </c>
      <c r="P20"/>
      <c r="Q20"/>
      <c r="R20"/>
      <c r="S20"/>
      <c r="T20"/>
    </row>
    <row r="21" spans="1:20">
      <c r="G21" s="35">
        <f>+G18+G19+G20</f>
        <v>-16629</v>
      </c>
      <c r="H21" s="35">
        <f>+H18+H19+H20</f>
        <v>-10234</v>
      </c>
      <c r="K21" s="9" t="s">
        <v>1</v>
      </c>
      <c r="P21"/>
      <c r="Q21"/>
      <c r="R21"/>
      <c r="S21"/>
      <c r="T21"/>
    </row>
    <row r="22" spans="1:20">
      <c r="G22" s="34"/>
      <c r="H22" s="34"/>
      <c r="P22"/>
      <c r="Q22"/>
      <c r="R22"/>
      <c r="S22"/>
      <c r="T22"/>
    </row>
    <row r="23" spans="1:20">
      <c r="A23" s="9" t="s">
        <v>72</v>
      </c>
      <c r="G23" s="35">
        <f>+G16+G21</f>
        <v>-1714</v>
      </c>
      <c r="H23" s="35">
        <f>+H16+H21</f>
        <v>4889</v>
      </c>
      <c r="P23"/>
      <c r="Q23"/>
      <c r="R23"/>
      <c r="S23"/>
      <c r="T23"/>
    </row>
    <row r="24" spans="1:20">
      <c r="G24" s="34"/>
      <c r="H24" s="34"/>
      <c r="K24" s="9" t="s">
        <v>1</v>
      </c>
      <c r="P24"/>
      <c r="Q24"/>
      <c r="R24"/>
      <c r="S24"/>
      <c r="T24"/>
    </row>
    <row r="25" spans="1:20" ht="15">
      <c r="A25" s="14" t="s">
        <v>63</v>
      </c>
      <c r="G25" s="34"/>
      <c r="H25" s="34"/>
      <c r="P25"/>
      <c r="Q25"/>
      <c r="R25"/>
      <c r="S25"/>
      <c r="T25"/>
    </row>
    <row r="26" spans="1:20" hidden="1">
      <c r="A26" s="9" t="s">
        <v>30</v>
      </c>
      <c r="G26" s="34">
        <v>0</v>
      </c>
      <c r="H26" s="34">
        <v>0</v>
      </c>
      <c r="K26" s="9" t="s">
        <v>43</v>
      </c>
      <c r="P26"/>
      <c r="Q26"/>
      <c r="R26"/>
      <c r="S26"/>
      <c r="T26"/>
    </row>
    <row r="27" spans="1:20">
      <c r="A27" s="9" t="s">
        <v>73</v>
      </c>
      <c r="G27" s="34">
        <v>-15</v>
      </c>
      <c r="H27" s="34">
        <v>-165</v>
      </c>
      <c r="K27" s="9" t="s">
        <v>1</v>
      </c>
      <c r="P27"/>
      <c r="Q27"/>
      <c r="R27"/>
      <c r="S27"/>
      <c r="T27"/>
    </row>
    <row r="28" spans="1:20" hidden="1">
      <c r="A28" s="9" t="s">
        <v>1</v>
      </c>
      <c r="G28" s="34">
        <v>0</v>
      </c>
      <c r="H28" s="34">
        <v>0</v>
      </c>
      <c r="K28" s="9" t="s">
        <v>1</v>
      </c>
      <c r="P28"/>
      <c r="Q28"/>
      <c r="R28"/>
      <c r="S28"/>
      <c r="T28"/>
    </row>
    <row r="29" spans="1:20">
      <c r="A29" s="9" t="s">
        <v>64</v>
      </c>
      <c r="G29" s="35">
        <f>+G28+G27+G26</f>
        <v>-15</v>
      </c>
      <c r="H29" s="35">
        <f>+H27+H28</f>
        <v>-165</v>
      </c>
      <c r="K29" s="9" t="s">
        <v>1</v>
      </c>
      <c r="P29"/>
      <c r="Q29"/>
      <c r="R29"/>
      <c r="S29"/>
      <c r="T29"/>
    </row>
    <row r="30" spans="1:20">
      <c r="G30" s="34"/>
      <c r="H30" s="34"/>
      <c r="P30"/>
      <c r="Q30"/>
      <c r="R30"/>
      <c r="S30"/>
      <c r="T30"/>
    </row>
    <row r="31" spans="1:20" ht="15">
      <c r="A31" s="14" t="s">
        <v>62</v>
      </c>
      <c r="G31" s="34"/>
      <c r="H31" s="34"/>
      <c r="P31"/>
      <c r="Q31"/>
      <c r="R31"/>
      <c r="S31"/>
      <c r="T31"/>
    </row>
    <row r="32" spans="1:20">
      <c r="A32" s="9" t="s">
        <v>67</v>
      </c>
      <c r="G32" s="34">
        <v>0</v>
      </c>
      <c r="H32" s="34">
        <v>0</v>
      </c>
      <c r="K32" s="9" t="s">
        <v>1</v>
      </c>
      <c r="P32"/>
      <c r="Q32"/>
      <c r="R32"/>
      <c r="S32"/>
      <c r="T32"/>
    </row>
    <row r="33" spans="1:20">
      <c r="A33" s="9" t="s">
        <v>14</v>
      </c>
      <c r="F33" s="9" t="s">
        <v>1</v>
      </c>
      <c r="G33" s="34">
        <v>1080</v>
      </c>
      <c r="H33" s="34">
        <v>-3889</v>
      </c>
      <c r="K33" s="9" t="s">
        <v>1</v>
      </c>
      <c r="P33"/>
      <c r="Q33"/>
      <c r="R33"/>
      <c r="S33"/>
      <c r="T33"/>
    </row>
    <row r="34" spans="1:20" hidden="1">
      <c r="A34" s="9" t="s">
        <v>30</v>
      </c>
      <c r="G34" s="34">
        <v>0</v>
      </c>
      <c r="H34" s="34">
        <v>0</v>
      </c>
      <c r="K34" s="9" t="s">
        <v>1</v>
      </c>
      <c r="P34"/>
      <c r="Q34"/>
      <c r="R34"/>
      <c r="S34"/>
      <c r="T34"/>
    </row>
    <row r="35" spans="1:20">
      <c r="A35" s="9" t="s">
        <v>31</v>
      </c>
      <c r="G35" s="34">
        <v>-95</v>
      </c>
      <c r="H35" s="34">
        <v>-135</v>
      </c>
      <c r="P35"/>
      <c r="Q35"/>
      <c r="R35"/>
      <c r="S35"/>
      <c r="T35"/>
    </row>
    <row r="36" spans="1:20">
      <c r="A36" s="9" t="s">
        <v>68</v>
      </c>
      <c r="G36" s="35">
        <f>SUM(G32:G35)</f>
        <v>985</v>
      </c>
      <c r="H36" s="35">
        <f>+H32+H33+H34+H35</f>
        <v>-4024</v>
      </c>
      <c r="P36"/>
      <c r="Q36"/>
      <c r="R36"/>
      <c r="S36"/>
      <c r="T36"/>
    </row>
    <row r="37" spans="1:20">
      <c r="G37" s="34"/>
      <c r="H37" s="34"/>
      <c r="K37" s="9" t="s">
        <v>1</v>
      </c>
      <c r="P37"/>
      <c r="Q37"/>
      <c r="R37"/>
      <c r="S37"/>
      <c r="T37"/>
    </row>
    <row r="38" spans="1:20">
      <c r="A38" s="9" t="s">
        <v>65</v>
      </c>
      <c r="G38" s="34">
        <f>+G23+G29+G36</f>
        <v>-744</v>
      </c>
      <c r="H38" s="34">
        <f>+H36+H29+H23</f>
        <v>700</v>
      </c>
      <c r="P38"/>
      <c r="Q38"/>
      <c r="R38"/>
      <c r="S38"/>
      <c r="T38"/>
    </row>
    <row r="39" spans="1:20">
      <c r="G39" s="34"/>
      <c r="H39" s="34"/>
      <c r="K39" s="9" t="s">
        <v>1</v>
      </c>
      <c r="P39"/>
      <c r="Q39"/>
      <c r="R39"/>
      <c r="S39"/>
      <c r="T39"/>
    </row>
    <row r="40" spans="1:20" ht="14.25" hidden="1" customHeight="1">
      <c r="A40" s="9" t="s">
        <v>1</v>
      </c>
      <c r="G40" s="34">
        <v>0</v>
      </c>
      <c r="H40" s="34">
        <v>0</v>
      </c>
      <c r="P40"/>
      <c r="Q40"/>
      <c r="R40"/>
      <c r="S40"/>
      <c r="T40"/>
    </row>
    <row r="41" spans="1:20" ht="14.25" hidden="1" customHeight="1">
      <c r="A41" s="9" t="s">
        <v>1</v>
      </c>
      <c r="G41" s="34"/>
      <c r="H41" s="34"/>
      <c r="P41"/>
      <c r="Q41"/>
      <c r="R41"/>
      <c r="S41"/>
      <c r="T41"/>
    </row>
    <row r="42" spans="1:20">
      <c r="G42" s="34"/>
      <c r="H42" s="34"/>
      <c r="P42"/>
      <c r="Q42"/>
      <c r="R42"/>
      <c r="S42"/>
      <c r="T42"/>
    </row>
    <row r="43" spans="1:20">
      <c r="A43" s="9" t="s">
        <v>74</v>
      </c>
      <c r="G43" s="34">
        <v>2546</v>
      </c>
      <c r="H43" s="34">
        <v>942</v>
      </c>
      <c r="P43"/>
      <c r="Q43"/>
      <c r="R43"/>
      <c r="S43"/>
      <c r="T43"/>
    </row>
    <row r="44" spans="1:20">
      <c r="G44" s="34"/>
      <c r="H44" s="34"/>
      <c r="K44" s="9" t="s">
        <v>1</v>
      </c>
      <c r="P44"/>
      <c r="Q44"/>
      <c r="R44"/>
      <c r="S44"/>
      <c r="T44"/>
    </row>
    <row r="45" spans="1:20" ht="15.75" thickBot="1">
      <c r="A45" s="14" t="s">
        <v>77</v>
      </c>
      <c r="G45" s="36">
        <f>+G43+G40+G38</f>
        <v>1802</v>
      </c>
      <c r="H45" s="36">
        <f>+H43+H40+H38</f>
        <v>1642</v>
      </c>
      <c r="P45"/>
      <c r="Q45"/>
      <c r="R45"/>
      <c r="S45"/>
      <c r="T45"/>
    </row>
    <row r="46" spans="1:20" ht="15" thickTop="1">
      <c r="G46" s="34"/>
      <c r="H46" s="34"/>
      <c r="K46" s="9" t="s">
        <v>1</v>
      </c>
      <c r="P46"/>
      <c r="Q46"/>
      <c r="R46"/>
      <c r="S46"/>
      <c r="T46"/>
    </row>
    <row r="47" spans="1:20" ht="15">
      <c r="A47" s="14" t="s">
        <v>15</v>
      </c>
      <c r="B47" s="14"/>
      <c r="C47" s="14"/>
      <c r="D47" s="14"/>
      <c r="G47" s="34"/>
      <c r="H47" s="34"/>
      <c r="K47" s="9" t="s">
        <v>1</v>
      </c>
      <c r="P47"/>
      <c r="Q47"/>
      <c r="R47"/>
      <c r="S47"/>
      <c r="T47"/>
    </row>
    <row r="48" spans="1:20">
      <c r="A48" s="9" t="s">
        <v>75</v>
      </c>
      <c r="G48" s="34">
        <v>1803</v>
      </c>
      <c r="H48" s="34">
        <v>1832</v>
      </c>
      <c r="K48" s="9" t="s">
        <v>1</v>
      </c>
      <c r="P48"/>
      <c r="Q48"/>
      <c r="R48"/>
      <c r="S48"/>
      <c r="T48"/>
    </row>
    <row r="49" spans="1:20">
      <c r="A49" s="9" t="s">
        <v>46</v>
      </c>
      <c r="G49" s="34">
        <v>0</v>
      </c>
      <c r="H49" s="34">
        <v>-752</v>
      </c>
      <c r="K49" s="9" t="s">
        <v>1</v>
      </c>
      <c r="P49"/>
      <c r="Q49"/>
      <c r="R49"/>
      <c r="S49"/>
      <c r="T49"/>
    </row>
    <row r="50" spans="1:20" ht="15.75" thickBot="1">
      <c r="A50" s="14" t="s">
        <v>1</v>
      </c>
      <c r="F50" s="22" t="s">
        <v>1</v>
      </c>
      <c r="G50" s="36">
        <f>+G48+G49</f>
        <v>1803</v>
      </c>
      <c r="H50" s="36">
        <f>+H48+H49</f>
        <v>1080</v>
      </c>
    </row>
    <row r="51" spans="1:20" ht="15.75" thickTop="1">
      <c r="A51" s="14"/>
      <c r="F51" s="22"/>
      <c r="G51" s="55"/>
      <c r="H51" s="55"/>
    </row>
    <row r="52" spans="1:20" ht="15">
      <c r="A52" s="14"/>
      <c r="F52" s="22"/>
      <c r="G52" s="55"/>
      <c r="H52" s="55"/>
    </row>
    <row r="53" spans="1:20">
      <c r="H53" s="29"/>
    </row>
    <row r="54" spans="1:20" ht="15">
      <c r="A54" s="14" t="s">
        <v>32</v>
      </c>
      <c r="B54" s="14"/>
      <c r="C54" s="14"/>
      <c r="D54" s="14"/>
      <c r="E54" s="14"/>
      <c r="F54" s="14"/>
      <c r="G54" s="14"/>
      <c r="H54" s="15"/>
    </row>
    <row r="55" spans="1:20" ht="15">
      <c r="A55" s="14" t="s">
        <v>94</v>
      </c>
      <c r="B55" s="14"/>
      <c r="C55" s="14"/>
      <c r="D55" s="14"/>
      <c r="E55" s="14"/>
      <c r="F55" s="14"/>
      <c r="G55" s="14"/>
      <c r="H55" s="15"/>
    </row>
    <row r="56" spans="1:20" ht="15">
      <c r="A56" s="14" t="s">
        <v>38</v>
      </c>
    </row>
  </sheetData>
  <phoneticPr fontId="42" type="noConversion"/>
  <pageMargins left="1.3385826771653544" right="0.74803149606299213" top="0.98425196850393704" bottom="0.98425196850393704" header="0.51181102362204722" footer="0.51181102362204722"/>
  <pageSetup paperSize="9" scale="80" orientation="portrait" verticalDpi="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Sheet5</vt:lpstr>
      <vt:lpstr>Income Statement</vt:lpstr>
      <vt:lpstr>Balance Sheet</vt:lpstr>
      <vt:lpstr>Cash Flow Statement</vt:lpstr>
      <vt:lpstr>Changes In Equity</vt:lpstr>
      <vt:lpstr>Cash Flow</vt:lpstr>
      <vt:lpstr>'Balance Sheet'!Print_Area</vt:lpstr>
      <vt:lpstr>'Cash Flow'!Print_Area</vt:lpstr>
      <vt:lpstr>'Cash Flow Statement'!Print_Area</vt:lpstr>
      <vt:lpstr>'Changes In Equity'!Print_Area</vt:lpstr>
      <vt:lpstr>'Income Statement'!Print_Area</vt:lpstr>
    </vt:vector>
  </TitlesOfParts>
  <Company>CENTRAL INDUSTRIAL CORP BHD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INDUSTRIAL CORP BHD</dc:creator>
  <cp:lastModifiedBy>PSFONG</cp:lastModifiedBy>
  <cp:lastPrinted>2010-08-25T04:17:05Z</cp:lastPrinted>
  <dcterms:created xsi:type="dcterms:W3CDTF">2007-11-19T03:51:20Z</dcterms:created>
  <dcterms:modified xsi:type="dcterms:W3CDTF">2010-08-25T04:19:09Z</dcterms:modified>
</cp:coreProperties>
</file>