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15" windowHeight="10575" tabRatio="601" firstSheet="1" activeTab="4"/>
  </bookViews>
  <sheets>
    <sheet name="Sheet5" sheetId="1" state="hidden" r:id="rId1"/>
    <sheet name="P &amp; L " sheetId="2" r:id="rId2"/>
    <sheet name="Balance Sheet" sheetId="3" r:id="rId3"/>
    <sheet name="Cash Flow" sheetId="4" r:id="rId4"/>
    <sheet name="Equity" sheetId="5" r:id="rId5"/>
  </sheets>
  <definedNames/>
  <calcPr fullCalcOnLoad="1"/>
</workbook>
</file>

<file path=xl/sharedStrings.xml><?xml version="1.0" encoding="utf-8"?>
<sst xmlns="http://schemas.openxmlformats.org/spreadsheetml/2006/main" count="349" uniqueCount="165">
  <si>
    <t>RM'000</t>
  </si>
  <si>
    <t xml:space="preserve"> </t>
  </si>
  <si>
    <t>Current Assets</t>
  </si>
  <si>
    <t>Total</t>
  </si>
  <si>
    <t>Ended</t>
  </si>
  <si>
    <t>Cash Flows from Operating Activities</t>
  </si>
  <si>
    <t xml:space="preserve">  Cash payments to trade payables</t>
  </si>
  <si>
    <t xml:space="preserve">  Other operating payments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</si>
  <si>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</si>
  <si>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</si>
  <si>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</si>
  <si>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</si>
  <si>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</si>
  <si>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</si>
  <si>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</si>
  <si>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</si>
  <si>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 xml:space="preserve">  Bank borrowings</t>
  </si>
  <si>
    <t>Cash &amp; cash equivalents comprise :-</t>
  </si>
  <si>
    <t>Exchange</t>
  </si>
  <si>
    <t>Fluctuation</t>
  </si>
  <si>
    <t>Reserve</t>
  </si>
  <si>
    <t xml:space="preserve">Revenue </t>
  </si>
  <si>
    <t>Cost of sales</t>
  </si>
  <si>
    <t xml:space="preserve">ASSETS </t>
  </si>
  <si>
    <t>Property, plant &amp; equipment</t>
  </si>
  <si>
    <t xml:space="preserve">Inventories </t>
  </si>
  <si>
    <t>Trade &amp; other receivables</t>
  </si>
  <si>
    <t>TOTAL ASSETS</t>
  </si>
  <si>
    <t>EQUITY AND LIABILITIES</t>
  </si>
  <si>
    <t xml:space="preserve">Share capital </t>
  </si>
  <si>
    <t xml:space="preserve">Reserves </t>
  </si>
  <si>
    <t>Trade &amp; other payables</t>
  </si>
  <si>
    <t xml:space="preserve">Borrowings </t>
  </si>
  <si>
    <t>Deferred tax liabilities</t>
  </si>
  <si>
    <t>Total liabilities</t>
  </si>
  <si>
    <t>TOTAL EQUITY &amp; LIABILITIES</t>
  </si>
  <si>
    <t xml:space="preserve">Audited </t>
  </si>
  <si>
    <t>Prepaid lease payment</t>
  </si>
  <si>
    <t>Central Industrial Corporation Berhad (Company No. 12186-k)</t>
  </si>
  <si>
    <t xml:space="preserve">  Interest received</t>
  </si>
  <si>
    <t xml:space="preserve">  Interest paid</t>
  </si>
  <si>
    <t>The condensed consolidated cash flow statement should be read in conjunction</t>
  </si>
  <si>
    <t>30/6/2005</t>
  </si>
  <si>
    <t>Option</t>
  </si>
  <si>
    <t>(Incorporated in Malaysia)</t>
  </si>
  <si>
    <t>and its Subsidiaries</t>
  </si>
  <si>
    <t>Other Income</t>
  </si>
  <si>
    <t>Finance Costs</t>
  </si>
  <si>
    <t xml:space="preserve">The condensed consolidated financial statement should be read in conjunction  with the </t>
  </si>
  <si>
    <t>explanatory notes attached to the Interim Consolidated Financial Statements.</t>
  </si>
  <si>
    <t xml:space="preserve">            Cumulative Quarter </t>
  </si>
  <si>
    <t>Central Industrial Corporation Berhad ( 12186-K)</t>
  </si>
  <si>
    <t xml:space="preserve">Unaudited </t>
  </si>
  <si>
    <t xml:space="preserve">As At End Of </t>
  </si>
  <si>
    <t>Quarter</t>
  </si>
  <si>
    <t>As At Preceding</t>
  </si>
  <si>
    <t>Financial Year</t>
  </si>
  <si>
    <t>End</t>
  </si>
  <si>
    <t>Non-Current Assets</t>
  </si>
  <si>
    <t>Cash &amp; bank balances</t>
  </si>
  <si>
    <t>Equity attributable to equity holders of the parent</t>
  </si>
  <si>
    <t>Current tax assets</t>
  </si>
  <si>
    <t>Total Current Assets</t>
  </si>
  <si>
    <t xml:space="preserve">Total Equity </t>
  </si>
  <si>
    <t>Total Current Liabilities</t>
  </si>
  <si>
    <t>Employee benefits</t>
  </si>
  <si>
    <t>Total non-Current Liabilities</t>
  </si>
  <si>
    <t xml:space="preserve">The condensed consolidated balance sheet should be read in conjunction with the </t>
  </si>
  <si>
    <t>Net Assets Per Share (RM)</t>
  </si>
  <si>
    <t>Central Industrial Corporation Berhad (12186-K)</t>
  </si>
  <si>
    <t>Diluted earning per share (sen)*</t>
  </si>
  <si>
    <t>Basic earnings per share (sen)</t>
  </si>
  <si>
    <t>the accompanying explanatory notes attached to the Interim Consolidated Financial Statements.</t>
  </si>
  <si>
    <t>Dividend</t>
  </si>
  <si>
    <t xml:space="preserve">Exchange difference on translation of </t>
  </si>
  <si>
    <t>financial statements of foreign sudsidiary</t>
  </si>
  <si>
    <t>Gross Profit</t>
  </si>
  <si>
    <t xml:space="preserve">Earnings per share attributable  to </t>
  </si>
  <si>
    <t xml:space="preserve">Current Liabilities </t>
  </si>
  <si>
    <t xml:space="preserve">Non Current Liabilities </t>
  </si>
  <si>
    <t>accompanying explanatory notes attached to the Interim Consolidated Financial Statements</t>
  </si>
  <si>
    <t>Cash Flows from / (used in) Investing Activities</t>
  </si>
  <si>
    <t>Cash Flows from / (used in)  Financing Activities</t>
  </si>
  <si>
    <t xml:space="preserve">  Payments of  Dividends</t>
  </si>
  <si>
    <t xml:space="preserve">&lt;--------------- Attributable to Equity Holders of the parent  ----------------&gt; </t>
  </si>
  <si>
    <t>.</t>
  </si>
  <si>
    <t>Cash Flow from/ (used in) Operations</t>
  </si>
  <si>
    <t xml:space="preserve">  Purchase of property ,plant and equitment</t>
  </si>
  <si>
    <t xml:space="preserve">Profit/(loss) for the period </t>
  </si>
  <si>
    <t xml:space="preserve">  Other investments income</t>
  </si>
  <si>
    <t>Share-based payments</t>
  </si>
  <si>
    <t>Cash &amp; Cash Equilvalents at end of year</t>
  </si>
  <si>
    <t/>
  </si>
  <si>
    <t>Current</t>
  </si>
  <si>
    <t>Net loss not recogmised in the income statement</t>
  </si>
  <si>
    <t>Balance at 1 January 2008</t>
  </si>
  <si>
    <t>Net loss not recognised in the income statement</t>
  </si>
  <si>
    <t>financial statements of foreign subsidiary</t>
  </si>
  <si>
    <t>Balance as at 1 January 2007 - audited</t>
  </si>
  <si>
    <t xml:space="preserve">Long Term Borrowings </t>
  </si>
  <si>
    <t>Investment Properties</t>
  </si>
  <si>
    <t>Cash Flows from Investing Activities</t>
  </si>
  <si>
    <t>6 month ended 30 June 2007</t>
  </si>
  <si>
    <t>Balance at 1 January 2007</t>
  </si>
  <si>
    <t xml:space="preserve">Net profit/(loss) for the period </t>
  </si>
  <si>
    <t xml:space="preserve">Currency transaction difference </t>
  </si>
  <si>
    <t>Balance at 30 June 2007</t>
  </si>
  <si>
    <t>6 month ended 30 June 2006</t>
  </si>
  <si>
    <t>Balance at 1 January 2006</t>
  </si>
  <si>
    <t>Net loss not recognised in the</t>
  </si>
  <si>
    <t>Income Statement</t>
  </si>
  <si>
    <t xml:space="preserve">Net profit for the period </t>
  </si>
  <si>
    <t>Balance at 30 June 2006</t>
  </si>
  <si>
    <t>Audited Financial Statements for the year ended 31 December 2008 and the accompanying</t>
  </si>
  <si>
    <t>Total Non-Current Assets</t>
  </si>
  <si>
    <t xml:space="preserve">  </t>
  </si>
  <si>
    <t>31/12/2008</t>
  </si>
  <si>
    <t xml:space="preserve">with the audited financial statements for the year ended 31 December 2008 and </t>
  </si>
  <si>
    <t xml:space="preserve">Audited Financial Statements for the year ended 31 December 2008 and the </t>
  </si>
  <si>
    <t>Balance at 1 January 2009</t>
  </si>
  <si>
    <t>Current Tax liabilities</t>
  </si>
  <si>
    <t xml:space="preserve">                    </t>
  </si>
  <si>
    <t xml:space="preserve">Nine </t>
  </si>
  <si>
    <t>Continuing  Operating</t>
  </si>
  <si>
    <t xml:space="preserve"> Profit before income tax </t>
  </si>
  <si>
    <t xml:space="preserve">Income tax </t>
  </si>
  <si>
    <t xml:space="preserve">Profit for the period from continuing </t>
  </si>
  <si>
    <t xml:space="preserve"> operations</t>
  </si>
  <si>
    <t xml:space="preserve">Equity holders of the Company </t>
  </si>
  <si>
    <t xml:space="preserve">Current  year </t>
  </si>
  <si>
    <t xml:space="preserve">quarter </t>
  </si>
  <si>
    <t>months to</t>
  </si>
  <si>
    <t>corresponding</t>
  </si>
  <si>
    <t>Preceding year</t>
  </si>
  <si>
    <t>30/9/2009</t>
  </si>
  <si>
    <t>Interim Report - Third  Quarter 2009</t>
  </si>
  <si>
    <t>Interim Report - Third Quarter 2009</t>
  </si>
  <si>
    <t>Condensed consolidated cash flow statement for the nine months ended</t>
  </si>
  <si>
    <t>9 Months</t>
  </si>
  <si>
    <t>30/9/2008</t>
  </si>
  <si>
    <t>9 month ended 30 September 2009</t>
  </si>
  <si>
    <t>Balance at 30 September 2009</t>
  </si>
  <si>
    <t>Balance at 30 September 2008</t>
  </si>
  <si>
    <t>9 month ended 30 September 2008</t>
  </si>
  <si>
    <t xml:space="preserve">The figures has not been audited </t>
  </si>
  <si>
    <t>Condensed consolidated income statement for the period  ended 30th September  2009</t>
  </si>
  <si>
    <t xml:space="preserve">Interim Report - Third Quarter 2009              </t>
  </si>
  <si>
    <t>Expenses</t>
  </si>
  <si>
    <t>the equity holders of the company:</t>
  </si>
  <si>
    <t xml:space="preserve">  Bank overdraft</t>
  </si>
  <si>
    <t xml:space="preserve">  Cash &amp; bank balance</t>
  </si>
  <si>
    <t xml:space="preserve">  Cash &amp; Cash Equilvalents at beginning of financial year</t>
  </si>
  <si>
    <t xml:space="preserve">  Net Change in Cash &amp; Cash Equivalents</t>
  </si>
  <si>
    <t xml:space="preserve">  Cash Flows (used in)/ from  Financing Activities</t>
  </si>
  <si>
    <t xml:space="preserve">  Cash Flows from / (used in) Investing Activities</t>
  </si>
  <si>
    <t xml:space="preserve">Condensed consolidated statement of changes in equity for the Quarter ended 30th September 2009 </t>
  </si>
  <si>
    <t xml:space="preserve">            Individual Quarter</t>
  </si>
  <si>
    <t xml:space="preserve">Attributable to the </t>
  </si>
  <si>
    <t>Condensed Consolidated Balance Sheet as at 30th September 2009</t>
  </si>
  <si>
    <t xml:space="preserve">30th September 2009 </t>
  </si>
  <si>
    <t>&lt;-Distributable-&gt;</t>
  </si>
  <si>
    <t>&lt;------------------------   Non- distributable -----------------&gt;</t>
  </si>
  <si>
    <t>&lt;--------------------   Non- distributable -------------------&gt;</t>
  </si>
  <si>
    <t>The Condensed Consolidated Statement Of Changes in Equity should be read in conjunction with the Audited Financial Statements for the year ended 31 December 2008</t>
  </si>
  <si>
    <t xml:space="preserve">and the accompanying explanatory notes attached to the Interim Consolidated Financial Statements. 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</si>
</sst>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0_);_(* \(#,##0.000\);_(* &quot;-&quot;??_);_(@_)"/>
    <numFmt numFmtId="172" formatCode="#,##0.000_);\(#,##0.000\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00"/>
    <numFmt numFmtId="179" formatCode="#,##0.000000"/>
    <numFmt numFmtId="180" formatCode="#,##0.00000"/>
    <numFmt numFmtId="181" formatCode="#,##0.0000"/>
    <numFmt numFmtId="182" formatCode="#,##0.0"/>
    <numFmt numFmtId="183" formatCode="#,##0.0000000"/>
    <numFmt numFmtId="184" formatCode="_(* #,##0.0000_);_(* \(#,##0.0000\);_(* &quot;-&quot;??_);_(@_)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"/>
    <numFmt numFmtId="195" formatCode="0.00000"/>
    <numFmt numFmtId="196" formatCode="0.0000"/>
    <numFmt numFmtId="197" formatCode="0.000"/>
    <numFmt numFmtId="198" formatCode="0.0%"/>
  </numFmts>
  <fonts count="42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u val="single"/>
      <sz val="11"/>
      <name val="Arial"/>
      <family val="2"/>
    </font>
    <font>
      <i/>
      <sz val="11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37" fontId="1" fillId="15" borderId="1" applyBorder="0" applyProtection="0">
      <alignment vertical="center"/>
    </xf>
    <xf numFmtId="0" fontId="20" fillId="16" borderId="0" applyNumberFormat="0" applyBorder="0" applyAlignment="0" applyProtection="0"/>
    <xf numFmtId="0" fontId="2" fillId="17" borderId="0" applyBorder="0">
      <alignment horizontal="left" vertical="center" indent="1"/>
      <protection/>
    </xf>
    <xf numFmtId="0" fontId="21" fillId="15" borderId="2" applyNumberFormat="0" applyAlignment="0" applyProtection="0"/>
    <xf numFmtId="0" fontId="22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6" borderId="0" applyNumberFormat="0" applyBorder="0" applyAlignment="0" applyProtection="0"/>
    <xf numFmtId="37" fontId="4" fillId="18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19" borderId="6" applyNumberFormat="0">
      <alignment horizontal="left" vertical="top" indent="1"/>
      <protection/>
    </xf>
    <xf numFmtId="0" fontId="5" fillId="15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" fillId="15" borderId="7" applyNumberFormat="0" applyBorder="0">
      <alignment horizontal="left" vertical="center" indent="1"/>
      <protection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0" borderId="11" applyNumberFormat="0" applyFill="0" applyAlignment="0" applyProtection="0"/>
    <xf numFmtId="0" fontId="30" fillId="7" borderId="0" applyNumberFormat="0" applyBorder="0" applyAlignment="0" applyProtection="0"/>
    <xf numFmtId="0" fontId="8" fillId="20" borderId="0">
      <alignment horizontal="left" indent="1"/>
      <protection/>
    </xf>
    <xf numFmtId="4" fontId="1" fillId="15" borderId="12" applyBorder="0">
      <alignment horizontal="left" vertical="center" indent="2"/>
      <protection/>
    </xf>
    <xf numFmtId="37" fontId="0" fillId="0" borderId="0">
      <alignment/>
      <protection/>
    </xf>
    <xf numFmtId="0" fontId="0" fillId="4" borderId="13" applyNumberFormat="0" applyFont="0" applyAlignment="0" applyProtection="0"/>
    <xf numFmtId="0" fontId="31" fillId="15" borderId="14" applyNumberFormat="0" applyAlignment="0" applyProtection="0"/>
    <xf numFmtId="9" fontId="0" fillId="0" borderId="0" applyFont="0" applyFill="0" applyBorder="0" applyAlignment="0" applyProtection="0"/>
    <xf numFmtId="0" fontId="9" fillId="17" borderId="0">
      <alignment horizontal="left" indent="1"/>
      <protection/>
    </xf>
    <xf numFmtId="0" fontId="10" fillId="17" borderId="0" applyBorder="0">
      <alignment horizontal="left" vertical="center" indent="1"/>
      <protection/>
    </xf>
    <xf numFmtId="0" fontId="11" fillId="21" borderId="0" applyBorder="0">
      <alignment horizontal="left" vertical="center" indent="1"/>
      <protection/>
    </xf>
    <xf numFmtId="0" fontId="32" fillId="0" borderId="15" applyNumberFormat="0" applyFill="0" applyAlignment="0" applyProtection="0"/>
    <xf numFmtId="0" fontId="2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7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70" fontId="17" fillId="0" borderId="0" xfId="44" applyNumberFormat="1" applyFont="1" applyBorder="1" applyAlignment="1">
      <alignment/>
    </xf>
    <xf numFmtId="170" fontId="17" fillId="0" borderId="0" xfId="44" applyNumberFormat="1" applyFont="1" applyAlignment="1">
      <alignment/>
    </xf>
    <xf numFmtId="43" fontId="17" fillId="0" borderId="0" xfId="44" applyFont="1" applyAlignment="1">
      <alignment/>
    </xf>
    <xf numFmtId="0" fontId="17" fillId="0" borderId="0" xfId="0" applyFont="1" applyAlignment="1" quotePrefix="1">
      <alignment/>
    </xf>
    <xf numFmtId="170" fontId="36" fillId="0" borderId="16" xfId="44" applyNumberFormat="1" applyFont="1" applyBorder="1" applyAlignment="1">
      <alignment/>
    </xf>
    <xf numFmtId="0" fontId="17" fillId="0" borderId="0" xfId="0" applyFont="1" applyBorder="1" applyAlignment="1" quotePrefix="1">
      <alignment/>
    </xf>
    <xf numFmtId="43" fontId="17" fillId="0" borderId="0" xfId="44" applyFont="1" applyBorder="1" applyAlignment="1">
      <alignment/>
    </xf>
    <xf numFmtId="170" fontId="17" fillId="0" borderId="0" xfId="0" applyNumberFormat="1" applyFont="1" applyAlignment="1">
      <alignment/>
    </xf>
    <xf numFmtId="0" fontId="15" fillId="0" borderId="0" xfId="0" applyFont="1" applyAlignment="1">
      <alignment/>
    </xf>
    <xf numFmtId="0" fontId="37" fillId="0" borderId="0" xfId="0" applyFont="1" applyAlignment="1">
      <alignment/>
    </xf>
    <xf numFmtId="170" fontId="36" fillId="0" borderId="0" xfId="44" applyNumberFormat="1" applyFont="1" applyBorder="1" applyAlignment="1">
      <alignment/>
    </xf>
    <xf numFmtId="171" fontId="17" fillId="0" borderId="0" xfId="44" applyNumberFormat="1" applyFont="1" applyBorder="1" applyAlignment="1">
      <alignment/>
    </xf>
    <xf numFmtId="171" fontId="17" fillId="0" borderId="0" xfId="0" applyNumberFormat="1" applyFont="1" applyAlignment="1">
      <alignment/>
    </xf>
    <xf numFmtId="171" fontId="17" fillId="0" borderId="0" xfId="44" applyNumberFormat="1" applyFont="1" applyAlignment="1">
      <alignment/>
    </xf>
    <xf numFmtId="1" fontId="17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82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70" fontId="15" fillId="0" borderId="0" xfId="44" applyNumberFormat="1" applyFont="1" applyBorder="1" applyAlignment="1">
      <alignment/>
    </xf>
    <xf numFmtId="170" fontId="15" fillId="0" borderId="0" xfId="44" applyNumberFormat="1" applyFont="1" applyAlignment="1">
      <alignment/>
    </xf>
    <xf numFmtId="43" fontId="15" fillId="0" borderId="0" xfId="44" applyFont="1" applyAlignment="1">
      <alignment/>
    </xf>
    <xf numFmtId="0" fontId="15" fillId="0" borderId="0" xfId="0" applyFont="1" applyAlignment="1" quotePrefix="1">
      <alignment/>
    </xf>
    <xf numFmtId="170" fontId="15" fillId="0" borderId="16" xfId="44" applyNumberFormat="1" applyFont="1" applyBorder="1" applyAlignment="1">
      <alignment/>
    </xf>
    <xf numFmtId="170" fontId="14" fillId="0" borderId="0" xfId="0" applyNumberFormat="1" applyFont="1" applyAlignment="1">
      <alignment horizontal="center"/>
    </xf>
    <xf numFmtId="0" fontId="15" fillId="0" borderId="0" xfId="0" applyFont="1" applyBorder="1" applyAlignment="1" quotePrefix="1">
      <alignment/>
    </xf>
    <xf numFmtId="43" fontId="15" fillId="0" borderId="0" xfId="44" applyFont="1" applyBorder="1" applyAlignment="1">
      <alignment/>
    </xf>
    <xf numFmtId="37" fontId="17" fillId="0" borderId="0" xfId="0" applyNumberFormat="1" applyFont="1" applyAlignment="1">
      <alignment horizontal="right"/>
    </xf>
    <xf numFmtId="37" fontId="17" fillId="0" borderId="12" xfId="0" applyNumberFormat="1" applyFont="1" applyBorder="1" applyAlignment="1">
      <alignment horizontal="right"/>
    </xf>
    <xf numFmtId="37" fontId="36" fillId="0" borderId="16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43" fontId="17" fillId="0" borderId="0" xfId="44" applyFont="1" applyAlignment="1">
      <alignment horizontal="right"/>
    </xf>
    <xf numFmtId="0" fontId="17" fillId="0" borderId="0" xfId="0" applyFont="1" applyAlignment="1">
      <alignment horizontal="center"/>
    </xf>
    <xf numFmtId="0" fontId="35" fillId="0" borderId="0" xfId="0" applyFont="1" applyAlignment="1" quotePrefix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170" fontId="17" fillId="0" borderId="0" xfId="44" applyNumberFormat="1" applyFont="1" applyAlignment="1">
      <alignment horizontal="center"/>
    </xf>
    <xf numFmtId="170" fontId="17" fillId="0" borderId="12" xfId="44" applyNumberFormat="1" applyFont="1" applyBorder="1" applyAlignment="1">
      <alignment horizontal="center"/>
    </xf>
    <xf numFmtId="170" fontId="36" fillId="0" borderId="16" xfId="44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39" fillId="0" borderId="0" xfId="0" applyFont="1" applyAlignment="1">
      <alignment/>
    </xf>
    <xf numFmtId="37" fontId="36" fillId="0" borderId="0" xfId="0" applyNumberFormat="1" applyFont="1" applyBorder="1" applyAlignment="1">
      <alignment horizontal="right"/>
    </xf>
    <xf numFmtId="39" fontId="36" fillId="0" borderId="0" xfId="0" applyNumberFormat="1" applyFont="1" applyBorder="1" applyAlignment="1">
      <alignment horizontal="right"/>
    </xf>
    <xf numFmtId="37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right"/>
    </xf>
    <xf numFmtId="170" fontId="17" fillId="0" borderId="0" xfId="44" applyNumberFormat="1" applyFont="1" applyAlignment="1">
      <alignment horizontal="right"/>
    </xf>
    <xf numFmtId="170" fontId="17" fillId="0" borderId="0" xfId="44" applyNumberFormat="1" applyFont="1" applyBorder="1" applyAlignment="1">
      <alignment horizontal="right"/>
    </xf>
    <xf numFmtId="170" fontId="17" fillId="0" borderId="17" xfId="44" applyNumberFormat="1" applyFont="1" applyBorder="1" applyAlignment="1">
      <alignment horizontal="right"/>
    </xf>
    <xf numFmtId="37" fontId="17" fillId="0" borderId="17" xfId="0" applyNumberFormat="1" applyFont="1" applyBorder="1" applyAlignment="1">
      <alignment horizontal="right"/>
    </xf>
    <xf numFmtId="170" fontId="17" fillId="0" borderId="0" xfId="44" applyNumberFormat="1" applyFont="1" applyAlignment="1" quotePrefix="1">
      <alignment horizontal="right"/>
    </xf>
    <xf numFmtId="37" fontId="17" fillId="0" borderId="0" xfId="0" applyNumberFormat="1" applyFont="1" applyAlignment="1">
      <alignment/>
    </xf>
    <xf numFmtId="170" fontId="17" fillId="0" borderId="0" xfId="44" applyNumberFormat="1" applyFont="1" applyFill="1" applyAlignment="1" quotePrefix="1">
      <alignment horizontal="right"/>
    </xf>
    <xf numFmtId="170" fontId="17" fillId="0" borderId="16" xfId="44" applyNumberFormat="1" applyFont="1" applyBorder="1" applyAlignment="1">
      <alignment horizontal="right"/>
    </xf>
    <xf numFmtId="37" fontId="17" fillId="0" borderId="16" xfId="0" applyNumberFormat="1" applyFont="1" applyBorder="1" applyAlignment="1">
      <alignment horizontal="right"/>
    </xf>
    <xf numFmtId="39" fontId="17" fillId="0" borderId="0" xfId="0" applyNumberFormat="1" applyFont="1" applyBorder="1" applyAlignment="1">
      <alignment horizontal="right"/>
    </xf>
    <xf numFmtId="171" fontId="17" fillId="0" borderId="0" xfId="44" applyNumberFormat="1" applyFont="1" applyBorder="1" applyAlignment="1">
      <alignment horizontal="right"/>
    </xf>
    <xf numFmtId="172" fontId="17" fillId="0" borderId="0" xfId="0" applyNumberFormat="1" applyFont="1" applyBorder="1" applyAlignment="1">
      <alignment horizontal="right"/>
    </xf>
    <xf numFmtId="43" fontId="17" fillId="0" borderId="0" xfId="44" applyNumberFormat="1" applyFont="1" applyBorder="1" applyAlignment="1">
      <alignment horizontal="right"/>
    </xf>
    <xf numFmtId="0" fontId="36" fillId="0" borderId="0" xfId="0" applyFont="1" applyBorder="1" applyAlignment="1">
      <alignment/>
    </xf>
    <xf numFmtId="37" fontId="15" fillId="0" borderId="0" xfId="0" applyNumberFormat="1" applyFont="1" applyAlignment="1">
      <alignment horizontal="right"/>
    </xf>
    <xf numFmtId="37" fontId="15" fillId="0" borderId="12" xfId="0" applyNumberFormat="1" applyFont="1" applyBorder="1" applyAlignment="1">
      <alignment horizontal="right"/>
    </xf>
    <xf numFmtId="37" fontId="16" fillId="0" borderId="16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14" fontId="35" fillId="0" borderId="0" xfId="0" applyNumberFormat="1" applyFont="1" applyAlignment="1">
      <alignment/>
    </xf>
    <xf numFmtId="14" fontId="36" fillId="0" borderId="0" xfId="0" applyNumberFormat="1" applyFont="1" applyAlignment="1">
      <alignment/>
    </xf>
    <xf numFmtId="0" fontId="35" fillId="0" borderId="0" xfId="0" applyFont="1" applyAlignment="1" quotePrefix="1">
      <alignment horizontal="right"/>
    </xf>
    <xf numFmtId="0" fontId="35" fillId="0" borderId="0" xfId="0" applyFont="1" applyBorder="1" applyAlignment="1" quotePrefix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40" fillId="0" borderId="0" xfId="0" applyFont="1" applyAlignment="1">
      <alignment/>
    </xf>
    <xf numFmtId="10" fontId="17" fillId="0" borderId="0" xfId="70" applyNumberFormat="1" applyFont="1" applyAlignment="1">
      <alignment horizontal="right"/>
    </xf>
    <xf numFmtId="37" fontId="37" fillId="0" borderId="0" xfId="67" applyFont="1" applyAlignment="1" applyProtection="1">
      <alignment horizontal="justify" wrapText="1"/>
      <protection hidden="1"/>
    </xf>
    <xf numFmtId="0" fontId="41" fillId="0" borderId="0" xfId="0" applyFont="1" applyAlignment="1">
      <alignment/>
    </xf>
    <xf numFmtId="0" fontId="0" fillId="0" borderId="0" xfId="0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er" xfId="51"/>
    <cellStyle name="Header Total" xfId="52"/>
    <cellStyle name="Header1" xfId="53"/>
    <cellStyle name="Header2" xfId="54"/>
    <cellStyle name="Header3" xfId="55"/>
    <cellStyle name="Header4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nPrint_Heading" xfId="65"/>
    <cellStyle name="Normal 2" xfId="66"/>
    <cellStyle name="Normal_P &amp;L " xfId="67"/>
    <cellStyle name="Note" xfId="68"/>
    <cellStyle name="Output" xfId="69"/>
    <cellStyle name="Percent" xfId="70"/>
    <cellStyle name="Product Title" xfId="71"/>
    <cellStyle name="Text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A47: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B15" sqref="B15"/>
    </sheetView>
  </sheetViews>
  <sheetFormatPr defaultColWidth="9.140625" defaultRowHeight="12.75"/>
  <cols>
    <col min="1" max="2" width="9.140625" style="28" customWidth="1"/>
    <col min="3" max="3" width="9.8515625" style="28" customWidth="1"/>
    <col min="4" max="4" width="9.140625" style="28" customWidth="1"/>
    <col min="5" max="5" width="15.421875" style="28" customWidth="1"/>
    <col min="6" max="6" width="5.57421875" style="28" customWidth="1"/>
    <col min="7" max="7" width="17.7109375" style="28" customWidth="1"/>
    <col min="8" max="8" width="0" style="28" hidden="1" customWidth="1"/>
    <col min="9" max="9" width="3.8515625" style="28" customWidth="1"/>
    <col min="10" max="10" width="13.28125" style="28" customWidth="1"/>
    <col min="11" max="11" width="4.57421875" style="28" customWidth="1"/>
    <col min="12" max="12" width="14.00390625" style="28" customWidth="1"/>
    <col min="13" max="13" width="9.140625" style="28" customWidth="1"/>
    <col min="14" max="17" width="0" style="28" hidden="1" customWidth="1"/>
    <col min="18" max="20" width="9.140625" style="28" customWidth="1"/>
    <col min="21" max="21" width="0" style="28" hidden="1" customWidth="1"/>
    <col min="22" max="22" width="11.7109375" style="28" customWidth="1"/>
    <col min="23" max="23" width="17.57421875" style="28" customWidth="1"/>
    <col min="24" max="16384" width="9.140625" style="28" customWidth="1"/>
  </cols>
  <sheetData>
    <row r="1" spans="1:12" ht="15.75">
      <c r="A1" s="5" t="s">
        <v>69</v>
      </c>
      <c r="B1" s="1"/>
      <c r="C1" s="1"/>
      <c r="D1" s="1"/>
      <c r="E1" s="1"/>
      <c r="F1" s="8"/>
      <c r="G1" s="1"/>
      <c r="H1" s="2"/>
      <c r="I1" s="9"/>
      <c r="J1" s="2"/>
      <c r="K1" s="9"/>
      <c r="L1" s="2"/>
    </row>
    <row r="2" spans="1:12" ht="15.75">
      <c r="A2" s="5" t="s">
        <v>44</v>
      </c>
      <c r="B2" s="1"/>
      <c r="C2" s="1"/>
      <c r="D2" s="1"/>
      <c r="E2" s="1"/>
      <c r="F2" s="8"/>
      <c r="G2" s="1"/>
      <c r="H2" s="2"/>
      <c r="I2" s="9"/>
      <c r="J2" s="2"/>
      <c r="K2" s="9"/>
      <c r="L2" s="2"/>
    </row>
    <row r="3" spans="1:12" ht="15.75">
      <c r="A3" s="5" t="s">
        <v>45</v>
      </c>
      <c r="B3" s="1"/>
      <c r="C3" s="1"/>
      <c r="D3" s="1"/>
      <c r="E3" s="1"/>
      <c r="F3" s="8"/>
      <c r="G3" s="1"/>
      <c r="H3" s="2"/>
      <c r="I3" s="9"/>
      <c r="J3" s="2"/>
      <c r="K3" s="9"/>
      <c r="L3" s="2"/>
    </row>
    <row r="4" spans="1:12" ht="15.75">
      <c r="A4" s="5"/>
      <c r="B4" s="1"/>
      <c r="C4" s="1"/>
      <c r="D4" s="1"/>
      <c r="E4" s="1"/>
      <c r="F4" s="8"/>
      <c r="G4" s="1"/>
      <c r="H4" s="2"/>
      <c r="I4" s="9"/>
      <c r="J4" s="2"/>
      <c r="K4" s="9"/>
      <c r="L4" s="2"/>
    </row>
    <row r="5" spans="1:12" ht="15.75">
      <c r="A5" s="5" t="s">
        <v>146</v>
      </c>
      <c r="B5" s="1"/>
      <c r="C5" s="1"/>
      <c r="D5" s="1"/>
      <c r="E5" s="1"/>
      <c r="F5" s="8"/>
      <c r="G5" s="1"/>
      <c r="H5" s="1"/>
      <c r="I5" s="8"/>
      <c r="J5" s="1"/>
      <c r="K5" s="8"/>
      <c r="L5" s="2"/>
    </row>
    <row r="6" spans="1:12" ht="15">
      <c r="A6" s="4"/>
      <c r="B6" s="4"/>
      <c r="C6" s="4"/>
      <c r="D6" s="4"/>
      <c r="E6" s="4"/>
      <c r="F6" s="7"/>
      <c r="G6" s="4"/>
      <c r="H6" s="4"/>
      <c r="I6" s="7"/>
      <c r="J6" s="4"/>
      <c r="K6" s="7"/>
      <c r="L6" s="4"/>
    </row>
    <row r="7" spans="1:12" ht="15.75">
      <c r="A7" s="3" t="s">
        <v>145</v>
      </c>
      <c r="B7" s="3"/>
      <c r="C7" s="3"/>
      <c r="D7" s="3"/>
      <c r="E7" s="3"/>
      <c r="F7" s="10"/>
      <c r="G7" s="3"/>
      <c r="H7" s="3"/>
      <c r="I7" s="10"/>
      <c r="J7" s="3"/>
      <c r="K7" s="10"/>
      <c r="L7" s="3"/>
    </row>
    <row r="8" spans="1:12" ht="15.75">
      <c r="A8" s="3"/>
      <c r="B8" s="3"/>
      <c r="C8" s="3"/>
      <c r="D8" s="3"/>
      <c r="E8" s="3"/>
      <c r="F8" s="10"/>
      <c r="G8" s="3"/>
      <c r="H8" s="3"/>
      <c r="I8" s="10"/>
      <c r="J8" s="3"/>
      <c r="K8" s="10"/>
      <c r="L8" s="3"/>
    </row>
    <row r="9" spans="1:22" ht="15.75">
      <c r="A9" s="11" t="s">
        <v>144</v>
      </c>
      <c r="B9" s="3"/>
      <c r="C9" s="5"/>
      <c r="D9" s="5"/>
      <c r="E9" s="5"/>
      <c r="F9" s="11"/>
      <c r="G9" s="5"/>
      <c r="H9" s="5"/>
      <c r="I9" s="11"/>
      <c r="J9" s="5"/>
      <c r="K9" s="11"/>
      <c r="L9" s="5"/>
      <c r="V9"/>
    </row>
    <row r="10" spans="1:22" ht="15.75">
      <c r="A10" s="4"/>
      <c r="B10" s="4"/>
      <c r="C10" s="4"/>
      <c r="D10" s="4"/>
      <c r="E10" s="5" t="s">
        <v>156</v>
      </c>
      <c r="F10" s="11"/>
      <c r="G10" s="5"/>
      <c r="H10" s="5"/>
      <c r="I10" s="11"/>
      <c r="J10" s="5" t="s">
        <v>50</v>
      </c>
      <c r="K10" s="11"/>
      <c r="L10" s="5"/>
      <c r="M10"/>
      <c r="N10"/>
      <c r="O10"/>
      <c r="P10"/>
      <c r="Q10"/>
      <c r="R10"/>
      <c r="S10"/>
      <c r="T10"/>
      <c r="U10"/>
      <c r="V10"/>
    </row>
    <row r="11" spans="5:22" s="4" customFormat="1" ht="15.75">
      <c r="E11" s="6" t="s">
        <v>129</v>
      </c>
      <c r="F11" s="11"/>
      <c r="G11" s="6" t="s">
        <v>133</v>
      </c>
      <c r="H11" s="5"/>
      <c r="I11" s="11"/>
      <c r="J11" s="6" t="s">
        <v>122</v>
      </c>
      <c r="K11" s="11"/>
      <c r="L11" s="6" t="s">
        <v>122</v>
      </c>
      <c r="M11"/>
      <c r="N11"/>
      <c r="O11"/>
      <c r="P11"/>
      <c r="Q11"/>
      <c r="R11"/>
      <c r="S11"/>
      <c r="T11"/>
      <c r="U11"/>
      <c r="V11"/>
    </row>
    <row r="12" spans="5:22" s="4" customFormat="1" ht="15.75">
      <c r="E12" s="6" t="s">
        <v>130</v>
      </c>
      <c r="F12" s="11"/>
      <c r="G12" s="6" t="s">
        <v>132</v>
      </c>
      <c r="H12" s="5"/>
      <c r="I12" s="11"/>
      <c r="J12" s="6" t="s">
        <v>131</v>
      </c>
      <c r="K12" s="11"/>
      <c r="L12" s="6" t="s">
        <v>131</v>
      </c>
      <c r="M12"/>
      <c r="N12"/>
      <c r="O12"/>
      <c r="P12"/>
      <c r="Q12"/>
      <c r="R12"/>
      <c r="S12"/>
      <c r="T12"/>
      <c r="U12"/>
      <c r="V12"/>
    </row>
    <row r="13" spans="5:22" s="4" customFormat="1" ht="15.75">
      <c r="E13" s="6" t="s">
        <v>1</v>
      </c>
      <c r="F13" s="11"/>
      <c r="G13" s="6" t="s">
        <v>130</v>
      </c>
      <c r="H13" s="5"/>
      <c r="I13" s="11"/>
      <c r="J13" s="6" t="s">
        <v>1</v>
      </c>
      <c r="K13" s="11"/>
      <c r="L13" s="6" t="s">
        <v>1</v>
      </c>
      <c r="M13"/>
      <c r="N13"/>
      <c r="O13"/>
      <c r="P13"/>
      <c r="Q13"/>
      <c r="R13"/>
      <c r="S13"/>
      <c r="T13"/>
      <c r="U13"/>
      <c r="V13"/>
    </row>
    <row r="14" spans="1:22" ht="15.75">
      <c r="A14" s="4"/>
      <c r="B14" s="4"/>
      <c r="C14" s="4"/>
      <c r="D14" s="4" t="s">
        <v>1</v>
      </c>
      <c r="E14" s="85">
        <v>40086</v>
      </c>
      <c r="F14" s="86" t="s">
        <v>1</v>
      </c>
      <c r="G14" s="85">
        <v>39721</v>
      </c>
      <c r="H14" s="87" t="s">
        <v>42</v>
      </c>
      <c r="I14" s="88"/>
      <c r="J14" s="85">
        <v>40086</v>
      </c>
      <c r="K14" s="88"/>
      <c r="L14" s="85">
        <v>39721</v>
      </c>
      <c r="M14"/>
      <c r="N14"/>
      <c r="O14"/>
      <c r="P14"/>
      <c r="Q14"/>
      <c r="R14"/>
      <c r="S14"/>
      <c r="T14"/>
      <c r="U14"/>
      <c r="V14"/>
    </row>
    <row r="15" spans="1:22" ht="15.75">
      <c r="A15" s="17" t="s">
        <v>123</v>
      </c>
      <c r="B15" s="12"/>
      <c r="C15" s="12"/>
      <c r="D15" s="12"/>
      <c r="E15" s="89" t="s">
        <v>0</v>
      </c>
      <c r="F15" s="90"/>
      <c r="G15" s="89" t="s">
        <v>0</v>
      </c>
      <c r="H15" s="89" t="s">
        <v>0</v>
      </c>
      <c r="I15" s="90"/>
      <c r="J15" s="89" t="s">
        <v>0</v>
      </c>
      <c r="K15" s="90"/>
      <c r="L15" s="89" t="s">
        <v>0</v>
      </c>
      <c r="M15"/>
      <c r="N15"/>
      <c r="O15"/>
      <c r="P15"/>
      <c r="Q15"/>
      <c r="R15"/>
      <c r="S15"/>
      <c r="T15"/>
      <c r="U15"/>
      <c r="V15"/>
    </row>
    <row r="16" spans="1:22" ht="15">
      <c r="A16" s="12"/>
      <c r="B16" s="12"/>
      <c r="C16" s="12"/>
      <c r="D16" s="12"/>
      <c r="M16"/>
      <c r="N16"/>
      <c r="O16"/>
      <c r="P16"/>
      <c r="Q16"/>
      <c r="R16"/>
      <c r="S16"/>
      <c r="T16"/>
      <c r="U16"/>
      <c r="V16"/>
    </row>
    <row r="17" spans="1:22" ht="15.75">
      <c r="A17" s="17" t="s">
        <v>21</v>
      </c>
      <c r="B17" s="12"/>
      <c r="C17" s="12"/>
      <c r="D17" s="12"/>
      <c r="E17" s="66">
        <v>16397</v>
      </c>
      <c r="F17" s="67"/>
      <c r="G17" s="66">
        <v>16395</v>
      </c>
      <c r="H17" s="47">
        <v>13426</v>
      </c>
      <c r="I17" s="50"/>
      <c r="J17" s="47">
        <v>47468</v>
      </c>
      <c r="K17" s="50"/>
      <c r="L17" s="47">
        <v>46144</v>
      </c>
      <c r="M17"/>
      <c r="N17"/>
      <c r="O17"/>
      <c r="P17"/>
      <c r="Q17"/>
      <c r="R17"/>
      <c r="S17"/>
      <c r="T17"/>
      <c r="U17"/>
      <c r="V17"/>
    </row>
    <row r="18" spans="1:22" ht="15.75">
      <c r="A18" s="17"/>
      <c r="B18" s="12"/>
      <c r="C18" s="12"/>
      <c r="D18" s="12"/>
      <c r="E18" s="66"/>
      <c r="F18" s="67"/>
      <c r="G18" s="66"/>
      <c r="H18" s="47"/>
      <c r="I18" s="50"/>
      <c r="J18" s="47"/>
      <c r="K18" s="50"/>
      <c r="L18" s="47"/>
      <c r="M18"/>
      <c r="N18"/>
      <c r="O18"/>
      <c r="P18"/>
      <c r="Q18"/>
      <c r="R18"/>
      <c r="S18"/>
      <c r="T18"/>
      <c r="U18"/>
      <c r="V18"/>
    </row>
    <row r="19" spans="1:22" ht="15">
      <c r="A19" s="12" t="s">
        <v>22</v>
      </c>
      <c r="B19" s="12"/>
      <c r="C19" s="12"/>
      <c r="D19" s="12"/>
      <c r="E19" s="68">
        <v>-14324</v>
      </c>
      <c r="F19" s="67"/>
      <c r="G19" s="68">
        <v>-13877</v>
      </c>
      <c r="H19" s="69">
        <v>11545</v>
      </c>
      <c r="I19" s="50"/>
      <c r="J19" s="69">
        <v>-41319</v>
      </c>
      <c r="K19" s="50"/>
      <c r="L19" s="69">
        <v>-39537</v>
      </c>
      <c r="M19"/>
      <c r="N19"/>
      <c r="O19"/>
      <c r="P19"/>
      <c r="Q19"/>
      <c r="R19"/>
      <c r="S19"/>
      <c r="T19"/>
      <c r="U19"/>
      <c r="V19"/>
    </row>
    <row r="20" spans="1:22" ht="15">
      <c r="A20" s="12"/>
      <c r="B20" s="12"/>
      <c r="C20" s="12"/>
      <c r="D20" s="12"/>
      <c r="E20" s="67"/>
      <c r="F20" s="67"/>
      <c r="G20" s="67"/>
      <c r="H20" s="50"/>
      <c r="I20" s="50"/>
      <c r="J20" s="50"/>
      <c r="K20" s="50"/>
      <c r="L20" s="50"/>
      <c r="M20"/>
      <c r="N20"/>
      <c r="O20"/>
      <c r="P20"/>
      <c r="Q20"/>
      <c r="R20"/>
      <c r="S20"/>
      <c r="T20"/>
      <c r="U20"/>
      <c r="V20"/>
    </row>
    <row r="21" spans="1:22" ht="15">
      <c r="A21" s="12" t="s">
        <v>76</v>
      </c>
      <c r="B21" s="12"/>
      <c r="C21" s="12"/>
      <c r="D21" s="12"/>
      <c r="E21" s="66">
        <v>2073</v>
      </c>
      <c r="F21" s="67"/>
      <c r="G21" s="66">
        <v>2518</v>
      </c>
      <c r="H21" s="47">
        <v>1881</v>
      </c>
      <c r="I21" s="50"/>
      <c r="J21" s="47">
        <v>6149</v>
      </c>
      <c r="K21" s="50"/>
      <c r="L21" s="47">
        <v>6607</v>
      </c>
      <c r="M21"/>
      <c r="N21"/>
      <c r="O21"/>
      <c r="P21"/>
      <c r="Q21"/>
      <c r="R21"/>
      <c r="S21"/>
      <c r="T21"/>
      <c r="U21"/>
      <c r="V21"/>
    </row>
    <row r="22" spans="1:22" ht="15">
      <c r="A22" s="12"/>
      <c r="B22" s="12"/>
      <c r="C22" s="12"/>
      <c r="D22" s="12"/>
      <c r="E22" s="70" t="s">
        <v>92</v>
      </c>
      <c r="F22" s="67"/>
      <c r="G22" s="70" t="s">
        <v>92</v>
      </c>
      <c r="H22" s="47"/>
      <c r="I22" s="50"/>
      <c r="J22" s="47" t="s">
        <v>92</v>
      </c>
      <c r="K22" s="50"/>
      <c r="L22" s="47" t="s">
        <v>92</v>
      </c>
      <c r="M22"/>
      <c r="N22"/>
      <c r="O22"/>
      <c r="P22"/>
      <c r="Q22"/>
      <c r="R22"/>
      <c r="S22"/>
      <c r="T22"/>
      <c r="U22"/>
      <c r="V22"/>
    </row>
    <row r="23" spans="1:23" ht="15">
      <c r="A23" s="12" t="s">
        <v>46</v>
      </c>
      <c r="B23" s="12"/>
      <c r="C23" s="12"/>
      <c r="D23" s="12"/>
      <c r="E23" s="66">
        <v>47</v>
      </c>
      <c r="F23" s="67"/>
      <c r="G23" s="66">
        <v>100</v>
      </c>
      <c r="H23" s="47">
        <v>131</v>
      </c>
      <c r="I23" s="50"/>
      <c r="J23" s="70">
        <v>47</v>
      </c>
      <c r="K23" s="50"/>
      <c r="L23" s="47">
        <v>195</v>
      </c>
      <c r="M23"/>
      <c r="N23"/>
      <c r="O23"/>
      <c r="P23"/>
      <c r="Q23"/>
      <c r="R23"/>
      <c r="S23"/>
      <c r="T23"/>
      <c r="U23"/>
      <c r="V23"/>
      <c r="W23" s="35"/>
    </row>
    <row r="24" spans="1:22" ht="15">
      <c r="A24" s="12" t="s">
        <v>1</v>
      </c>
      <c r="B24" s="12"/>
      <c r="C24" s="12"/>
      <c r="D24" s="12"/>
      <c r="E24" s="66" t="s">
        <v>1</v>
      </c>
      <c r="F24" s="67"/>
      <c r="G24" s="66" t="s">
        <v>1</v>
      </c>
      <c r="H24" s="47">
        <v>-852</v>
      </c>
      <c r="I24" s="50"/>
      <c r="J24" s="47" t="s">
        <v>1</v>
      </c>
      <c r="K24" s="50"/>
      <c r="L24" s="47" t="s">
        <v>1</v>
      </c>
      <c r="M24"/>
      <c r="N24"/>
      <c r="O24"/>
      <c r="P24"/>
      <c r="Q24"/>
      <c r="R24"/>
      <c r="S24"/>
      <c r="T24"/>
      <c r="U24"/>
      <c r="V24"/>
    </row>
    <row r="25" spans="1:23" ht="15">
      <c r="A25" s="12" t="s">
        <v>147</v>
      </c>
      <c r="B25" s="12"/>
      <c r="C25" s="12"/>
      <c r="D25" s="12"/>
      <c r="E25" s="66">
        <v>-1877</v>
      </c>
      <c r="F25" s="67"/>
      <c r="G25" s="66">
        <v>-1891</v>
      </c>
      <c r="H25" s="47"/>
      <c r="I25" s="50" t="s">
        <v>1</v>
      </c>
      <c r="J25" s="47">
        <v>-5350</v>
      </c>
      <c r="K25" s="50" t="s">
        <v>1</v>
      </c>
      <c r="L25" s="47">
        <v>-5485</v>
      </c>
      <c r="M25"/>
      <c r="N25"/>
      <c r="O25"/>
      <c r="P25"/>
      <c r="Q25"/>
      <c r="R25"/>
      <c r="S25"/>
      <c r="T25"/>
      <c r="U25"/>
      <c r="V25"/>
      <c r="W25" s="35"/>
    </row>
    <row r="26" spans="1:22" ht="15">
      <c r="A26" s="12" t="s">
        <v>1</v>
      </c>
      <c r="B26" s="12"/>
      <c r="C26" s="12"/>
      <c r="D26" s="12"/>
      <c r="E26" s="66" t="s">
        <v>1</v>
      </c>
      <c r="F26" s="67"/>
      <c r="G26" s="66" t="s">
        <v>1</v>
      </c>
      <c r="H26" s="47">
        <v>-225</v>
      </c>
      <c r="I26" s="50" t="s">
        <v>1</v>
      </c>
      <c r="J26" s="47" t="s">
        <v>1</v>
      </c>
      <c r="K26" s="50"/>
      <c r="L26" s="47" t="s">
        <v>1</v>
      </c>
      <c r="M26"/>
      <c r="N26"/>
      <c r="O26"/>
      <c r="P26"/>
      <c r="Q26"/>
      <c r="R26"/>
      <c r="S26"/>
      <c r="T26"/>
      <c r="U26"/>
      <c r="V26"/>
    </row>
    <row r="27" spans="1:22" ht="15">
      <c r="A27" s="12" t="s">
        <v>47</v>
      </c>
      <c r="B27" s="12"/>
      <c r="C27" s="12"/>
      <c r="D27" s="12"/>
      <c r="E27" s="67">
        <v>-98</v>
      </c>
      <c r="F27" s="67"/>
      <c r="G27" s="67">
        <v>-154</v>
      </c>
      <c r="H27" s="50">
        <v>-97</v>
      </c>
      <c r="I27" s="50"/>
      <c r="J27" s="50">
        <v>-326</v>
      </c>
      <c r="K27" s="50"/>
      <c r="L27" s="50">
        <v>-453</v>
      </c>
      <c r="M27"/>
      <c r="N27"/>
      <c r="O27"/>
      <c r="P27"/>
      <c r="Q27"/>
      <c r="R27"/>
      <c r="S27"/>
      <c r="T27"/>
      <c r="U27"/>
      <c r="V27"/>
    </row>
    <row r="28" spans="1:22" ht="15">
      <c r="A28" s="28" t="s">
        <v>1</v>
      </c>
      <c r="B28" s="12"/>
      <c r="C28" s="12"/>
      <c r="D28" s="71"/>
      <c r="E28" s="68">
        <v>0</v>
      </c>
      <c r="F28" s="67"/>
      <c r="G28" s="68">
        <v>0</v>
      </c>
      <c r="H28" s="69">
        <v>-97</v>
      </c>
      <c r="I28" s="50"/>
      <c r="J28" s="68">
        <v>0</v>
      </c>
      <c r="K28" s="50"/>
      <c r="L28" s="68">
        <v>0</v>
      </c>
      <c r="M28"/>
      <c r="N28"/>
      <c r="O28"/>
      <c r="P28"/>
      <c r="Q28"/>
      <c r="R28"/>
      <c r="S28"/>
      <c r="T28"/>
      <c r="U28"/>
      <c r="V28"/>
    </row>
    <row r="29" spans="1:23" ht="15">
      <c r="A29" s="12"/>
      <c r="B29" s="12"/>
      <c r="C29" s="12"/>
      <c r="D29" s="71"/>
      <c r="E29" s="70" t="s">
        <v>92</v>
      </c>
      <c r="F29" s="67"/>
      <c r="G29" s="70" t="s">
        <v>92</v>
      </c>
      <c r="H29" s="50"/>
      <c r="I29" s="50"/>
      <c r="J29" s="50" t="s">
        <v>92</v>
      </c>
      <c r="K29" s="50"/>
      <c r="L29" s="50" t="s">
        <v>92</v>
      </c>
      <c r="M29"/>
      <c r="N29"/>
      <c r="O29"/>
      <c r="P29"/>
      <c r="Q29"/>
      <c r="R29"/>
      <c r="S29"/>
      <c r="T29"/>
      <c r="U29"/>
      <c r="V29"/>
      <c r="W29" s="36"/>
    </row>
    <row r="30" spans="1:23" ht="15">
      <c r="A30" s="12" t="s">
        <v>124</v>
      </c>
      <c r="B30" s="12"/>
      <c r="C30" s="12"/>
      <c r="D30" s="12"/>
      <c r="E30" s="66">
        <v>145</v>
      </c>
      <c r="F30" s="67"/>
      <c r="G30" s="66">
        <v>573</v>
      </c>
      <c r="H30" s="47">
        <v>-185</v>
      </c>
      <c r="I30" s="50"/>
      <c r="J30" s="47">
        <v>520</v>
      </c>
      <c r="K30" s="50"/>
      <c r="L30" s="47">
        <v>864</v>
      </c>
      <c r="M30"/>
      <c r="N30"/>
      <c r="O30"/>
      <c r="P30"/>
      <c r="Q30"/>
      <c r="R30"/>
      <c r="S30"/>
      <c r="T30"/>
      <c r="U30"/>
      <c r="V30"/>
      <c r="W30" s="35"/>
    </row>
    <row r="31" spans="1:23" ht="15">
      <c r="A31" s="12"/>
      <c r="B31" s="12"/>
      <c r="C31" s="12"/>
      <c r="D31" s="12"/>
      <c r="E31" s="66"/>
      <c r="F31" s="67"/>
      <c r="G31" s="66"/>
      <c r="H31" s="47"/>
      <c r="I31" s="50"/>
      <c r="J31" s="47"/>
      <c r="K31" s="50"/>
      <c r="L31" s="47"/>
      <c r="M31"/>
      <c r="N31"/>
      <c r="O31"/>
      <c r="P31"/>
      <c r="Q31"/>
      <c r="R31"/>
      <c r="S31"/>
      <c r="T31"/>
      <c r="U31"/>
      <c r="V31"/>
      <c r="W31" s="35"/>
    </row>
    <row r="32" spans="1:23" ht="15">
      <c r="A32" s="12" t="s">
        <v>125</v>
      </c>
      <c r="B32" s="12"/>
      <c r="C32" s="12"/>
      <c r="D32" s="12"/>
      <c r="E32" s="72">
        <v>-14</v>
      </c>
      <c r="F32" s="67"/>
      <c r="G32" s="72">
        <v>-80</v>
      </c>
      <c r="H32" s="50">
        <v>67</v>
      </c>
      <c r="I32" s="50"/>
      <c r="J32" s="50">
        <v>-50</v>
      </c>
      <c r="K32" s="50"/>
      <c r="L32" s="50">
        <v>-100</v>
      </c>
      <c r="M32"/>
      <c r="N32"/>
      <c r="O32"/>
      <c r="P32"/>
      <c r="Q32"/>
      <c r="R32"/>
      <c r="S32"/>
      <c r="T32"/>
      <c r="U32"/>
      <c r="V32"/>
      <c r="W32" s="35"/>
    </row>
    <row r="33" spans="1:23" ht="15">
      <c r="A33" s="12"/>
      <c r="B33" s="12"/>
      <c r="C33" s="12"/>
      <c r="D33" s="12"/>
      <c r="E33" s="72"/>
      <c r="F33" s="67"/>
      <c r="G33" s="72"/>
      <c r="H33" s="50"/>
      <c r="I33" s="50"/>
      <c r="J33" s="50"/>
      <c r="K33" s="50"/>
      <c r="L33" s="50"/>
      <c r="M33"/>
      <c r="N33"/>
      <c r="O33"/>
      <c r="P33"/>
      <c r="Q33"/>
      <c r="R33"/>
      <c r="S33"/>
      <c r="T33"/>
      <c r="U33"/>
      <c r="V33"/>
      <c r="W33" s="35"/>
    </row>
    <row r="34" spans="1:23" ht="15.75" thickBot="1">
      <c r="A34" s="12" t="s">
        <v>126</v>
      </c>
      <c r="B34" s="12"/>
      <c r="C34" s="12"/>
      <c r="D34" s="12"/>
      <c r="E34" s="73">
        <v>131</v>
      </c>
      <c r="F34" s="67"/>
      <c r="G34" s="73">
        <v>493</v>
      </c>
      <c r="H34" s="74">
        <v>-252</v>
      </c>
      <c r="I34" s="50"/>
      <c r="J34" s="74">
        <v>470</v>
      </c>
      <c r="K34" s="50"/>
      <c r="L34" s="74">
        <v>764</v>
      </c>
      <c r="M34"/>
      <c r="N34"/>
      <c r="O34"/>
      <c r="P34"/>
      <c r="Q34"/>
      <c r="R34"/>
      <c r="S34"/>
      <c r="T34"/>
      <c r="U34"/>
      <c r="V34"/>
      <c r="W34" s="35"/>
    </row>
    <row r="35" spans="1:23" ht="15.75" thickTop="1">
      <c r="A35" s="12" t="s">
        <v>127</v>
      </c>
      <c r="B35" s="12"/>
      <c r="C35" s="12"/>
      <c r="D35" s="12"/>
      <c r="E35" s="66" t="s">
        <v>1</v>
      </c>
      <c r="F35" s="67"/>
      <c r="G35" s="66" t="s">
        <v>1</v>
      </c>
      <c r="H35" s="55"/>
      <c r="I35" s="65"/>
      <c r="J35" s="55" t="str">
        <f>+E35</f>
        <v> </v>
      </c>
      <c r="K35" s="65"/>
      <c r="L35" s="55" t="str">
        <f>+G35</f>
        <v> </v>
      </c>
      <c r="M35"/>
      <c r="N35"/>
      <c r="O35"/>
      <c r="P35"/>
      <c r="Q35"/>
      <c r="R35"/>
      <c r="S35"/>
      <c r="T35"/>
      <c r="U35"/>
      <c r="V35"/>
      <c r="W35" s="35"/>
    </row>
    <row r="36" spans="1:23" ht="15">
      <c r="A36" s="12" t="s">
        <v>157</v>
      </c>
      <c r="B36" s="12"/>
      <c r="C36" s="12"/>
      <c r="D36" s="12"/>
      <c r="E36" s="66"/>
      <c r="F36" s="67"/>
      <c r="G36" s="66"/>
      <c r="H36" s="55"/>
      <c r="I36" s="65"/>
      <c r="J36" s="55"/>
      <c r="K36" s="65"/>
      <c r="L36" s="55"/>
      <c r="M36"/>
      <c r="N36"/>
      <c r="O36"/>
      <c r="P36"/>
      <c r="Q36"/>
      <c r="R36"/>
      <c r="S36"/>
      <c r="T36"/>
      <c r="U36"/>
      <c r="V36"/>
      <c r="W36" s="35"/>
    </row>
    <row r="37" spans="1:23" ht="15.75" thickBot="1">
      <c r="A37" s="12" t="s">
        <v>128</v>
      </c>
      <c r="B37" s="12"/>
      <c r="C37" s="12"/>
      <c r="D37" s="12"/>
      <c r="E37" s="73">
        <f>+E34</f>
        <v>131</v>
      </c>
      <c r="F37" s="67"/>
      <c r="G37" s="73">
        <f>+G34</f>
        <v>493</v>
      </c>
      <c r="H37" s="74">
        <v>-252</v>
      </c>
      <c r="I37" s="50"/>
      <c r="J37" s="74">
        <f>+J34</f>
        <v>470</v>
      </c>
      <c r="K37" s="50"/>
      <c r="L37" s="74">
        <v>764</v>
      </c>
      <c r="U37"/>
      <c r="V37"/>
      <c r="W37" s="37"/>
    </row>
    <row r="38" spans="1:23" ht="15.75" thickTop="1">
      <c r="A38" s="12"/>
      <c r="B38" s="12"/>
      <c r="C38" s="12"/>
      <c r="D38" s="12"/>
      <c r="E38" s="67"/>
      <c r="F38" s="67"/>
      <c r="G38" s="67"/>
      <c r="H38" s="50"/>
      <c r="I38" s="50"/>
      <c r="J38" s="50"/>
      <c r="K38" s="50"/>
      <c r="L38" s="50"/>
      <c r="U38"/>
      <c r="V38"/>
      <c r="W38" s="37"/>
    </row>
    <row r="39" spans="1:23" ht="15">
      <c r="A39" s="12" t="s">
        <v>1</v>
      </c>
      <c r="B39" s="12"/>
      <c r="C39" s="12"/>
      <c r="D39" s="12"/>
      <c r="E39" s="66"/>
      <c r="F39" s="67"/>
      <c r="G39" s="66"/>
      <c r="H39" s="55"/>
      <c r="I39" s="65"/>
      <c r="J39" s="55"/>
      <c r="K39" s="65"/>
      <c r="L39" s="55"/>
      <c r="U39"/>
      <c r="V39"/>
      <c r="W39" s="35"/>
    </row>
    <row r="40" spans="1:23" ht="15">
      <c r="A40" s="12"/>
      <c r="B40" s="12"/>
      <c r="C40" s="12"/>
      <c r="D40" s="12"/>
      <c r="E40" s="66"/>
      <c r="F40" s="67"/>
      <c r="G40" s="66"/>
      <c r="H40" s="55"/>
      <c r="I40" s="65"/>
      <c r="J40" s="55"/>
      <c r="K40" s="65"/>
      <c r="L40" s="55"/>
      <c r="U40"/>
      <c r="V40"/>
      <c r="W40" s="35"/>
    </row>
    <row r="41" spans="1:22" ht="15">
      <c r="A41" s="12" t="s">
        <v>77</v>
      </c>
      <c r="B41" s="12"/>
      <c r="C41" s="12"/>
      <c r="D41" s="12"/>
      <c r="E41" s="66"/>
      <c r="F41" s="67"/>
      <c r="G41" s="66"/>
      <c r="H41" s="55"/>
      <c r="I41" s="65"/>
      <c r="J41" s="55"/>
      <c r="K41" s="65"/>
      <c r="L41" s="55"/>
      <c r="U41"/>
      <c r="V41"/>
    </row>
    <row r="42" spans="1:23" ht="15">
      <c r="A42" s="12" t="s">
        <v>148</v>
      </c>
      <c r="B42" s="12"/>
      <c r="C42" s="12"/>
      <c r="D42" s="12"/>
      <c r="E42" s="94" t="s">
        <v>1</v>
      </c>
      <c r="F42" s="67"/>
      <c r="G42" s="70" t="s">
        <v>1</v>
      </c>
      <c r="H42" s="55"/>
      <c r="I42" s="65"/>
      <c r="J42" s="94" t="s">
        <v>1</v>
      </c>
      <c r="K42" s="65"/>
      <c r="L42" s="55"/>
      <c r="U42"/>
      <c r="V42"/>
      <c r="W42" s="35"/>
    </row>
    <row r="43" spans="1:22" ht="15">
      <c r="A43" s="12"/>
      <c r="B43" s="12"/>
      <c r="C43" s="12"/>
      <c r="D43" s="12"/>
      <c r="E43" s="66"/>
      <c r="F43" s="67"/>
      <c r="G43" s="66"/>
      <c r="H43" s="55"/>
      <c r="I43" s="65"/>
      <c r="J43" s="55"/>
      <c r="K43" s="65"/>
      <c r="L43" s="55"/>
      <c r="U43"/>
      <c r="V43"/>
    </row>
    <row r="44" spans="1:22" ht="15">
      <c r="A44" s="12" t="s">
        <v>71</v>
      </c>
      <c r="B44" s="12"/>
      <c r="C44" s="12"/>
      <c r="D44" s="12"/>
      <c r="E44" s="75">
        <f>+E37/45780*100</f>
        <v>0.2861511577107907</v>
      </c>
      <c r="F44" s="76"/>
      <c r="G44" s="75">
        <f>+G37/45780*100</f>
        <v>1.0768894713848842</v>
      </c>
      <c r="H44" s="77">
        <v>-0.6179499754781757</v>
      </c>
      <c r="I44" s="77"/>
      <c r="J44" s="75">
        <f>+J37/457.8</f>
        <v>1.0266491917868064</v>
      </c>
      <c r="K44" s="77"/>
      <c r="L44" s="75">
        <f>+L37/457.8</f>
        <v>1.6688510266491918</v>
      </c>
      <c r="U44"/>
      <c r="V44"/>
    </row>
    <row r="45" spans="1:22" ht="15">
      <c r="A45" s="12"/>
      <c r="B45" s="12"/>
      <c r="C45" s="12"/>
      <c r="D45" s="12"/>
      <c r="E45" s="66" t="s">
        <v>1</v>
      </c>
      <c r="F45" s="67"/>
      <c r="G45" s="66" t="s">
        <v>1</v>
      </c>
      <c r="H45" s="47"/>
      <c r="I45" s="50"/>
      <c r="J45" s="47"/>
      <c r="K45" s="50"/>
      <c r="L45" s="47"/>
      <c r="T45"/>
      <c r="U45"/>
      <c r="V45"/>
    </row>
    <row r="46" spans="1:22" ht="15">
      <c r="A46" s="12" t="s">
        <v>70</v>
      </c>
      <c r="B46" s="12"/>
      <c r="C46" s="12"/>
      <c r="D46" s="12"/>
      <c r="E46" s="75">
        <f>+E44</f>
        <v>0.2861511577107907</v>
      </c>
      <c r="F46" s="76"/>
      <c r="G46" s="75">
        <f>+G44</f>
        <v>1.0768894713848842</v>
      </c>
      <c r="H46" s="77">
        <v>-0.6179499754781757</v>
      </c>
      <c r="I46" s="77"/>
      <c r="J46" s="78">
        <f>+J44</f>
        <v>1.0266491917868064</v>
      </c>
      <c r="K46" s="77"/>
      <c r="L46" s="78">
        <f>+L44</f>
        <v>1.6688510266491918</v>
      </c>
      <c r="T46"/>
      <c r="U46"/>
      <c r="V46"/>
    </row>
    <row r="47" spans="1:22" ht="15">
      <c r="A47" s="12"/>
      <c r="B47" s="12"/>
      <c r="C47" s="12"/>
      <c r="D47" s="12"/>
      <c r="E47" s="12"/>
      <c r="F47" s="15"/>
      <c r="G47" s="12"/>
      <c r="H47" s="12"/>
      <c r="I47" s="15"/>
      <c r="J47" s="12"/>
      <c r="K47" s="15"/>
      <c r="L47" s="12"/>
      <c r="V47"/>
    </row>
    <row r="48" spans="1:12" ht="15">
      <c r="A48" s="12" t="s">
        <v>1</v>
      </c>
      <c r="B48" s="12"/>
      <c r="C48" s="12"/>
      <c r="D48" s="12"/>
      <c r="E48" s="12"/>
      <c r="F48" s="15"/>
      <c r="G48" s="12"/>
      <c r="H48" s="12"/>
      <c r="I48" s="15"/>
      <c r="J48" s="12"/>
      <c r="K48" s="15"/>
      <c r="L48" s="12"/>
    </row>
    <row r="49" spans="1:12" ht="15.75">
      <c r="A49" s="17" t="s">
        <v>48</v>
      </c>
      <c r="B49" s="17"/>
      <c r="C49" s="17"/>
      <c r="D49" s="17"/>
      <c r="E49" s="17"/>
      <c r="F49" s="79"/>
      <c r="G49" s="17"/>
      <c r="H49" s="17"/>
      <c r="I49" s="79"/>
      <c r="J49" s="17"/>
      <c r="K49" s="17"/>
      <c r="L49" s="17"/>
    </row>
    <row r="50" spans="1:12" ht="15.75">
      <c r="A50" s="17" t="s">
        <v>113</v>
      </c>
      <c r="B50" s="17"/>
      <c r="C50" s="17"/>
      <c r="D50" s="17"/>
      <c r="E50" s="17"/>
      <c r="F50" s="79"/>
      <c r="G50" s="17"/>
      <c r="H50" s="17"/>
      <c r="I50" s="79"/>
      <c r="J50" s="17"/>
      <c r="K50" s="17"/>
      <c r="L50" s="17"/>
    </row>
    <row r="51" spans="1:12" ht="15.75">
      <c r="A51" s="17" t="s">
        <v>49</v>
      </c>
      <c r="B51" s="17"/>
      <c r="C51" s="17"/>
      <c r="D51" s="17"/>
      <c r="E51" s="17"/>
      <c r="F51" s="79"/>
      <c r="G51" s="17"/>
      <c r="H51" s="17"/>
      <c r="I51" s="79"/>
      <c r="J51" s="17"/>
      <c r="K51" s="17"/>
      <c r="L51" s="17"/>
    </row>
    <row r="53" ht="15.75">
      <c r="A53" s="29" t="s">
        <v>1</v>
      </c>
    </row>
    <row r="54" spans="1:11" ht="15.75">
      <c r="A54" s="95" t="s">
        <v>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</sheetData>
  <mergeCells count="1">
    <mergeCell ref="A54:K54"/>
  </mergeCells>
  <printOptions/>
  <pageMargins left="0.91" right="0.37" top="0.59" bottom="0.75" header="0.5118110236220472" footer="0.5118110236220472"/>
  <pageSetup horizontalDpi="600" verticalDpi="600" orientation="portrait" paperSize="9" scale="80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selection activeCell="B12" sqref="B12"/>
    </sheetView>
  </sheetViews>
  <sheetFormatPr defaultColWidth="9.140625" defaultRowHeight="12.75"/>
  <cols>
    <col min="1" max="1" width="4.57421875" style="60" customWidth="1"/>
    <col min="2" max="3" width="9.140625" style="60" customWidth="1"/>
    <col min="4" max="4" width="22.140625" style="60" customWidth="1"/>
    <col min="5" max="5" width="17.00390625" style="60" customWidth="1"/>
    <col min="6" max="6" width="18.57421875" style="60" customWidth="1"/>
    <col min="7" max="7" width="1.8515625" style="60" customWidth="1"/>
    <col min="8" max="11" width="9.140625" style="60" customWidth="1"/>
    <col min="12" max="12" width="3.00390625" style="60" customWidth="1"/>
    <col min="13" max="15" width="9.140625" style="60" customWidth="1"/>
    <col min="16" max="16" width="0" style="60" hidden="1" customWidth="1"/>
    <col min="17" max="16384" width="9.140625" style="60" customWidth="1"/>
  </cols>
  <sheetData>
    <row r="1" spans="1:6" ht="15">
      <c r="A1" s="17" t="s">
        <v>51</v>
      </c>
      <c r="B1" s="13"/>
      <c r="C1" s="13"/>
      <c r="D1" s="13"/>
      <c r="E1" s="13"/>
      <c r="F1" s="13"/>
    </row>
    <row r="2" spans="1:7" ht="15">
      <c r="A2" s="17" t="s">
        <v>44</v>
      </c>
      <c r="B2" s="13"/>
      <c r="C2" s="13"/>
      <c r="D2" s="13"/>
      <c r="E2" s="13"/>
      <c r="F2" s="13"/>
      <c r="G2" s="14"/>
    </row>
    <row r="3" spans="1:7" ht="15">
      <c r="A3" s="17" t="s">
        <v>45</v>
      </c>
      <c r="B3" s="13"/>
      <c r="C3" s="13"/>
      <c r="D3" s="13"/>
      <c r="E3" s="13"/>
      <c r="F3" s="13"/>
      <c r="G3" s="14"/>
    </row>
    <row r="4" spans="1:7" ht="15">
      <c r="A4" s="17"/>
      <c r="B4" s="13"/>
      <c r="C4" s="13"/>
      <c r="D4" s="13"/>
      <c r="E4" s="13"/>
      <c r="F4" s="13"/>
      <c r="G4" s="14"/>
    </row>
    <row r="5" spans="1:7" ht="15">
      <c r="A5" s="17" t="s">
        <v>135</v>
      </c>
      <c r="B5" s="13"/>
      <c r="C5" s="13"/>
      <c r="D5" s="13"/>
      <c r="E5" s="13"/>
      <c r="F5" s="13"/>
      <c r="G5" s="13"/>
    </row>
    <row r="6" spans="1:7" ht="14.25">
      <c r="A6" s="12"/>
      <c r="B6" s="14"/>
      <c r="C6" s="14"/>
      <c r="D6" s="14"/>
      <c r="E6" s="14"/>
      <c r="F6" s="14"/>
      <c r="G6" s="14"/>
    </row>
    <row r="7" spans="1:7" ht="15">
      <c r="A7" s="16" t="s">
        <v>158</v>
      </c>
      <c r="B7" s="16"/>
      <c r="C7" s="16"/>
      <c r="D7" s="16"/>
      <c r="E7" s="16"/>
      <c r="F7" s="16"/>
      <c r="G7" s="16"/>
    </row>
    <row r="8" spans="1:7" ht="15">
      <c r="A8" s="16"/>
      <c r="B8" s="16"/>
      <c r="C8" s="16"/>
      <c r="D8" s="16"/>
      <c r="E8" s="16"/>
      <c r="F8" s="16"/>
      <c r="G8" s="16"/>
    </row>
    <row r="9" spans="1:7" ht="15.75">
      <c r="A9" s="11" t="s">
        <v>144</v>
      </c>
      <c r="B9" s="12"/>
      <c r="C9" s="12"/>
      <c r="D9" s="12"/>
      <c r="E9" s="12"/>
      <c r="F9" s="12"/>
      <c r="G9" s="12"/>
    </row>
    <row r="10" spans="1:7" ht="15">
      <c r="A10" s="12"/>
      <c r="B10" s="12"/>
      <c r="C10" s="12"/>
      <c r="D10" s="12"/>
      <c r="E10" s="18" t="s">
        <v>52</v>
      </c>
      <c r="F10" s="18" t="s">
        <v>36</v>
      </c>
      <c r="G10" s="12"/>
    </row>
    <row r="11" spans="1:7" ht="15">
      <c r="A11" s="12"/>
      <c r="B11" s="12"/>
      <c r="C11" s="12"/>
      <c r="D11" s="52" t="s">
        <v>1</v>
      </c>
      <c r="E11" s="91" t="s">
        <v>53</v>
      </c>
      <c r="F11" s="18" t="s">
        <v>55</v>
      </c>
      <c r="G11" s="12"/>
    </row>
    <row r="12" spans="1:7" ht="15">
      <c r="A12" s="12"/>
      <c r="B12" s="12"/>
      <c r="C12" s="12"/>
      <c r="D12" s="52"/>
      <c r="E12" s="18" t="s">
        <v>93</v>
      </c>
      <c r="F12" s="18" t="s">
        <v>56</v>
      </c>
      <c r="G12" s="12"/>
    </row>
    <row r="13" spans="1:7" ht="15">
      <c r="A13" s="12"/>
      <c r="B13" s="12"/>
      <c r="C13" s="12"/>
      <c r="D13" s="52"/>
      <c r="E13" s="18" t="s">
        <v>54</v>
      </c>
      <c r="F13" s="18" t="s">
        <v>57</v>
      </c>
      <c r="G13" s="12"/>
    </row>
    <row r="14" spans="1:7" ht="15">
      <c r="A14" s="12"/>
      <c r="B14" s="12"/>
      <c r="C14" s="12"/>
      <c r="D14" s="52"/>
      <c r="E14" s="87" t="s">
        <v>134</v>
      </c>
      <c r="F14" s="87" t="s">
        <v>116</v>
      </c>
      <c r="G14" s="12"/>
    </row>
    <row r="15" spans="1:7" ht="15">
      <c r="A15" s="12"/>
      <c r="B15" s="12"/>
      <c r="C15" s="12"/>
      <c r="D15" s="52" t="s">
        <v>1</v>
      </c>
      <c r="E15" s="92" t="s">
        <v>0</v>
      </c>
      <c r="F15" s="92" t="s">
        <v>0</v>
      </c>
      <c r="G15" s="12"/>
    </row>
    <row r="16" spans="1:7" ht="15">
      <c r="A16" s="16" t="s">
        <v>23</v>
      </c>
      <c r="B16" s="12"/>
      <c r="C16" s="12"/>
      <c r="D16" s="12"/>
      <c r="G16" s="12"/>
    </row>
    <row r="17" spans="1:7" ht="15">
      <c r="A17" s="17" t="s">
        <v>58</v>
      </c>
      <c r="B17" s="12"/>
      <c r="C17" s="12"/>
      <c r="D17" s="12"/>
      <c r="E17" s="55"/>
      <c r="F17" s="55"/>
      <c r="G17" s="12"/>
    </row>
    <row r="18" spans="2:16" ht="15">
      <c r="B18" s="12" t="s">
        <v>24</v>
      </c>
      <c r="C18" s="12"/>
      <c r="D18" s="12"/>
      <c r="E18" s="47">
        <f>+P20-E19-E20</f>
        <v>21503.273380000002</v>
      </c>
      <c r="F18" s="47">
        <v>22808</v>
      </c>
      <c r="G18" s="47" t="s">
        <v>1</v>
      </c>
      <c r="H18"/>
      <c r="I18"/>
      <c r="J18"/>
      <c r="K18"/>
      <c r="L18"/>
      <c r="M18"/>
      <c r="P18" s="80">
        <v>25908.273380000002</v>
      </c>
    </row>
    <row r="19" spans="2:16" ht="15">
      <c r="B19" s="12" t="s">
        <v>100</v>
      </c>
      <c r="C19" s="12"/>
      <c r="D19" s="12"/>
      <c r="E19" s="47">
        <f>4593-35</f>
        <v>4558</v>
      </c>
      <c r="F19" s="47">
        <v>4663</v>
      </c>
      <c r="G19" s="47" t="s">
        <v>1</v>
      </c>
      <c r="H19"/>
      <c r="I19"/>
      <c r="J19"/>
      <c r="K19"/>
      <c r="L19"/>
      <c r="M19"/>
      <c r="P19" s="80">
        <v>2182</v>
      </c>
    </row>
    <row r="20" spans="2:16" ht="15">
      <c r="B20" s="12" t="s">
        <v>37</v>
      </c>
      <c r="C20" s="12"/>
      <c r="D20" s="12"/>
      <c r="E20" s="47">
        <f>-10+2039</f>
        <v>2029</v>
      </c>
      <c r="F20" s="47">
        <v>2058</v>
      </c>
      <c r="G20" s="47" t="s">
        <v>115</v>
      </c>
      <c r="H20"/>
      <c r="I20"/>
      <c r="J20"/>
      <c r="K20"/>
      <c r="L20"/>
      <c r="M20"/>
      <c r="P20" s="80">
        <f>+P18+P19</f>
        <v>28090.273380000002</v>
      </c>
    </row>
    <row r="21" spans="1:16" ht="15.75">
      <c r="A21" s="17" t="s">
        <v>114</v>
      </c>
      <c r="B21" s="12"/>
      <c r="C21" s="12"/>
      <c r="D21" s="12"/>
      <c r="E21" s="48">
        <f>+SUM(E18:E20)</f>
        <v>28090.273380000002</v>
      </c>
      <c r="F21" s="48">
        <v>29530</v>
      </c>
      <c r="G21"/>
      <c r="H21"/>
      <c r="I21"/>
      <c r="J21"/>
      <c r="K21"/>
      <c r="L21"/>
      <c r="M21"/>
      <c r="N21"/>
      <c r="O21"/>
      <c r="P21" s="80"/>
    </row>
    <row r="22" spans="1:16" ht="15">
      <c r="A22" s="12"/>
      <c r="B22" s="12"/>
      <c r="C22" s="12"/>
      <c r="D22" s="12"/>
      <c r="E22" s="47"/>
      <c r="F22" s="47"/>
      <c r="G22"/>
      <c r="H22"/>
      <c r="I22"/>
      <c r="J22"/>
      <c r="K22"/>
      <c r="L22"/>
      <c r="M22"/>
      <c r="N22"/>
      <c r="O22"/>
      <c r="P22" s="80"/>
    </row>
    <row r="23" spans="1:16" ht="15.75">
      <c r="A23" s="17" t="s">
        <v>2</v>
      </c>
      <c r="B23" s="12"/>
      <c r="C23" s="12"/>
      <c r="D23" s="12"/>
      <c r="E23" s="47"/>
      <c r="F23" s="47"/>
      <c r="G23"/>
      <c r="H23"/>
      <c r="I23"/>
      <c r="J23"/>
      <c r="K23"/>
      <c r="L23"/>
      <c r="M23"/>
      <c r="N23"/>
      <c r="O23"/>
      <c r="P23" s="80">
        <v>25484.986844799998</v>
      </c>
    </row>
    <row r="24" spans="2:16" ht="15">
      <c r="B24" s="12" t="s">
        <v>25</v>
      </c>
      <c r="C24" s="12"/>
      <c r="D24" s="12"/>
      <c r="E24" s="47">
        <f>240+25485-40</f>
        <v>25685</v>
      </c>
      <c r="F24" s="47">
        <v>27877</v>
      </c>
      <c r="G24"/>
      <c r="H24"/>
      <c r="I24"/>
      <c r="J24"/>
      <c r="K24"/>
      <c r="L24"/>
      <c r="M24"/>
      <c r="N24"/>
      <c r="O24"/>
      <c r="P24" s="80">
        <v>16292.216040500003</v>
      </c>
    </row>
    <row r="25" spans="2:16" ht="15">
      <c r="B25" s="12" t="s">
        <v>26</v>
      </c>
      <c r="C25" s="12"/>
      <c r="D25" s="12"/>
      <c r="E25" s="47">
        <f>16292-400+13</f>
        <v>15905</v>
      </c>
      <c r="F25" s="47">
        <v>16250</v>
      </c>
      <c r="G25"/>
      <c r="H25"/>
      <c r="I25"/>
      <c r="J25"/>
      <c r="K25"/>
      <c r="L25"/>
      <c r="M25"/>
      <c r="N25"/>
      <c r="O25"/>
      <c r="P25" s="80">
        <v>331</v>
      </c>
    </row>
    <row r="26" spans="2:16" ht="15">
      <c r="B26" s="12" t="s">
        <v>61</v>
      </c>
      <c r="C26" s="12"/>
      <c r="D26" s="12"/>
      <c r="E26" s="47">
        <v>91</v>
      </c>
      <c r="F26" s="47">
        <v>91</v>
      </c>
      <c r="G26"/>
      <c r="H26"/>
      <c r="I26"/>
      <c r="J26"/>
      <c r="K26"/>
      <c r="L26"/>
      <c r="M26"/>
      <c r="N26"/>
      <c r="O26"/>
      <c r="P26" s="80">
        <v>2428.2122007</v>
      </c>
    </row>
    <row r="27" spans="2:16" ht="15">
      <c r="B27" s="12" t="s">
        <v>59</v>
      </c>
      <c r="C27" s="12"/>
      <c r="D27" s="12"/>
      <c r="E27" s="47">
        <v>2428</v>
      </c>
      <c r="F27" s="47">
        <v>1513</v>
      </c>
      <c r="G27"/>
      <c r="H27"/>
      <c r="I27"/>
      <c r="J27"/>
      <c r="K27"/>
      <c r="L27"/>
      <c r="M27"/>
      <c r="N27"/>
      <c r="O27"/>
      <c r="P27" s="81">
        <v>44536.415086</v>
      </c>
    </row>
    <row r="28" spans="1:16" ht="15.75">
      <c r="A28" s="17" t="s">
        <v>62</v>
      </c>
      <c r="B28" s="12"/>
      <c r="C28" s="12"/>
      <c r="D28" s="12"/>
      <c r="E28" s="48">
        <f>+E27+E26+E25+E24</f>
        <v>44109</v>
      </c>
      <c r="F28" s="48">
        <v>45731</v>
      </c>
      <c r="G28"/>
      <c r="H28"/>
      <c r="I28"/>
      <c r="J28"/>
      <c r="K28"/>
      <c r="L28"/>
      <c r="M28"/>
      <c r="N28"/>
      <c r="O28"/>
      <c r="P28" s="80"/>
    </row>
    <row r="29" spans="1:16" ht="16.5" thickBot="1">
      <c r="A29" s="12"/>
      <c r="B29" s="12"/>
      <c r="C29" s="12"/>
      <c r="D29" s="12"/>
      <c r="E29" s="47"/>
      <c r="F29" s="47"/>
      <c r="G29"/>
      <c r="H29"/>
      <c r="I29"/>
      <c r="J29"/>
      <c r="K29"/>
      <c r="L29"/>
      <c r="M29"/>
      <c r="N29"/>
      <c r="O29"/>
      <c r="P29" s="82">
        <v>72626.688466</v>
      </c>
    </row>
    <row r="30" spans="1:16" ht="17.25" thickBot="1" thickTop="1">
      <c r="A30" s="17" t="s">
        <v>27</v>
      </c>
      <c r="B30" s="17"/>
      <c r="C30" s="17"/>
      <c r="D30" s="17"/>
      <c r="E30" s="49">
        <f>+E28+E20+E18+E19</f>
        <v>72199.27338</v>
      </c>
      <c r="F30" s="49">
        <v>75261</v>
      </c>
      <c r="G30"/>
      <c r="H30"/>
      <c r="I30"/>
      <c r="J30"/>
      <c r="K30"/>
      <c r="L30"/>
      <c r="M30"/>
      <c r="N30"/>
      <c r="O30"/>
      <c r="P30" s="80"/>
    </row>
    <row r="31" spans="1:16" ht="15.75" thickTop="1">
      <c r="A31" s="61"/>
      <c r="B31" s="12"/>
      <c r="C31" s="12"/>
      <c r="D31" s="12"/>
      <c r="E31" s="47"/>
      <c r="F31" s="47"/>
      <c r="G31"/>
      <c r="H31"/>
      <c r="I31"/>
      <c r="J31"/>
      <c r="K31"/>
      <c r="L31"/>
      <c r="M31"/>
      <c r="N31"/>
      <c r="O31"/>
      <c r="P31" s="80"/>
    </row>
    <row r="32" spans="1:16" ht="15.75">
      <c r="A32" s="16" t="s">
        <v>28</v>
      </c>
      <c r="B32" s="17"/>
      <c r="C32" s="17"/>
      <c r="D32" s="17"/>
      <c r="E32" s="47" t="s">
        <v>1</v>
      </c>
      <c r="F32" s="47"/>
      <c r="G32"/>
      <c r="H32"/>
      <c r="I32"/>
      <c r="J32"/>
      <c r="K32"/>
      <c r="L32"/>
      <c r="M32"/>
      <c r="N32"/>
      <c r="O32"/>
      <c r="P32" s="80"/>
    </row>
    <row r="33" spans="1:16" ht="15.75">
      <c r="A33" s="17" t="s">
        <v>60</v>
      </c>
      <c r="B33" s="12"/>
      <c r="C33" s="12"/>
      <c r="D33" s="12"/>
      <c r="E33" s="47"/>
      <c r="F33" s="47"/>
      <c r="G33"/>
      <c r="H33"/>
      <c r="I33"/>
      <c r="J33"/>
      <c r="K33"/>
      <c r="L33"/>
      <c r="M33"/>
      <c r="N33"/>
      <c r="O33"/>
      <c r="P33" s="80">
        <v>45780</v>
      </c>
    </row>
    <row r="34" spans="2:16" ht="15">
      <c r="B34" s="12" t="s">
        <v>29</v>
      </c>
      <c r="C34" s="12"/>
      <c r="D34" s="12"/>
      <c r="E34" s="47">
        <v>45780</v>
      </c>
      <c r="F34" s="47">
        <v>45780</v>
      </c>
      <c r="G34"/>
      <c r="H34"/>
      <c r="I34"/>
      <c r="J34"/>
      <c r="K34"/>
      <c r="L34"/>
      <c r="M34"/>
      <c r="N34"/>
      <c r="O34"/>
      <c r="P34" s="80">
        <v>13800.698595099999</v>
      </c>
    </row>
    <row r="35" spans="2:16" ht="15">
      <c r="B35" s="12" t="s">
        <v>30</v>
      </c>
      <c r="C35" s="12"/>
      <c r="D35" s="12"/>
      <c r="E35" s="47">
        <f>-154+13801</f>
        <v>13647</v>
      </c>
      <c r="F35" s="47">
        <v>13639</v>
      </c>
      <c r="G35"/>
      <c r="H35"/>
      <c r="I35"/>
      <c r="J35"/>
      <c r="K35"/>
      <c r="L35"/>
      <c r="M35"/>
      <c r="N35"/>
      <c r="O35"/>
      <c r="P35" s="81">
        <v>59580.698595099995</v>
      </c>
    </row>
    <row r="36" spans="1:16" ht="15.75">
      <c r="A36" s="17" t="s">
        <v>63</v>
      </c>
      <c r="B36" s="12"/>
      <c r="C36" s="12"/>
      <c r="D36" s="12"/>
      <c r="E36" s="48">
        <f>+E35+E34</f>
        <v>59427</v>
      </c>
      <c r="F36" s="48">
        <f>+F35+F34</f>
        <v>59419</v>
      </c>
      <c r="G36"/>
      <c r="H36"/>
      <c r="I36"/>
      <c r="J36"/>
      <c r="K36"/>
      <c r="L36"/>
      <c r="M36"/>
      <c r="N36"/>
      <c r="O36"/>
      <c r="P36" s="80"/>
    </row>
    <row r="37" spans="1:16" ht="15.75">
      <c r="A37" s="17"/>
      <c r="B37" s="12"/>
      <c r="C37" s="12"/>
      <c r="D37" s="12"/>
      <c r="E37" s="50" t="s">
        <v>1</v>
      </c>
      <c r="F37" s="50" t="s">
        <v>1</v>
      </c>
      <c r="G37"/>
      <c r="H37"/>
      <c r="I37"/>
      <c r="J37"/>
      <c r="K37"/>
      <c r="L37"/>
      <c r="M37"/>
      <c r="N37"/>
      <c r="O37"/>
      <c r="P37" s="80"/>
    </row>
    <row r="38" spans="1:16" ht="15.75">
      <c r="A38" s="17" t="s">
        <v>79</v>
      </c>
      <c r="B38" s="12"/>
      <c r="C38" s="12"/>
      <c r="D38" s="12"/>
      <c r="E38" s="47"/>
      <c r="F38" s="47"/>
      <c r="G38"/>
      <c r="H38"/>
      <c r="I38"/>
      <c r="J38"/>
      <c r="K38"/>
      <c r="L38"/>
      <c r="M38"/>
      <c r="N38"/>
      <c r="O38"/>
      <c r="P38" s="80">
        <v>1971.6576471000005</v>
      </c>
    </row>
    <row r="39" spans="2:16" ht="15">
      <c r="B39" s="12" t="s">
        <v>99</v>
      </c>
      <c r="C39" s="12"/>
      <c r="D39" s="12"/>
      <c r="E39" s="51">
        <v>0</v>
      </c>
      <c r="F39" s="51">
        <v>0</v>
      </c>
      <c r="G39"/>
      <c r="H39"/>
      <c r="I39"/>
      <c r="J39"/>
      <c r="K39"/>
      <c r="L39"/>
      <c r="M39"/>
      <c r="N39"/>
      <c r="O39"/>
      <c r="P39" s="80">
        <v>9448</v>
      </c>
    </row>
    <row r="40" spans="2:16" ht="15">
      <c r="B40" s="12" t="s">
        <v>65</v>
      </c>
      <c r="C40" s="12"/>
      <c r="D40" s="12"/>
      <c r="E40" s="47">
        <f>50+1526</f>
        <v>1576</v>
      </c>
      <c r="F40" s="47">
        <v>1469</v>
      </c>
      <c r="G40"/>
      <c r="H40"/>
      <c r="I40"/>
      <c r="J40"/>
      <c r="K40"/>
      <c r="L40"/>
      <c r="M40"/>
      <c r="N40"/>
      <c r="O40"/>
      <c r="P40" s="80" t="s">
        <v>1</v>
      </c>
    </row>
    <row r="41" spans="2:16" ht="15">
      <c r="B41" s="12" t="s">
        <v>33</v>
      </c>
      <c r="C41" s="12"/>
      <c r="D41" s="12"/>
      <c r="E41" s="47">
        <v>40</v>
      </c>
      <c r="F41" s="47">
        <v>27</v>
      </c>
      <c r="G41"/>
      <c r="H41"/>
      <c r="I41"/>
      <c r="J41"/>
      <c r="K41"/>
      <c r="L41"/>
      <c r="M41"/>
      <c r="N41"/>
      <c r="O41"/>
      <c r="P41" s="81">
        <v>11419.6576471</v>
      </c>
    </row>
    <row r="42" spans="1:16" ht="15.75">
      <c r="A42" s="17" t="s">
        <v>66</v>
      </c>
      <c r="B42" s="12"/>
      <c r="C42" s="12"/>
      <c r="D42" s="12"/>
      <c r="E42" s="48">
        <f>+E40+E41+E39</f>
        <v>1616</v>
      </c>
      <c r="F42" s="48">
        <v>1496</v>
      </c>
      <c r="G42"/>
      <c r="H42"/>
      <c r="I42"/>
      <c r="J42"/>
      <c r="K42"/>
      <c r="L42"/>
      <c r="M42"/>
      <c r="N42"/>
      <c r="O42"/>
      <c r="P42" s="80"/>
    </row>
    <row r="43" spans="1:16" ht="15.75">
      <c r="A43" s="17"/>
      <c r="B43" s="12"/>
      <c r="C43" s="12"/>
      <c r="D43" s="12"/>
      <c r="E43" s="50"/>
      <c r="F43" s="50"/>
      <c r="G43"/>
      <c r="H43"/>
      <c r="I43"/>
      <c r="J43"/>
      <c r="K43"/>
      <c r="L43"/>
      <c r="M43"/>
      <c r="N43"/>
      <c r="O43"/>
      <c r="P43" s="80">
        <v>0</v>
      </c>
    </row>
    <row r="44" spans="1:16" ht="15.75">
      <c r="A44" s="17" t="s">
        <v>78</v>
      </c>
      <c r="B44" s="12"/>
      <c r="C44" s="12"/>
      <c r="D44" s="12"/>
      <c r="E44" s="47"/>
      <c r="F44" s="47"/>
      <c r="G44"/>
      <c r="H44"/>
      <c r="I44"/>
      <c r="J44"/>
      <c r="K44"/>
      <c r="L44"/>
      <c r="M44"/>
      <c r="N44"/>
      <c r="O44"/>
      <c r="P44" s="80">
        <v>1526.418</v>
      </c>
    </row>
    <row r="45" spans="2:16" ht="15">
      <c r="B45" s="12" t="s">
        <v>31</v>
      </c>
      <c r="C45" s="12"/>
      <c r="D45" s="12"/>
      <c r="E45" s="47">
        <f>136+1922-400</f>
        <v>1658</v>
      </c>
      <c r="F45" s="47">
        <v>1959</v>
      </c>
      <c r="G45"/>
      <c r="H45"/>
      <c r="I45"/>
      <c r="J45"/>
      <c r="K45"/>
      <c r="L45"/>
      <c r="M45"/>
      <c r="N45"/>
      <c r="O45"/>
      <c r="P45" s="80">
        <v>100</v>
      </c>
    </row>
    <row r="46" spans="2:16" ht="15">
      <c r="B46" s="12" t="s">
        <v>32</v>
      </c>
      <c r="C46" s="12"/>
      <c r="D46" s="12"/>
      <c r="E46" s="47">
        <v>9448</v>
      </c>
      <c r="F46" s="47">
        <v>12384</v>
      </c>
      <c r="G46"/>
      <c r="H46"/>
      <c r="I46"/>
      <c r="J46"/>
      <c r="K46"/>
      <c r="L46"/>
      <c r="M46"/>
      <c r="N46"/>
      <c r="O46"/>
      <c r="P46" s="81">
        <v>1626.418</v>
      </c>
    </row>
    <row r="47" spans="2:16" ht="15">
      <c r="B47" s="12" t="s">
        <v>120</v>
      </c>
      <c r="C47" s="12"/>
      <c r="D47" s="12"/>
      <c r="E47" s="47">
        <v>50</v>
      </c>
      <c r="F47" s="47">
        <v>3</v>
      </c>
      <c r="G47"/>
      <c r="H47"/>
      <c r="I47"/>
      <c r="J47"/>
      <c r="K47"/>
      <c r="L47"/>
      <c r="M47"/>
      <c r="N47"/>
      <c r="O47"/>
      <c r="P47" s="80"/>
    </row>
    <row r="48" spans="1:16" ht="15.75">
      <c r="A48" s="17" t="s">
        <v>64</v>
      </c>
      <c r="B48" s="12"/>
      <c r="C48" s="12"/>
      <c r="D48" s="12"/>
      <c r="E48" s="48">
        <f>+E45+E46+E47</f>
        <v>11156</v>
      </c>
      <c r="F48" s="48">
        <v>14346</v>
      </c>
      <c r="G48"/>
      <c r="H48"/>
      <c r="I48"/>
      <c r="J48"/>
      <c r="K48"/>
      <c r="L48"/>
      <c r="M48"/>
      <c r="N48"/>
      <c r="O48"/>
      <c r="P48" s="80">
        <v>13046.0756471</v>
      </c>
    </row>
    <row r="49" spans="1:16" ht="15.75">
      <c r="A49" s="17"/>
      <c r="B49" s="12"/>
      <c r="C49" s="12"/>
      <c r="D49" s="12"/>
      <c r="E49" s="50"/>
      <c r="F49" s="50"/>
      <c r="G49"/>
      <c r="H49"/>
      <c r="I49"/>
      <c r="J49"/>
      <c r="K49"/>
      <c r="L49"/>
      <c r="M49"/>
      <c r="N49"/>
      <c r="O49"/>
      <c r="P49" s="80"/>
    </row>
    <row r="50" spans="1:16" ht="16.5" thickBot="1">
      <c r="A50" s="17" t="s">
        <v>34</v>
      </c>
      <c r="B50" s="12"/>
      <c r="C50" s="12"/>
      <c r="D50" s="12"/>
      <c r="E50" s="47">
        <f>+E48+E42</f>
        <v>12772</v>
      </c>
      <c r="F50" s="47">
        <f>+F48+F42</f>
        <v>15842</v>
      </c>
      <c r="G50"/>
      <c r="H50"/>
      <c r="I50"/>
      <c r="J50"/>
      <c r="K50"/>
      <c r="L50"/>
      <c r="M50"/>
      <c r="N50"/>
      <c r="O50"/>
      <c r="P50" s="82">
        <v>72626.7742422</v>
      </c>
    </row>
    <row r="51" spans="1:16" ht="16.5" thickTop="1">
      <c r="A51" s="12"/>
      <c r="B51" s="12"/>
      <c r="C51" s="12"/>
      <c r="E51" s="47" t="s">
        <v>1</v>
      </c>
      <c r="F51" s="47" t="s">
        <v>1</v>
      </c>
      <c r="G51"/>
      <c r="H51"/>
      <c r="I51"/>
      <c r="J51"/>
      <c r="K51"/>
      <c r="L51"/>
      <c r="M51"/>
      <c r="N51"/>
      <c r="O51"/>
      <c r="P51" s="83">
        <v>0.0857761999941431</v>
      </c>
    </row>
    <row r="52" spans="1:16" ht="16.5" thickBot="1">
      <c r="A52" s="17" t="s">
        <v>35</v>
      </c>
      <c r="B52" s="17"/>
      <c r="C52" s="17"/>
      <c r="D52" s="12"/>
      <c r="E52" s="49">
        <f>+E50+E36</f>
        <v>72199</v>
      </c>
      <c r="F52" s="49">
        <f>+F50+F36</f>
        <v>75261</v>
      </c>
      <c r="G52"/>
      <c r="H52"/>
      <c r="I52"/>
      <c r="J52"/>
      <c r="K52"/>
      <c r="L52"/>
      <c r="M52"/>
      <c r="N52"/>
      <c r="O52"/>
      <c r="P52" s="84">
        <v>1.3014569374202707</v>
      </c>
    </row>
    <row r="53" spans="1:15" ht="15.75" thickTop="1">
      <c r="A53" s="17"/>
      <c r="B53" s="17"/>
      <c r="C53" s="17"/>
      <c r="D53" s="17"/>
      <c r="E53" s="62" t="s">
        <v>1</v>
      </c>
      <c r="F53" s="62" t="s">
        <v>1</v>
      </c>
      <c r="G53"/>
      <c r="H53"/>
      <c r="I53"/>
      <c r="J53"/>
      <c r="K53"/>
      <c r="L53"/>
      <c r="M53"/>
      <c r="N53"/>
      <c r="O53"/>
    </row>
    <row r="54" spans="1:15" ht="15">
      <c r="A54" s="17" t="s">
        <v>68</v>
      </c>
      <c r="B54" s="17"/>
      <c r="C54" s="17"/>
      <c r="D54" s="17"/>
      <c r="E54" s="63">
        <f>+E36/45780</f>
        <v>1.298099606815203</v>
      </c>
      <c r="F54" s="63">
        <v>1.2866149521625163</v>
      </c>
      <c r="G54"/>
      <c r="H54"/>
      <c r="I54"/>
      <c r="J54"/>
      <c r="K54"/>
      <c r="L54"/>
      <c r="M54"/>
      <c r="N54"/>
      <c r="O54"/>
    </row>
    <row r="55" spans="1:7" ht="15">
      <c r="A55" s="17"/>
      <c r="B55" s="17"/>
      <c r="C55" s="17"/>
      <c r="D55" s="17"/>
      <c r="E55" s="63"/>
      <c r="F55" s="63"/>
      <c r="G55" s="12" t="s">
        <v>1</v>
      </c>
    </row>
    <row r="56" spans="1:7" ht="14.25">
      <c r="A56" s="12"/>
      <c r="B56" s="12"/>
      <c r="C56" s="12"/>
      <c r="D56" s="12"/>
      <c r="E56" s="64" t="s">
        <v>85</v>
      </c>
      <c r="F56" s="52"/>
      <c r="G56" s="12" t="s">
        <v>115</v>
      </c>
    </row>
    <row r="57" spans="1:7" ht="15">
      <c r="A57" s="17" t="s">
        <v>67</v>
      </c>
      <c r="B57" s="17"/>
      <c r="C57" s="17"/>
      <c r="D57" s="17"/>
      <c r="E57" s="17"/>
      <c r="F57" s="17"/>
      <c r="G57" s="17"/>
    </row>
    <row r="58" spans="1:7" ht="15">
      <c r="A58" s="17" t="s">
        <v>118</v>
      </c>
      <c r="B58" s="17"/>
      <c r="C58" s="17"/>
      <c r="D58" s="17"/>
      <c r="E58" s="17"/>
      <c r="F58" s="17"/>
      <c r="G58" s="17"/>
    </row>
    <row r="59" spans="1:7" ht="15">
      <c r="A59" s="17" t="s">
        <v>80</v>
      </c>
      <c r="B59" s="17"/>
      <c r="C59" s="17"/>
      <c r="D59" s="17"/>
      <c r="E59" s="17"/>
      <c r="F59" s="17"/>
      <c r="G59" s="17"/>
    </row>
    <row r="95" ht="14.25">
      <c r="G95" s="60" t="s">
        <v>121</v>
      </c>
    </row>
  </sheetData>
  <printOptions/>
  <pageMargins left="1.299212598425197" right="0.5118110236220472" top="0.7874015748031497" bottom="0.984251968503937" header="0.5118110236220472" footer="0.5118110236220472"/>
  <pageSetup horizontalDpi="600" verticalDpi="600" orientation="portrait" paperSize="9" scale="80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51"/>
  <sheetViews>
    <sheetView workbookViewId="0" topLeftCell="A1">
      <selection activeCell="C15" sqref="C15"/>
    </sheetView>
  </sheetViews>
  <sheetFormatPr defaultColWidth="9.140625" defaultRowHeight="12.75"/>
  <cols>
    <col min="1" max="5" width="9.140625" style="12" customWidth="1"/>
    <col min="6" max="6" width="15.57421875" style="12" customWidth="1"/>
    <col min="7" max="7" width="13.7109375" style="12" customWidth="1"/>
    <col min="8" max="8" width="16.57421875" style="12" customWidth="1"/>
    <col min="9" max="9" width="9.140625" style="12" customWidth="1"/>
    <col min="10" max="10" width="10.421875" style="0" bestFit="1" customWidth="1"/>
    <col min="11" max="15" width="9.140625" style="12" customWidth="1"/>
    <col min="16" max="16" width="15.00390625" style="12" customWidth="1"/>
    <col min="17" max="17" width="13.421875" style="12" customWidth="1"/>
    <col min="18" max="16384" width="9.140625" style="12" customWidth="1"/>
  </cols>
  <sheetData>
    <row r="2" spans="1:8" ht="15">
      <c r="A2" s="17" t="s">
        <v>38</v>
      </c>
      <c r="B2" s="13"/>
      <c r="C2" s="13"/>
      <c r="D2" s="13"/>
      <c r="E2" s="13"/>
      <c r="F2" s="14"/>
      <c r="G2" s="14"/>
      <c r="H2" s="14"/>
    </row>
    <row r="3" spans="1:8" ht="15">
      <c r="A3" s="17" t="s">
        <v>136</v>
      </c>
      <c r="B3" s="13"/>
      <c r="C3" s="13"/>
      <c r="D3" s="13"/>
      <c r="E3" s="13"/>
      <c r="F3" s="13"/>
      <c r="G3" s="13"/>
      <c r="H3" s="14"/>
    </row>
    <row r="4" spans="1:8" ht="15">
      <c r="A4" s="17"/>
      <c r="B4" s="17"/>
      <c r="C4" s="17"/>
      <c r="D4" s="17"/>
      <c r="E4" s="17"/>
      <c r="F4" s="17"/>
      <c r="G4" s="17"/>
      <c r="H4" s="52"/>
    </row>
    <row r="5" spans="1:8" ht="15">
      <c r="A5" s="16" t="s">
        <v>137</v>
      </c>
      <c r="B5" s="16"/>
      <c r="C5" s="16"/>
      <c r="D5" s="16"/>
      <c r="E5" s="16"/>
      <c r="F5" s="17"/>
      <c r="G5" s="17"/>
      <c r="H5" s="52"/>
    </row>
    <row r="6" spans="1:8" ht="15">
      <c r="A6" s="53" t="s">
        <v>159</v>
      </c>
      <c r="H6" s="52"/>
    </row>
    <row r="7" spans="1:8" ht="15">
      <c r="A7" s="53"/>
      <c r="H7" s="52"/>
    </row>
    <row r="8" spans="1:8" ht="15.75">
      <c r="A8" s="11" t="s">
        <v>144</v>
      </c>
      <c r="H8" s="52" t="s">
        <v>1</v>
      </c>
    </row>
    <row r="9" spans="7:8" ht="14.25">
      <c r="G9" s="55" t="s">
        <v>138</v>
      </c>
      <c r="H9" s="55" t="s">
        <v>138</v>
      </c>
    </row>
    <row r="10" spans="7:8" ht="14.25">
      <c r="G10" s="55" t="s">
        <v>4</v>
      </c>
      <c r="H10" s="55" t="s">
        <v>4</v>
      </c>
    </row>
    <row r="11" spans="7:8" ht="14.25">
      <c r="G11" s="54" t="s">
        <v>134</v>
      </c>
      <c r="H11" s="54" t="s">
        <v>139</v>
      </c>
    </row>
    <row r="12" spans="7:8" ht="14.25">
      <c r="G12" s="56" t="s">
        <v>0</v>
      </c>
      <c r="H12" s="56" t="s">
        <v>0</v>
      </c>
    </row>
    <row r="13" spans="1:8" ht="15">
      <c r="A13" s="17" t="s">
        <v>5</v>
      </c>
      <c r="G13" s="52"/>
      <c r="H13" s="52"/>
    </row>
    <row r="14" spans="1:20" ht="14.25">
      <c r="A14" s="12" t="s">
        <v>13</v>
      </c>
      <c r="G14" s="57">
        <v>47367</v>
      </c>
      <c r="H14" s="57">
        <v>47851</v>
      </c>
      <c r="K14" s="12" t="s">
        <v>1</v>
      </c>
      <c r="P14"/>
      <c r="Q14"/>
      <c r="R14"/>
      <c r="S14"/>
      <c r="T14"/>
    </row>
    <row r="15" spans="1:20" ht="14.25">
      <c r="A15" s="12" t="s">
        <v>14</v>
      </c>
      <c r="G15" s="57">
        <v>886</v>
      </c>
      <c r="H15" s="57">
        <v>562</v>
      </c>
      <c r="K15" s="12" t="s">
        <v>1</v>
      </c>
      <c r="P15"/>
      <c r="Q15"/>
      <c r="R15"/>
      <c r="S15"/>
      <c r="T15"/>
    </row>
    <row r="16" spans="1:20" ht="14.25">
      <c r="A16" s="12" t="s">
        <v>1</v>
      </c>
      <c r="G16" s="58">
        <f>+G14+G15</f>
        <v>48253</v>
      </c>
      <c r="H16" s="58">
        <f>+H14+H15</f>
        <v>48413</v>
      </c>
      <c r="K16" s="12" t="s">
        <v>1</v>
      </c>
      <c r="P16"/>
      <c r="Q16"/>
      <c r="R16"/>
      <c r="S16"/>
      <c r="T16"/>
    </row>
    <row r="17" spans="7:20" ht="14.25">
      <c r="G17" s="57"/>
      <c r="H17" s="57"/>
      <c r="K17" s="12" t="s">
        <v>1</v>
      </c>
      <c r="P17"/>
      <c r="Q17"/>
      <c r="R17"/>
      <c r="S17"/>
      <c r="T17"/>
    </row>
    <row r="18" spans="1:20" ht="14.25">
      <c r="A18" s="12" t="s">
        <v>6</v>
      </c>
      <c r="G18" s="57">
        <v>-34476</v>
      </c>
      <c r="H18" s="57">
        <v>-40045</v>
      </c>
      <c r="K18" s="12" t="s">
        <v>1</v>
      </c>
      <c r="P18"/>
      <c r="Q18"/>
      <c r="R18"/>
      <c r="S18"/>
      <c r="T18"/>
    </row>
    <row r="19" spans="1:20" ht="14.25">
      <c r="A19" s="12" t="s">
        <v>15</v>
      </c>
      <c r="G19" s="57">
        <v>-9111</v>
      </c>
      <c r="H19" s="57">
        <v>-9966</v>
      </c>
      <c r="K19" s="12" t="s">
        <v>115</v>
      </c>
      <c r="P19"/>
      <c r="Q19"/>
      <c r="R19"/>
      <c r="S19"/>
      <c r="T19"/>
    </row>
    <row r="20" spans="1:20" ht="14.25">
      <c r="A20" s="12" t="s">
        <v>7</v>
      </c>
      <c r="G20" s="57">
        <v>-134</v>
      </c>
      <c r="H20" s="57">
        <v>-83</v>
      </c>
      <c r="K20" s="12" t="s">
        <v>1</v>
      </c>
      <c r="P20"/>
      <c r="Q20"/>
      <c r="R20"/>
      <c r="S20"/>
      <c r="T20"/>
    </row>
    <row r="21" spans="7:20" ht="14.25">
      <c r="G21" s="58">
        <f>+G18+G19+G20</f>
        <v>-43721</v>
      </c>
      <c r="H21" s="58">
        <f>+H18+H19+H20</f>
        <v>-50094</v>
      </c>
      <c r="K21" s="12" t="s">
        <v>1</v>
      </c>
      <c r="P21"/>
      <c r="Q21"/>
      <c r="R21"/>
      <c r="S21"/>
      <c r="T21"/>
    </row>
    <row r="22" spans="7:20" ht="14.25">
      <c r="G22" s="57"/>
      <c r="H22" s="57"/>
      <c r="P22"/>
      <c r="Q22"/>
      <c r="R22"/>
      <c r="S22"/>
      <c r="T22"/>
    </row>
    <row r="23" spans="1:20" ht="14.25">
      <c r="A23" s="12" t="s">
        <v>86</v>
      </c>
      <c r="G23" s="58">
        <f>+G16+G21</f>
        <v>4532</v>
      </c>
      <c r="H23" s="58">
        <f>+H16+H21</f>
        <v>-1681</v>
      </c>
      <c r="P23"/>
      <c r="Q23"/>
      <c r="R23"/>
      <c r="S23"/>
      <c r="T23"/>
    </row>
    <row r="24" spans="7:20" ht="14.25">
      <c r="G24" s="57"/>
      <c r="H24" s="57"/>
      <c r="K24" s="12" t="s">
        <v>1</v>
      </c>
      <c r="P24"/>
      <c r="Q24"/>
      <c r="R24"/>
      <c r="S24"/>
      <c r="T24"/>
    </row>
    <row r="25" spans="1:20" ht="15">
      <c r="A25" s="17" t="s">
        <v>81</v>
      </c>
      <c r="G25" s="57"/>
      <c r="H25" s="57"/>
      <c r="P25"/>
      <c r="Q25"/>
      <c r="R25"/>
      <c r="S25"/>
      <c r="T25"/>
    </row>
    <row r="26" spans="1:20" ht="14.25" hidden="1">
      <c r="A26" s="12" t="s">
        <v>39</v>
      </c>
      <c r="G26" s="57">
        <v>0</v>
      </c>
      <c r="H26" s="57">
        <v>0</v>
      </c>
      <c r="K26" s="12" t="s">
        <v>101</v>
      </c>
      <c r="P26"/>
      <c r="Q26"/>
      <c r="R26"/>
      <c r="S26"/>
      <c r="T26"/>
    </row>
    <row r="27" spans="1:20" ht="14.25">
      <c r="A27" s="12" t="s">
        <v>87</v>
      </c>
      <c r="G27" s="57">
        <v>-165</v>
      </c>
      <c r="H27" s="57">
        <v>-45</v>
      </c>
      <c r="K27" s="12" t="s">
        <v>1</v>
      </c>
      <c r="P27"/>
      <c r="Q27"/>
      <c r="R27"/>
      <c r="S27"/>
      <c r="T27"/>
    </row>
    <row r="28" spans="1:20" ht="14.25">
      <c r="A28" s="12" t="s">
        <v>89</v>
      </c>
      <c r="G28" s="57">
        <v>0</v>
      </c>
      <c r="H28" s="57">
        <v>0</v>
      </c>
      <c r="K28" s="12" t="s">
        <v>1</v>
      </c>
      <c r="P28"/>
      <c r="Q28"/>
      <c r="R28"/>
      <c r="S28"/>
      <c r="T28"/>
    </row>
    <row r="29" spans="1:20" ht="14.25">
      <c r="A29" s="12" t="s">
        <v>154</v>
      </c>
      <c r="G29" s="58">
        <f>+G28+G27+G26</f>
        <v>-165</v>
      </c>
      <c r="H29" s="58">
        <f>+H27+H28</f>
        <v>-45</v>
      </c>
      <c r="K29" s="12" t="s">
        <v>1</v>
      </c>
      <c r="P29"/>
      <c r="Q29"/>
      <c r="R29"/>
      <c r="S29"/>
      <c r="T29"/>
    </row>
    <row r="30" spans="7:20" ht="14.25">
      <c r="G30" s="57"/>
      <c r="H30" s="57"/>
      <c r="P30"/>
      <c r="Q30"/>
      <c r="R30"/>
      <c r="S30"/>
      <c r="T30"/>
    </row>
    <row r="31" spans="1:20" ht="15">
      <c r="A31" s="17" t="s">
        <v>82</v>
      </c>
      <c r="G31" s="57"/>
      <c r="H31" s="57"/>
      <c r="P31"/>
      <c r="Q31"/>
      <c r="R31"/>
      <c r="S31"/>
      <c r="T31"/>
    </row>
    <row r="32" spans="1:20" ht="14.25">
      <c r="A32" s="12" t="s">
        <v>83</v>
      </c>
      <c r="G32" s="57">
        <v>-515</v>
      </c>
      <c r="H32" s="57">
        <v>-779</v>
      </c>
      <c r="K32" s="12" t="s">
        <v>1</v>
      </c>
      <c r="P32"/>
      <c r="Q32"/>
      <c r="R32"/>
      <c r="S32"/>
      <c r="T32"/>
    </row>
    <row r="33" spans="1:20" ht="14.25">
      <c r="A33" s="12" t="s">
        <v>16</v>
      </c>
      <c r="G33" s="57">
        <f>-2936+266</f>
        <v>-2670</v>
      </c>
      <c r="H33" s="57">
        <v>2474</v>
      </c>
      <c r="K33" s="12" t="s">
        <v>1</v>
      </c>
      <c r="P33"/>
      <c r="Q33"/>
      <c r="R33"/>
      <c r="S33"/>
      <c r="T33"/>
    </row>
    <row r="34" spans="1:20" ht="14.25">
      <c r="A34" s="12" t="s">
        <v>39</v>
      </c>
      <c r="G34" s="57">
        <v>0</v>
      </c>
      <c r="H34" s="57">
        <v>0</v>
      </c>
      <c r="K34" s="12" t="s">
        <v>1</v>
      </c>
      <c r="P34"/>
      <c r="Q34"/>
      <c r="R34"/>
      <c r="S34"/>
      <c r="T34"/>
    </row>
    <row r="35" spans="1:20" ht="14.25">
      <c r="A35" s="12" t="s">
        <v>40</v>
      </c>
      <c r="G35" s="57">
        <v>-266</v>
      </c>
      <c r="H35" s="57">
        <v>-327</v>
      </c>
      <c r="P35"/>
      <c r="Q35"/>
      <c r="R35"/>
      <c r="S35"/>
      <c r="T35"/>
    </row>
    <row r="36" spans="1:20" ht="14.25">
      <c r="A36" s="12" t="s">
        <v>153</v>
      </c>
      <c r="G36" s="58">
        <f>SUM(G32:G35)</f>
        <v>-3451</v>
      </c>
      <c r="H36" s="58">
        <f>+H32+H33+H34+H35</f>
        <v>1368</v>
      </c>
      <c r="P36"/>
      <c r="Q36"/>
      <c r="R36"/>
      <c r="S36"/>
      <c r="T36"/>
    </row>
    <row r="37" spans="7:20" ht="14.25">
      <c r="G37" s="57"/>
      <c r="H37" s="57"/>
      <c r="K37" s="12" t="s">
        <v>1</v>
      </c>
      <c r="P37"/>
      <c r="Q37"/>
      <c r="R37"/>
      <c r="S37"/>
      <c r="T37"/>
    </row>
    <row r="38" spans="1:20" ht="14.25">
      <c r="A38" s="12" t="s">
        <v>152</v>
      </c>
      <c r="G38" s="57">
        <f>+G23+G29+G36</f>
        <v>916</v>
      </c>
      <c r="H38" s="57">
        <f>+H36+H29+H23</f>
        <v>-358</v>
      </c>
      <c r="P38"/>
      <c r="Q38"/>
      <c r="R38"/>
      <c r="S38"/>
      <c r="T38"/>
    </row>
    <row r="39" spans="7:20" ht="14.25">
      <c r="G39" s="57"/>
      <c r="H39" s="57"/>
      <c r="K39" s="12" t="s">
        <v>1</v>
      </c>
      <c r="P39"/>
      <c r="Q39"/>
      <c r="R39"/>
      <c r="S39"/>
      <c r="T39"/>
    </row>
    <row r="40" spans="1:20" ht="14.25">
      <c r="A40" s="12" t="s">
        <v>151</v>
      </c>
      <c r="G40" s="57">
        <v>1512</v>
      </c>
      <c r="H40" s="57">
        <v>1394</v>
      </c>
      <c r="P40"/>
      <c r="Q40"/>
      <c r="R40"/>
      <c r="S40"/>
      <c r="T40"/>
    </row>
    <row r="41" spans="7:20" ht="14.25">
      <c r="G41" s="57"/>
      <c r="H41" s="57"/>
      <c r="K41" s="12" t="s">
        <v>1</v>
      </c>
      <c r="P41"/>
      <c r="Q41"/>
      <c r="R41"/>
      <c r="S41"/>
      <c r="T41"/>
    </row>
    <row r="42" spans="1:20" ht="15.75" thickBot="1">
      <c r="A42" s="17" t="s">
        <v>91</v>
      </c>
      <c r="G42" s="59">
        <f>+G40+G38</f>
        <v>2428</v>
      </c>
      <c r="H42" s="59">
        <f>+H40+H38</f>
        <v>1036</v>
      </c>
      <c r="P42"/>
      <c r="Q42"/>
      <c r="R42"/>
      <c r="S42"/>
      <c r="T42"/>
    </row>
    <row r="43" spans="7:20" ht="15" thickTop="1">
      <c r="G43" s="57"/>
      <c r="H43" s="57"/>
      <c r="K43" s="12" t="s">
        <v>1</v>
      </c>
      <c r="P43"/>
      <c r="Q43"/>
      <c r="R43"/>
      <c r="S43"/>
      <c r="T43"/>
    </row>
    <row r="44" spans="1:20" ht="15">
      <c r="A44" s="17" t="s">
        <v>17</v>
      </c>
      <c r="B44" s="17"/>
      <c r="C44" s="17"/>
      <c r="D44" s="17"/>
      <c r="G44" s="57"/>
      <c r="H44" s="57"/>
      <c r="K44" s="12" t="s">
        <v>1</v>
      </c>
      <c r="P44"/>
      <c r="Q44"/>
      <c r="R44"/>
      <c r="S44"/>
      <c r="T44"/>
    </row>
    <row r="45" spans="1:20" ht="14.25">
      <c r="A45" s="12" t="s">
        <v>150</v>
      </c>
      <c r="G45" s="57">
        <v>2428</v>
      </c>
      <c r="H45" s="57">
        <v>1302</v>
      </c>
      <c r="K45" s="12" t="s">
        <v>1</v>
      </c>
      <c r="P45"/>
      <c r="Q45"/>
      <c r="R45"/>
      <c r="S45"/>
      <c r="T45"/>
    </row>
    <row r="46" spans="1:20" ht="14.25">
      <c r="A46" s="12" t="s">
        <v>149</v>
      </c>
      <c r="G46" s="57">
        <v>0</v>
      </c>
      <c r="H46" s="57">
        <v>-266</v>
      </c>
      <c r="K46" s="12" t="s">
        <v>1</v>
      </c>
      <c r="P46"/>
      <c r="Q46"/>
      <c r="R46"/>
      <c r="S46"/>
      <c r="T46"/>
    </row>
    <row r="47" spans="1:8" ht="15.75" thickBot="1">
      <c r="A47" s="17" t="s">
        <v>1</v>
      </c>
      <c r="F47" s="27" t="s">
        <v>1</v>
      </c>
      <c r="G47" s="59">
        <f>+G45+G46</f>
        <v>2428</v>
      </c>
      <c r="H47" s="59">
        <f>+H45+H46</f>
        <v>1036</v>
      </c>
    </row>
    <row r="48" ht="15" thickTop="1">
      <c r="H48" s="52"/>
    </row>
    <row r="49" spans="1:8" ht="15">
      <c r="A49" s="17" t="s">
        <v>41</v>
      </c>
      <c r="B49" s="17"/>
      <c r="C49" s="17"/>
      <c r="D49" s="17"/>
      <c r="E49" s="17"/>
      <c r="F49" s="17"/>
      <c r="G49" s="17"/>
      <c r="H49" s="18"/>
    </row>
    <row r="50" spans="1:8" ht="15">
      <c r="A50" s="17" t="s">
        <v>117</v>
      </c>
      <c r="B50" s="17"/>
      <c r="C50" s="17"/>
      <c r="D50" s="17"/>
      <c r="E50" s="17"/>
      <c r="F50" s="17"/>
      <c r="G50" s="17"/>
      <c r="H50" s="18"/>
    </row>
    <row r="51" ht="15">
      <c r="A51" s="17" t="s">
        <v>72</v>
      </c>
    </row>
  </sheetData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30">
      <selection activeCell="D43" sqref="D43"/>
    </sheetView>
  </sheetViews>
  <sheetFormatPr defaultColWidth="9.140625" defaultRowHeight="12.75"/>
  <cols>
    <col min="1" max="3" width="9.140625" style="12" customWidth="1"/>
    <col min="4" max="4" width="33.28125" style="12" customWidth="1"/>
    <col min="5" max="5" width="14.57421875" style="12" customWidth="1"/>
    <col min="6" max="6" width="14.421875" style="12" customWidth="1"/>
    <col min="7" max="7" width="15.421875" style="12" customWidth="1"/>
    <col min="8" max="8" width="16.421875" style="12" customWidth="1"/>
    <col min="9" max="9" width="15.140625" style="12" customWidth="1"/>
    <col min="10" max="10" width="13.00390625" style="12" customWidth="1"/>
    <col min="11" max="16384" width="9.140625" style="12" customWidth="1"/>
  </cols>
  <sheetData>
    <row r="1" spans="1:6" ht="15">
      <c r="A1" s="17" t="s">
        <v>69</v>
      </c>
      <c r="B1" s="13"/>
      <c r="C1" s="13"/>
      <c r="D1" s="13"/>
      <c r="E1" s="13"/>
      <c r="F1" s="14"/>
    </row>
    <row r="2" spans="1:6" ht="15">
      <c r="A2" s="17" t="s">
        <v>44</v>
      </c>
      <c r="B2" s="13"/>
      <c r="C2" s="13"/>
      <c r="D2" s="13"/>
      <c r="E2" s="13"/>
      <c r="F2" s="14"/>
    </row>
    <row r="3" spans="1:6" ht="15">
      <c r="A3" s="17" t="s">
        <v>45</v>
      </c>
      <c r="B3" s="13"/>
      <c r="C3" s="13"/>
      <c r="D3" s="13"/>
      <c r="E3" s="13"/>
      <c r="F3" s="14"/>
    </row>
    <row r="4" spans="1:6" ht="15">
      <c r="A4" s="17"/>
      <c r="B4" s="13"/>
      <c r="C4" s="13"/>
      <c r="D4" s="13"/>
      <c r="E4" s="13"/>
      <c r="F4" s="14"/>
    </row>
    <row r="5" spans="1:6" ht="14.25">
      <c r="A5" s="93" t="s">
        <v>136</v>
      </c>
      <c r="B5" s="13"/>
      <c r="C5" s="13"/>
      <c r="D5" s="13"/>
      <c r="E5" s="13"/>
      <c r="F5" s="13"/>
    </row>
    <row r="6" ht="15">
      <c r="F6" s="17"/>
    </row>
    <row r="7" spans="1:6" ht="15">
      <c r="A7" s="16" t="s">
        <v>155</v>
      </c>
      <c r="B7" s="16"/>
      <c r="C7" s="16"/>
      <c r="D7" s="16"/>
      <c r="E7" s="16"/>
      <c r="F7" s="16"/>
    </row>
    <row r="8" spans="1:6" ht="15.75">
      <c r="A8" s="11" t="s">
        <v>144</v>
      </c>
      <c r="B8" s="16"/>
      <c r="C8" s="16"/>
      <c r="D8" s="16"/>
      <c r="E8" s="16"/>
      <c r="F8" s="16"/>
    </row>
    <row r="9" spans="1:5" s="97" customFormat="1" ht="12.75">
      <c r="A9" s="96" t="s">
        <v>1</v>
      </c>
      <c r="E9" s="93" t="s">
        <v>84</v>
      </c>
    </row>
    <row r="10" spans="1:9" s="97" customFormat="1" ht="12.75">
      <c r="A10" s="96"/>
      <c r="E10" s="93" t="s">
        <v>161</v>
      </c>
      <c r="I10" s="93" t="s">
        <v>160</v>
      </c>
    </row>
    <row r="11" spans="7:8" ht="15">
      <c r="G11" s="18" t="s">
        <v>18</v>
      </c>
      <c r="H11" s="18" t="s">
        <v>8</v>
      </c>
    </row>
    <row r="12" spans="5:10" ht="15">
      <c r="E12" s="18" t="s">
        <v>8</v>
      </c>
      <c r="F12" s="18" t="s">
        <v>8</v>
      </c>
      <c r="G12" s="18" t="s">
        <v>19</v>
      </c>
      <c r="H12" s="18" t="s">
        <v>43</v>
      </c>
      <c r="I12" s="18" t="s">
        <v>11</v>
      </c>
      <c r="J12" s="18"/>
    </row>
    <row r="13" spans="5:10" ht="15">
      <c r="E13" s="18" t="s">
        <v>9</v>
      </c>
      <c r="F13" s="18" t="s">
        <v>10</v>
      </c>
      <c r="G13" s="18" t="s">
        <v>20</v>
      </c>
      <c r="H13" s="18" t="s">
        <v>20</v>
      </c>
      <c r="I13" s="18" t="s">
        <v>12</v>
      </c>
      <c r="J13" s="18" t="s">
        <v>3</v>
      </c>
    </row>
    <row r="14" spans="1:10" ht="15.75">
      <c r="A14" s="4" t="s">
        <v>140</v>
      </c>
      <c r="E14" s="19" t="s">
        <v>0</v>
      </c>
      <c r="F14" s="19" t="s">
        <v>0</v>
      </c>
      <c r="G14" s="19" t="s">
        <v>0</v>
      </c>
      <c r="H14" s="19" t="s">
        <v>0</v>
      </c>
      <c r="I14" s="19" t="s">
        <v>0</v>
      </c>
      <c r="J14" s="19" t="s">
        <v>0</v>
      </c>
    </row>
    <row r="15" spans="1:10" ht="14.25">
      <c r="A15" s="12" t="s">
        <v>119</v>
      </c>
      <c r="E15" s="20">
        <v>45780</v>
      </c>
      <c r="F15" s="20">
        <v>1406.679</v>
      </c>
      <c r="G15" s="20">
        <v>-4</v>
      </c>
      <c r="H15" s="20">
        <v>233</v>
      </c>
      <c r="I15" s="20">
        <v>12003</v>
      </c>
      <c r="J15" s="20">
        <v>59418.679000000004</v>
      </c>
    </row>
    <row r="16" spans="5:10" ht="14.25">
      <c r="E16" s="21"/>
      <c r="F16" s="21"/>
      <c r="G16" s="32"/>
      <c r="I16" s="21"/>
      <c r="J16" s="21"/>
    </row>
    <row r="17" spans="1:10" ht="14.25">
      <c r="A17" s="12" t="s">
        <v>96</v>
      </c>
      <c r="E17" s="21"/>
      <c r="F17" s="21"/>
      <c r="G17" s="32">
        <v>0</v>
      </c>
      <c r="I17" s="21"/>
      <c r="J17" s="21">
        <v>0</v>
      </c>
    </row>
    <row r="18" spans="5:10" ht="14.25">
      <c r="E18" s="21"/>
      <c r="F18" s="21"/>
      <c r="G18" s="32"/>
      <c r="I18" s="21"/>
      <c r="J18" s="21"/>
    </row>
    <row r="19" spans="1:10" ht="14.25">
      <c r="A19" s="12" t="s">
        <v>88</v>
      </c>
      <c r="E19" s="21">
        <v>0</v>
      </c>
      <c r="F19" s="21">
        <v>0</v>
      </c>
      <c r="G19" s="33">
        <v>0</v>
      </c>
      <c r="H19" s="21">
        <v>0</v>
      </c>
      <c r="I19" s="21">
        <v>480</v>
      </c>
      <c r="J19" s="21">
        <v>480</v>
      </c>
    </row>
    <row r="20" spans="5:10" ht="14.25">
      <c r="E20" s="21"/>
      <c r="F20" s="21"/>
      <c r="G20" s="33"/>
      <c r="H20" s="21"/>
      <c r="I20" s="21"/>
      <c r="J20" s="21"/>
    </row>
    <row r="21" spans="1:10" ht="14.25">
      <c r="A21" s="12" t="s">
        <v>90</v>
      </c>
      <c r="E21" s="21"/>
      <c r="F21" s="21"/>
      <c r="G21" s="32"/>
      <c r="H21" s="27">
        <v>43</v>
      </c>
      <c r="I21" s="21"/>
      <c r="J21" s="27">
        <v>43</v>
      </c>
    </row>
    <row r="22" spans="1:10" ht="14.25">
      <c r="A22" s="23"/>
      <c r="E22" s="21"/>
      <c r="F22" s="21"/>
      <c r="G22" s="33"/>
      <c r="H22" s="22"/>
      <c r="I22" s="21"/>
      <c r="J22" s="21"/>
    </row>
    <row r="23" spans="1:10" ht="15">
      <c r="A23" s="4" t="s">
        <v>74</v>
      </c>
      <c r="E23" s="21">
        <v>0</v>
      </c>
      <c r="F23" s="21">
        <v>0</v>
      </c>
      <c r="G23" s="27">
        <v>0</v>
      </c>
      <c r="H23" s="12" t="s">
        <v>1</v>
      </c>
      <c r="I23" s="21">
        <v>0</v>
      </c>
      <c r="J23" s="21">
        <v>0</v>
      </c>
    </row>
    <row r="24" spans="1:10" ht="15">
      <c r="A24" s="4" t="s">
        <v>97</v>
      </c>
      <c r="E24" s="21"/>
      <c r="F24" s="21"/>
      <c r="G24" s="32"/>
      <c r="I24" s="21"/>
      <c r="J24" s="21"/>
    </row>
    <row r="25" ht="14.25">
      <c r="A25" s="12" t="s">
        <v>1</v>
      </c>
    </row>
    <row r="26" spans="1:10" ht="14.25">
      <c r="A26" s="12" t="s">
        <v>73</v>
      </c>
      <c r="E26" s="21">
        <v>0</v>
      </c>
      <c r="F26" s="21" t="s">
        <v>1</v>
      </c>
      <c r="G26" s="33">
        <v>0</v>
      </c>
      <c r="H26" s="21">
        <v>0</v>
      </c>
      <c r="I26" s="21">
        <v>-515</v>
      </c>
      <c r="J26" s="21">
        <v>-515</v>
      </c>
    </row>
    <row r="27" spans="1:10" ht="14.25">
      <c r="A27" s="23"/>
      <c r="E27" s="21" t="s">
        <v>1</v>
      </c>
      <c r="F27" s="21" t="s">
        <v>1</v>
      </c>
      <c r="G27" s="21" t="s">
        <v>1</v>
      </c>
      <c r="H27" s="21" t="s">
        <v>1</v>
      </c>
      <c r="I27" s="21" t="s">
        <v>1</v>
      </c>
      <c r="J27" s="21" t="s">
        <v>1</v>
      </c>
    </row>
    <row r="28" spans="1:10" ht="16.5" thickBot="1">
      <c r="A28" s="4" t="s">
        <v>141</v>
      </c>
      <c r="E28" s="24">
        <f aca="true" t="shared" si="0" ref="E28:J28">SUM(E15:E26)</f>
        <v>45780</v>
      </c>
      <c r="F28" s="24">
        <f t="shared" si="0"/>
        <v>1406.679</v>
      </c>
      <c r="G28" s="24">
        <f t="shared" si="0"/>
        <v>-4</v>
      </c>
      <c r="H28" s="24">
        <f t="shared" si="0"/>
        <v>276</v>
      </c>
      <c r="I28" s="24">
        <f t="shared" si="0"/>
        <v>11968</v>
      </c>
      <c r="J28" s="24">
        <f t="shared" si="0"/>
        <v>59426.679000000004</v>
      </c>
    </row>
    <row r="29" spans="1:10" ht="15.75" thickTop="1">
      <c r="A29" s="16"/>
      <c r="J29" s="27" t="s">
        <v>1</v>
      </c>
    </row>
    <row r="30" spans="1:5" s="97" customFormat="1" ht="12.75">
      <c r="A30" s="96"/>
      <c r="E30" s="93" t="s">
        <v>84</v>
      </c>
    </row>
    <row r="31" spans="1:9" s="97" customFormat="1" ht="12.75">
      <c r="A31" s="96"/>
      <c r="E31" s="93" t="s">
        <v>162</v>
      </c>
      <c r="I31" s="93" t="s">
        <v>160</v>
      </c>
    </row>
    <row r="32" spans="7:8" ht="15">
      <c r="G32" s="18" t="s">
        <v>18</v>
      </c>
      <c r="H32" s="18" t="s">
        <v>8</v>
      </c>
    </row>
    <row r="33" spans="5:10" ht="15">
      <c r="E33" s="18" t="s">
        <v>8</v>
      </c>
      <c r="F33" s="18" t="s">
        <v>8</v>
      </c>
      <c r="G33" s="18" t="s">
        <v>19</v>
      </c>
      <c r="H33" s="18" t="s">
        <v>43</v>
      </c>
      <c r="I33" s="18" t="s">
        <v>11</v>
      </c>
      <c r="J33" s="18"/>
    </row>
    <row r="34" spans="5:10" ht="15">
      <c r="E34" s="18" t="s">
        <v>9</v>
      </c>
      <c r="F34" s="18" t="s">
        <v>10</v>
      </c>
      <c r="G34" s="18" t="s">
        <v>20</v>
      </c>
      <c r="H34" s="18" t="s">
        <v>20</v>
      </c>
      <c r="I34" s="18" t="s">
        <v>12</v>
      </c>
      <c r="J34" s="18" t="s">
        <v>3</v>
      </c>
    </row>
    <row r="35" spans="1:10" ht="15.75">
      <c r="A35" s="4" t="s">
        <v>143</v>
      </c>
      <c r="E35" s="19" t="s">
        <v>0</v>
      </c>
      <c r="F35" s="19" t="s">
        <v>0</v>
      </c>
      <c r="G35" s="19" t="s">
        <v>0</v>
      </c>
      <c r="H35" s="19" t="s">
        <v>0</v>
      </c>
      <c r="I35" s="19" t="s">
        <v>0</v>
      </c>
      <c r="J35" s="19" t="s">
        <v>0</v>
      </c>
    </row>
    <row r="36" spans="1:10" ht="14.25">
      <c r="A36" s="12" t="s">
        <v>95</v>
      </c>
      <c r="E36" s="20">
        <v>45780</v>
      </c>
      <c r="F36" s="20">
        <v>1406.679</v>
      </c>
      <c r="G36" s="20">
        <v>-1.735</v>
      </c>
      <c r="H36" s="20">
        <v>136.404</v>
      </c>
      <c r="I36" s="20">
        <v>11585.44</v>
      </c>
      <c r="J36" s="20">
        <v>58906.788</v>
      </c>
    </row>
    <row r="37" spans="5:10" ht="14.25">
      <c r="E37" s="21"/>
      <c r="F37" s="21"/>
      <c r="G37" s="32"/>
      <c r="I37" s="21"/>
      <c r="J37" s="21" t="s">
        <v>1</v>
      </c>
    </row>
    <row r="38" spans="1:10" ht="14.25">
      <c r="A38" s="12" t="s">
        <v>96</v>
      </c>
      <c r="E38" s="21"/>
      <c r="F38" s="21"/>
      <c r="G38" s="32">
        <v>0</v>
      </c>
      <c r="I38" s="21"/>
      <c r="J38" s="21">
        <v>0</v>
      </c>
    </row>
    <row r="39" spans="5:10" ht="14.25">
      <c r="E39" s="21"/>
      <c r="F39" s="21"/>
      <c r="G39" s="32"/>
      <c r="I39" s="21"/>
      <c r="J39" s="21"/>
    </row>
    <row r="40" spans="1:10" ht="14.25">
      <c r="A40" s="12" t="s">
        <v>90</v>
      </c>
      <c r="E40" s="21"/>
      <c r="F40" s="21"/>
      <c r="G40" s="32"/>
      <c r="H40" s="27">
        <v>43</v>
      </c>
      <c r="I40" s="21"/>
      <c r="J40" s="27">
        <v>43</v>
      </c>
    </row>
    <row r="41" spans="5:10" ht="14.25">
      <c r="E41" s="21"/>
      <c r="F41" s="21"/>
      <c r="G41" s="32"/>
      <c r="I41" s="21"/>
      <c r="J41" s="21"/>
    </row>
    <row r="42" spans="1:10" ht="14.25">
      <c r="A42" s="12" t="s">
        <v>88</v>
      </c>
      <c r="E42" s="21">
        <v>0</v>
      </c>
      <c r="F42" s="21">
        <v>0</v>
      </c>
      <c r="G42" s="33">
        <v>0</v>
      </c>
      <c r="H42" s="21">
        <v>0</v>
      </c>
      <c r="I42" s="21">
        <v>764</v>
      </c>
      <c r="J42" s="21">
        <v>764</v>
      </c>
    </row>
    <row r="43" spans="1:10" ht="14.25">
      <c r="A43" s="23"/>
      <c r="E43" s="21"/>
      <c r="F43" s="21"/>
      <c r="G43" s="33"/>
      <c r="H43" s="22"/>
      <c r="I43" s="21"/>
      <c r="J43" s="21"/>
    </row>
    <row r="44" spans="1:10" ht="15">
      <c r="A44" s="4" t="s">
        <v>74</v>
      </c>
      <c r="E44" s="21">
        <v>0</v>
      </c>
      <c r="F44" s="21">
        <v>0</v>
      </c>
      <c r="G44" s="27">
        <v>-3</v>
      </c>
      <c r="H44" s="12">
        <v>0</v>
      </c>
      <c r="I44" s="21">
        <v>0</v>
      </c>
      <c r="J44" s="21">
        <v>-3</v>
      </c>
    </row>
    <row r="45" spans="1:10" ht="15">
      <c r="A45" s="4" t="s">
        <v>97</v>
      </c>
      <c r="E45" s="21"/>
      <c r="F45" s="21"/>
      <c r="G45" s="32"/>
      <c r="I45" s="21"/>
      <c r="J45" s="21"/>
    </row>
    <row r="46" spans="1:10" ht="14.25">
      <c r="A46" s="12" t="s">
        <v>1</v>
      </c>
      <c r="E46" s="21">
        <v>0</v>
      </c>
      <c r="F46" s="21" t="s">
        <v>1</v>
      </c>
      <c r="G46" s="33">
        <v>0</v>
      </c>
      <c r="H46" s="21">
        <v>0</v>
      </c>
      <c r="I46" s="21">
        <v>-779</v>
      </c>
      <c r="J46" s="21">
        <v>-779</v>
      </c>
    </row>
    <row r="47" spans="1:10" ht="14.25">
      <c r="A47" s="12" t="s">
        <v>73</v>
      </c>
      <c r="E47" s="21"/>
      <c r="F47" s="21"/>
      <c r="G47" s="33"/>
      <c r="H47" s="21"/>
      <c r="I47" s="21"/>
      <c r="J47" s="21"/>
    </row>
    <row r="48" spans="1:10" ht="14.25">
      <c r="A48" s="23"/>
      <c r="E48" s="21"/>
      <c r="F48" s="21"/>
      <c r="G48" s="33"/>
      <c r="H48" s="22"/>
      <c r="I48" s="21"/>
      <c r="J48" s="21" t="s">
        <v>1</v>
      </c>
    </row>
    <row r="49" spans="1:11" ht="16.5" thickBot="1">
      <c r="A49" s="4" t="s">
        <v>142</v>
      </c>
      <c r="E49" s="24">
        <f aca="true" t="shared" si="1" ref="E49:J49">SUM(E36:E47)</f>
        <v>45780</v>
      </c>
      <c r="F49" s="24">
        <f t="shared" si="1"/>
        <v>1406.679</v>
      </c>
      <c r="G49" s="24">
        <f t="shared" si="1"/>
        <v>-4.735</v>
      </c>
      <c r="H49" s="24">
        <f t="shared" si="1"/>
        <v>179.404</v>
      </c>
      <c r="I49" s="24">
        <f t="shared" si="1"/>
        <v>11570.44</v>
      </c>
      <c r="J49" s="24">
        <f t="shared" si="1"/>
        <v>58931.788</v>
      </c>
      <c r="K49" s="12" t="s">
        <v>1</v>
      </c>
    </row>
    <row r="50" ht="15" thickTop="1">
      <c r="J50" s="27" t="s">
        <v>1</v>
      </c>
    </row>
    <row r="51" ht="14.25" hidden="1"/>
    <row r="52" ht="14.25" hidden="1"/>
    <row r="53" spans="1:10" ht="15" hidden="1">
      <c r="A53" s="4" t="s">
        <v>98</v>
      </c>
      <c r="E53" s="20">
        <v>45780</v>
      </c>
      <c r="F53" s="20">
        <v>1406.679</v>
      </c>
      <c r="G53" s="31">
        <v>-0.136</v>
      </c>
      <c r="H53" s="20">
        <v>82.728</v>
      </c>
      <c r="I53" s="20">
        <f>5887727/1000</f>
        <v>5887.727</v>
      </c>
      <c r="J53" s="20">
        <f>53156998/1000</f>
        <v>53156.998</v>
      </c>
    </row>
    <row r="54" spans="5:10" ht="14.25" hidden="1">
      <c r="E54" s="21"/>
      <c r="F54" s="21"/>
      <c r="G54" s="32"/>
      <c r="I54" s="21"/>
      <c r="J54" s="21"/>
    </row>
    <row r="55" spans="1:10" ht="14.25" hidden="1">
      <c r="A55" s="12" t="s">
        <v>94</v>
      </c>
      <c r="E55" s="21"/>
      <c r="F55" s="21"/>
      <c r="G55" s="32">
        <v>0</v>
      </c>
      <c r="I55" s="21">
        <v>7755</v>
      </c>
      <c r="J55" s="21">
        <v>7755</v>
      </c>
    </row>
    <row r="56" spans="5:10" ht="14.25" hidden="1">
      <c r="E56" s="21"/>
      <c r="F56" s="21"/>
      <c r="G56" s="32"/>
      <c r="I56" s="21"/>
      <c r="J56" s="21"/>
    </row>
    <row r="57" spans="1:10" ht="14.25" hidden="1">
      <c r="A57" s="12" t="s">
        <v>90</v>
      </c>
      <c r="E57" s="21"/>
      <c r="F57" s="21"/>
      <c r="G57" s="32"/>
      <c r="H57" s="34">
        <v>0</v>
      </c>
      <c r="I57" s="21"/>
      <c r="J57" s="34">
        <v>0</v>
      </c>
    </row>
    <row r="58" spans="5:10" ht="14.25" hidden="1">
      <c r="E58" s="21"/>
      <c r="F58" s="21"/>
      <c r="G58" s="32"/>
      <c r="I58" s="21"/>
      <c r="J58" s="21"/>
    </row>
    <row r="59" spans="1:10" ht="15" hidden="1">
      <c r="A59" s="4" t="s">
        <v>74</v>
      </c>
      <c r="E59" s="21">
        <v>0</v>
      </c>
      <c r="F59" s="21">
        <v>0</v>
      </c>
      <c r="G59" s="21">
        <v>-17</v>
      </c>
      <c r="H59" s="21">
        <v>0</v>
      </c>
      <c r="I59" s="21">
        <v>0</v>
      </c>
      <c r="J59" s="21">
        <v>-17</v>
      </c>
    </row>
    <row r="60" spans="1:10" ht="15" hidden="1">
      <c r="A60" s="4" t="s">
        <v>97</v>
      </c>
      <c r="E60" s="21"/>
      <c r="F60" s="21"/>
      <c r="G60" s="33"/>
      <c r="H60" s="21"/>
      <c r="I60" s="21"/>
      <c r="J60" s="21"/>
    </row>
    <row r="61" spans="1:10" ht="14.25" hidden="1">
      <c r="A61" s="23"/>
      <c r="E61" s="21"/>
      <c r="F61" s="21"/>
      <c r="G61" s="33"/>
      <c r="H61" s="22"/>
      <c r="I61" s="21"/>
      <c r="J61" s="21"/>
    </row>
    <row r="62" spans="1:10" ht="14.25" hidden="1">
      <c r="A62" s="12" t="s">
        <v>73</v>
      </c>
      <c r="E62" s="21"/>
      <c r="F62" s="21"/>
      <c r="G62" s="32"/>
      <c r="I62" s="21">
        <v>0</v>
      </c>
      <c r="J62" s="21">
        <v>0</v>
      </c>
    </row>
    <row r="63" spans="5:10" ht="14.25" hidden="1">
      <c r="E63" s="21"/>
      <c r="F63" s="21"/>
      <c r="G63" s="32"/>
      <c r="I63" s="21"/>
      <c r="J63" s="21"/>
    </row>
    <row r="64" spans="1:10" ht="14.25" hidden="1">
      <c r="A64" s="12" t="s">
        <v>74</v>
      </c>
      <c r="E64" s="21">
        <v>0</v>
      </c>
      <c r="F64" s="21" t="s">
        <v>1</v>
      </c>
      <c r="G64" s="33">
        <v>0</v>
      </c>
      <c r="H64" s="21"/>
      <c r="I64" s="21">
        <v>0</v>
      </c>
      <c r="J64" s="21">
        <v>0</v>
      </c>
    </row>
    <row r="65" spans="1:10" ht="14.25" hidden="1">
      <c r="A65" s="12" t="s">
        <v>75</v>
      </c>
      <c r="E65" s="21"/>
      <c r="F65" s="21"/>
      <c r="G65" s="33"/>
      <c r="H65" s="21"/>
      <c r="I65" s="21"/>
      <c r="J65" s="21"/>
    </row>
    <row r="66" spans="1:10" ht="14.25" hidden="1">
      <c r="A66" s="23"/>
      <c r="E66" s="21"/>
      <c r="F66" s="21"/>
      <c r="G66" s="33"/>
      <c r="H66" s="22"/>
      <c r="I66" s="21"/>
      <c r="J66" s="21" t="s">
        <v>1</v>
      </c>
    </row>
    <row r="67" spans="1:10" ht="16.5" hidden="1" thickBot="1">
      <c r="A67" s="4" t="s">
        <v>106</v>
      </c>
      <c r="E67" s="24">
        <f aca="true" t="shared" si="2" ref="E67:J67">+E53+E55+E57+E59+E62</f>
        <v>45780</v>
      </c>
      <c r="F67" s="24">
        <f t="shared" si="2"/>
        <v>1406.679</v>
      </c>
      <c r="G67" s="24">
        <f t="shared" si="2"/>
        <v>-17.136</v>
      </c>
      <c r="H67" s="24">
        <f t="shared" si="2"/>
        <v>82.728</v>
      </c>
      <c r="I67" s="24">
        <f t="shared" si="2"/>
        <v>13642.726999999999</v>
      </c>
      <c r="J67" s="24">
        <f t="shared" si="2"/>
        <v>60894.998</v>
      </c>
    </row>
    <row r="68" spans="5:10" ht="15.75" hidden="1" thickTop="1">
      <c r="E68" s="30"/>
      <c r="F68" s="30"/>
      <c r="G68" s="30"/>
      <c r="H68" s="30"/>
      <c r="I68" s="30"/>
      <c r="J68" s="30" t="s">
        <v>1</v>
      </c>
    </row>
    <row r="69" spans="1:11" ht="14.25" hidden="1">
      <c r="A69" s="25"/>
      <c r="B69" s="15"/>
      <c r="C69" s="15"/>
      <c r="D69" s="15"/>
      <c r="E69" s="20"/>
      <c r="F69" s="20"/>
      <c r="G69" s="26"/>
      <c r="H69" s="26"/>
      <c r="I69" s="20"/>
      <c r="J69" s="20"/>
      <c r="K69" s="15"/>
    </row>
    <row r="70" spans="1:11" ht="14.25" hidden="1">
      <c r="A70" s="25"/>
      <c r="B70" s="15"/>
      <c r="C70" s="15"/>
      <c r="D70" s="15"/>
      <c r="E70" s="20"/>
      <c r="F70" s="20"/>
      <c r="G70" s="26"/>
      <c r="H70" s="26"/>
      <c r="I70" s="20"/>
      <c r="J70" s="20"/>
      <c r="K70" s="15"/>
    </row>
    <row r="71" spans="1:10" ht="15">
      <c r="A71" s="17" t="s">
        <v>163</v>
      </c>
      <c r="J71" s="27"/>
    </row>
    <row r="72" ht="15">
      <c r="A72" s="17" t="s">
        <v>164</v>
      </c>
    </row>
    <row r="73" ht="15">
      <c r="A73" s="17"/>
    </row>
    <row r="76" spans="1:10" ht="15.75" hidden="1">
      <c r="A76" s="4"/>
      <c r="B76" s="4"/>
      <c r="C76" s="4"/>
      <c r="D76" s="4"/>
      <c r="E76" s="4"/>
      <c r="F76" s="4"/>
      <c r="G76" s="6" t="s">
        <v>18</v>
      </c>
      <c r="H76" s="6" t="s">
        <v>8</v>
      </c>
      <c r="I76" s="4"/>
      <c r="J76" s="4"/>
    </row>
    <row r="77" spans="1:10" ht="15.75" hidden="1">
      <c r="A77" s="4"/>
      <c r="B77" s="4"/>
      <c r="C77" s="4"/>
      <c r="D77" s="4"/>
      <c r="E77" s="6" t="s">
        <v>8</v>
      </c>
      <c r="F77" s="6" t="s">
        <v>8</v>
      </c>
      <c r="G77" s="6" t="s">
        <v>19</v>
      </c>
      <c r="H77" s="6" t="s">
        <v>43</v>
      </c>
      <c r="I77" s="6" t="s">
        <v>11</v>
      </c>
      <c r="J77" s="6"/>
    </row>
    <row r="78" spans="1:10" ht="15.75" hidden="1">
      <c r="A78" s="4"/>
      <c r="B78" s="4"/>
      <c r="C78" s="4"/>
      <c r="D78" s="4"/>
      <c r="E78" s="6" t="s">
        <v>9</v>
      </c>
      <c r="F78" s="6" t="s">
        <v>10</v>
      </c>
      <c r="G78" s="6" t="s">
        <v>20</v>
      </c>
      <c r="H78" s="6" t="s">
        <v>20</v>
      </c>
      <c r="I78" s="6" t="s">
        <v>12</v>
      </c>
      <c r="J78" s="6" t="s">
        <v>3</v>
      </c>
    </row>
    <row r="79" spans="1:10" ht="15.75" hidden="1">
      <c r="A79" s="4" t="s">
        <v>102</v>
      </c>
      <c r="B79" s="4"/>
      <c r="C79" s="4"/>
      <c r="D79" s="4"/>
      <c r="E79" s="38" t="s">
        <v>0</v>
      </c>
      <c r="F79" s="38" t="s">
        <v>0</v>
      </c>
      <c r="G79" s="38" t="s">
        <v>0</v>
      </c>
      <c r="H79" s="38" t="s">
        <v>0</v>
      </c>
      <c r="I79" s="38" t="s">
        <v>0</v>
      </c>
      <c r="J79" s="38" t="s">
        <v>0</v>
      </c>
    </row>
    <row r="80" spans="1:10" ht="14.25" hidden="1">
      <c r="A80"/>
      <c r="B80"/>
      <c r="C80"/>
      <c r="D80"/>
      <c r="E80"/>
      <c r="F80"/>
      <c r="G80"/>
      <c r="H80"/>
      <c r="I80"/>
      <c r="J80"/>
    </row>
    <row r="81" spans="1:10" ht="15" hidden="1">
      <c r="A81" s="4" t="s">
        <v>103</v>
      </c>
      <c r="B81" s="4"/>
      <c r="C81" s="4"/>
      <c r="D81" s="4"/>
      <c r="E81" s="39">
        <v>45780</v>
      </c>
      <c r="F81" s="39">
        <v>1406</v>
      </c>
      <c r="G81" s="39">
        <v>0</v>
      </c>
      <c r="H81" s="39">
        <v>83</v>
      </c>
      <c r="I81" s="39">
        <v>5888</v>
      </c>
      <c r="J81" s="39">
        <v>53157</v>
      </c>
    </row>
    <row r="82" spans="1:10" ht="15" hidden="1">
      <c r="A82" s="4"/>
      <c r="B82" s="4"/>
      <c r="C82" s="4"/>
      <c r="D82" s="4"/>
      <c r="E82" s="40"/>
      <c r="F82" s="40"/>
      <c r="G82" s="4"/>
      <c r="H82" s="4"/>
      <c r="I82" s="40"/>
      <c r="J82" s="40"/>
    </row>
    <row r="83" spans="1:10" ht="15" hidden="1">
      <c r="A83" s="4" t="s">
        <v>104</v>
      </c>
      <c r="B83" s="4"/>
      <c r="C83" s="4"/>
      <c r="D83" s="4"/>
      <c r="E83" s="40">
        <v>0</v>
      </c>
      <c r="F83" s="40">
        <v>0</v>
      </c>
      <c r="G83" s="41">
        <v>0</v>
      </c>
      <c r="H83" s="41"/>
      <c r="I83" s="40">
        <v>7755</v>
      </c>
      <c r="J83" s="40">
        <v>7755</v>
      </c>
    </row>
    <row r="84" spans="1:10" ht="15" hidden="1">
      <c r="A84" s="42"/>
      <c r="B84" s="4"/>
      <c r="C84" s="4"/>
      <c r="D84" s="4"/>
      <c r="E84" s="40"/>
      <c r="F84" s="40"/>
      <c r="G84" s="41"/>
      <c r="H84" s="41"/>
      <c r="I84" s="40"/>
      <c r="J84" s="40" t="s">
        <v>1</v>
      </c>
    </row>
    <row r="85" spans="1:10" ht="15" hidden="1">
      <c r="A85" s="4" t="s">
        <v>105</v>
      </c>
      <c r="B85" s="4"/>
      <c r="C85" s="4"/>
      <c r="D85" s="4"/>
      <c r="E85" s="40">
        <v>0</v>
      </c>
      <c r="F85" s="40" t="s">
        <v>1</v>
      </c>
      <c r="G85" s="40">
        <v>-17</v>
      </c>
      <c r="H85" s="40"/>
      <c r="I85" s="40">
        <v>0</v>
      </c>
      <c r="J85" s="40">
        <v>-17</v>
      </c>
    </row>
    <row r="86" spans="1:10" ht="15" hidden="1">
      <c r="A86" s="42"/>
      <c r="B86" s="4"/>
      <c r="C86" s="4"/>
      <c r="D86" s="4"/>
      <c r="E86" s="40"/>
      <c r="F86" s="40"/>
      <c r="G86" s="41"/>
      <c r="H86" s="41"/>
      <c r="I86" s="40"/>
      <c r="J86" s="40"/>
    </row>
    <row r="87" spans="1:10" ht="15.75" hidden="1" thickBot="1">
      <c r="A87" s="4" t="s">
        <v>106</v>
      </c>
      <c r="B87" s="4"/>
      <c r="C87" s="4"/>
      <c r="D87" s="4"/>
      <c r="E87" s="43">
        <v>45780</v>
      </c>
      <c r="F87" s="43">
        <v>1406</v>
      </c>
      <c r="G87" s="43">
        <v>-17</v>
      </c>
      <c r="H87" s="43">
        <v>83</v>
      </c>
      <c r="I87" s="43">
        <v>13643</v>
      </c>
      <c r="J87" s="43">
        <v>60895</v>
      </c>
    </row>
    <row r="88" spans="1:10" ht="16.5" hidden="1" thickTop="1">
      <c r="A88" s="4"/>
      <c r="B88" s="4"/>
      <c r="C88" s="4"/>
      <c r="D88" s="4"/>
      <c r="E88" s="38"/>
      <c r="F88" s="38"/>
      <c r="G88" s="38"/>
      <c r="H88" s="38"/>
      <c r="I88" s="38"/>
      <c r="J88" s="44" t="s">
        <v>1</v>
      </c>
    </row>
    <row r="89" spans="1:10" ht="15.75" hidden="1">
      <c r="A89" s="4" t="s">
        <v>107</v>
      </c>
      <c r="B89" s="4"/>
      <c r="C89" s="4"/>
      <c r="D89" s="4"/>
      <c r="E89" s="38"/>
      <c r="F89" s="38"/>
      <c r="G89" s="38"/>
      <c r="H89" s="38"/>
      <c r="I89" s="38"/>
      <c r="J89" s="44"/>
    </row>
    <row r="90" spans="1:10" ht="14.25" hidden="1">
      <c r="A90"/>
      <c r="B90"/>
      <c r="C90"/>
      <c r="D90"/>
      <c r="E90"/>
      <c r="F90"/>
      <c r="G90"/>
      <c r="H90"/>
      <c r="I90"/>
      <c r="J90"/>
    </row>
    <row r="91" spans="1:10" ht="15" hidden="1">
      <c r="A91" s="4" t="s">
        <v>108</v>
      </c>
      <c r="B91" s="4"/>
      <c r="C91" s="4"/>
      <c r="D91" s="4"/>
      <c r="E91" s="39">
        <v>45780</v>
      </c>
      <c r="F91" s="39">
        <v>1467</v>
      </c>
      <c r="G91" s="39">
        <v>0</v>
      </c>
      <c r="H91" s="39"/>
      <c r="I91" s="39">
        <v>8195</v>
      </c>
      <c r="J91" s="39">
        <v>55578</v>
      </c>
    </row>
    <row r="92" spans="1:10" ht="15" hidden="1">
      <c r="A92" s="4"/>
      <c r="B92" s="4"/>
      <c r="C92" s="4"/>
      <c r="D92" s="4"/>
      <c r="E92" s="40"/>
      <c r="F92" s="40"/>
      <c r="G92" s="4"/>
      <c r="H92" s="4"/>
      <c r="I92" s="40"/>
      <c r="J92" s="40"/>
    </row>
    <row r="93" spans="1:10" ht="15" hidden="1">
      <c r="A93" s="4" t="s">
        <v>109</v>
      </c>
      <c r="B93" s="4"/>
      <c r="C93" s="4"/>
      <c r="D93" s="4"/>
      <c r="E93" s="40"/>
      <c r="F93" s="40">
        <v>-60.55</v>
      </c>
      <c r="G93" s="4"/>
      <c r="H93" s="4"/>
      <c r="I93" s="40"/>
      <c r="J93" s="40">
        <v>-61</v>
      </c>
    </row>
    <row r="94" spans="1:10" ht="15" hidden="1">
      <c r="A94" s="4" t="s">
        <v>110</v>
      </c>
      <c r="B94" s="4"/>
      <c r="C94" s="4"/>
      <c r="D94" s="4"/>
      <c r="E94" s="40"/>
      <c r="F94" s="40"/>
      <c r="G94" s="4"/>
      <c r="H94" s="4"/>
      <c r="I94" s="40"/>
      <c r="J94" s="40"/>
    </row>
    <row r="95" spans="1:10" ht="15" hidden="1">
      <c r="A95" s="4"/>
      <c r="B95" s="4"/>
      <c r="C95" s="4"/>
      <c r="D95" s="4"/>
      <c r="E95" s="40"/>
      <c r="F95" s="40"/>
      <c r="G95" s="4"/>
      <c r="H95" s="4"/>
      <c r="I95" s="40"/>
      <c r="J95" s="40"/>
    </row>
    <row r="96" spans="1:10" ht="15" hidden="1">
      <c r="A96" s="4" t="s">
        <v>111</v>
      </c>
      <c r="B96" s="4"/>
      <c r="C96" s="4"/>
      <c r="D96" s="4"/>
      <c r="E96" s="40">
        <v>0</v>
      </c>
      <c r="F96" s="40">
        <v>0</v>
      </c>
      <c r="G96" s="41">
        <v>0</v>
      </c>
      <c r="H96" s="40">
        <v>0</v>
      </c>
      <c r="I96" s="40">
        <v>-1253</v>
      </c>
      <c r="J96" s="40">
        <v>-1253</v>
      </c>
    </row>
    <row r="97" spans="1:10" ht="15" hidden="1">
      <c r="A97" s="42"/>
      <c r="B97" s="4"/>
      <c r="C97" s="4"/>
      <c r="D97" s="4"/>
      <c r="E97" s="40"/>
      <c r="F97" s="40"/>
      <c r="G97" s="41"/>
      <c r="H97" s="41"/>
      <c r="I97" s="40"/>
      <c r="J97" s="40"/>
    </row>
    <row r="98" spans="1:10" ht="15.75" hidden="1" thickBot="1">
      <c r="A98" s="4" t="s">
        <v>112</v>
      </c>
      <c r="B98" s="4"/>
      <c r="C98" s="4"/>
      <c r="D98" s="4"/>
      <c r="E98" s="43">
        <v>45780</v>
      </c>
      <c r="F98" s="43">
        <v>1406.45</v>
      </c>
      <c r="G98" s="43">
        <v>0</v>
      </c>
      <c r="H98" s="43">
        <v>0</v>
      </c>
      <c r="I98" s="43">
        <v>6942</v>
      </c>
      <c r="J98" s="43">
        <v>54264</v>
      </c>
    </row>
    <row r="99" spans="1:10" ht="15.75" hidden="1" thickTop="1">
      <c r="A99" s="45"/>
      <c r="B99" s="7"/>
      <c r="C99" s="7"/>
      <c r="D99" s="7"/>
      <c r="E99" s="39"/>
      <c r="F99" s="39"/>
      <c r="G99" s="46"/>
      <c r="H99" s="46"/>
      <c r="I99" s="39"/>
      <c r="J99" s="39"/>
    </row>
  </sheetData>
  <printOptions/>
  <pageMargins left="1.4173228346456694" right="0.7480314960629921" top="0.31496062992125984" bottom="0.31496062992125984" header="0.5118110236220472" footer="0.5118110236220472"/>
  <pageSetup horizontalDpi="600" verticalDpi="600" orientation="landscape" paperSize="9" scale="7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PSFONG</cp:lastModifiedBy>
  <cp:lastPrinted>2009-11-24T08:17:25Z</cp:lastPrinted>
  <dcterms:created xsi:type="dcterms:W3CDTF">2007-11-19T03:51:20Z</dcterms:created>
  <dcterms:modified xsi:type="dcterms:W3CDTF">2009-11-24T08:17:32Z</dcterms:modified>
  <cp:category/>
  <cp:version/>
  <cp:contentType/>
  <cp:contentStatus/>
</cp:coreProperties>
</file>