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tabRatio="601" firstSheet="1" activeTab="4"/>
  </bookViews>
  <sheets>
    <sheet name="Sheet5" sheetId="1" state="hidden" r:id="rId1"/>
    <sheet name="P &amp;L " sheetId="2" r:id="rId2"/>
    <sheet name="Balance Sheet" sheetId="3" r:id="rId3"/>
    <sheet name="Cash Flow" sheetId="4" r:id="rId4"/>
    <sheet name="equity" sheetId="5" r:id="rId5"/>
  </sheets>
  <definedNames>
    <definedName name="_xlnm.Print_Area" localSheetId="3">'Cash Flow'!$A$1:$H$56</definedName>
    <definedName name="_xlnm.Print_Area" localSheetId="4">'equity'!$A$1:$J$58</definedName>
    <definedName name="_xlnm.Print_Area" localSheetId="1">'P &amp;L '!$A$1:$L$59</definedName>
  </definedNames>
  <calcPr fullCalcOnLoad="1"/>
</workbook>
</file>

<file path=xl/sharedStrings.xml><?xml version="1.0" encoding="utf-8"?>
<sst xmlns="http://schemas.openxmlformats.org/spreadsheetml/2006/main" count="300" uniqueCount="156">
  <si>
    <t>RM'000</t>
  </si>
  <si>
    <t xml:space="preserve"> </t>
  </si>
  <si>
    <t>Current Assets</t>
  </si>
  <si>
    <t>Total</t>
  </si>
  <si>
    <t>Ended</t>
  </si>
  <si>
    <t xml:space="preserve">  Cash payments to trade payables</t>
  </si>
  <si>
    <t xml:space="preserve">  Other operating payments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</si>
  <si>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</si>
  <si>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</si>
  <si>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</si>
  <si>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</si>
  <si>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</si>
  <si>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</si>
  <si>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</si>
  <si>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</si>
  <si>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</si>
  <si>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</si>
  <si>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</si>
  <si>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</si>
  <si>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</si>
  <si>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</si>
  <si>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</si>
  <si>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</si>
  <si>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</si>
  <si>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</si>
  <si>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</si>
  <si>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>EQUITY AND LIABILITIES</t>
  </si>
  <si>
    <t xml:space="preserve">Share capital </t>
  </si>
  <si>
    <t xml:space="preserve">Reserves </t>
  </si>
  <si>
    <t>Trade &amp; other payables</t>
  </si>
  <si>
    <t xml:space="preserve">Borrowings </t>
  </si>
  <si>
    <t>Deferred tax liabilities</t>
  </si>
  <si>
    <t>Total liabilities</t>
  </si>
  <si>
    <t>TOTAL EQUITY &amp; LIABILITIES</t>
  </si>
  <si>
    <t xml:space="preserve">Audited </t>
  </si>
  <si>
    <t>Prepaid lease payment</t>
  </si>
  <si>
    <t>Central Industrial Corporation Berhad (Company No. 12186-k)</t>
  </si>
  <si>
    <t xml:space="preserve">  Interest received</t>
  </si>
  <si>
    <t xml:space="preserve">  Interest paid</t>
  </si>
  <si>
    <t>30/6/2005</t>
  </si>
  <si>
    <t>Option</t>
  </si>
  <si>
    <t>(Incorporated in Malaysia)</t>
  </si>
  <si>
    <t>and its Subsidiaries</t>
  </si>
  <si>
    <t>Preceding</t>
  </si>
  <si>
    <t>Quarter Ended</t>
  </si>
  <si>
    <t>Corresponding</t>
  </si>
  <si>
    <t>Preceding Year</t>
  </si>
  <si>
    <t>Other Income</t>
  </si>
  <si>
    <t>Sell &amp; Distribution Expenses</t>
  </si>
  <si>
    <t>Staff &amp; Adminstrative Expenses</t>
  </si>
  <si>
    <t>Other Operating Expenses</t>
  </si>
  <si>
    <t>Finance Costs</t>
  </si>
  <si>
    <t>Income tax expenses</t>
  </si>
  <si>
    <t xml:space="preserve">            Cumulative Quarter </t>
  </si>
  <si>
    <t>Central Industrial Corporation Berhad ( 12186-K)</t>
  </si>
  <si>
    <t xml:space="preserve">Unaudited </t>
  </si>
  <si>
    <t xml:space="preserve">As At End Of </t>
  </si>
  <si>
    <t>As At Preceding</t>
  </si>
  <si>
    <t>Financial Year</t>
  </si>
  <si>
    <t>Non-Current Assets</t>
  </si>
  <si>
    <t>Cash &amp; bank balances</t>
  </si>
  <si>
    <t>Equity attributable to equity holders of the parent</t>
  </si>
  <si>
    <t>Current tax assets</t>
  </si>
  <si>
    <t>Total Current Assets</t>
  </si>
  <si>
    <t xml:space="preserve">Total Equity </t>
  </si>
  <si>
    <t>Total Current Liabilities</t>
  </si>
  <si>
    <t>Employee benefits</t>
  </si>
  <si>
    <t>Net Assets Per Share (RM)</t>
  </si>
  <si>
    <t>Central Industrial Corporation Berhad (12186-K)</t>
  </si>
  <si>
    <t>N/A  : Not Applicable</t>
  </si>
  <si>
    <t>Diluted earning per share (sen)*</t>
  </si>
  <si>
    <t>Dividend per share (sen)</t>
  </si>
  <si>
    <t>Basic earnings per share (sen)</t>
  </si>
  <si>
    <t>Notes: *</t>
  </si>
  <si>
    <t>Dividend</t>
  </si>
  <si>
    <t xml:space="preserve">Exchange difference on translation of </t>
  </si>
  <si>
    <t>Gross Profit</t>
  </si>
  <si>
    <t>the equity holders of the parent:</t>
  </si>
  <si>
    <t xml:space="preserve">Earnings per share attributable  to </t>
  </si>
  <si>
    <t>Attributable to Parent Equity</t>
  </si>
  <si>
    <t>holder of the Parent</t>
  </si>
  <si>
    <t xml:space="preserve">Current Liabilities </t>
  </si>
  <si>
    <t>.</t>
  </si>
  <si>
    <t xml:space="preserve">  Purchase of property ,plant and equitment</t>
  </si>
  <si>
    <t xml:space="preserve">Profit/(loss) for the period </t>
  </si>
  <si>
    <t xml:space="preserve">  Other investments income</t>
  </si>
  <si>
    <t>Share-based payments</t>
  </si>
  <si>
    <t/>
  </si>
  <si>
    <t xml:space="preserve">Current </t>
  </si>
  <si>
    <t>Year</t>
  </si>
  <si>
    <t>To Date</t>
  </si>
  <si>
    <t>Period</t>
  </si>
  <si>
    <t xml:space="preserve">            Induvidual Quarter</t>
  </si>
  <si>
    <t>Balance at 1 January 2008</t>
  </si>
  <si>
    <t>Net loss not recognised in the income statement</t>
  </si>
  <si>
    <t>financial statements of foreign subsidiary</t>
  </si>
  <si>
    <t xml:space="preserve">Long Term Borrowings </t>
  </si>
  <si>
    <t>Investment Properties</t>
  </si>
  <si>
    <t>Total Non-Current Assets</t>
  </si>
  <si>
    <t xml:space="preserve">Non-Current Liabilities </t>
  </si>
  <si>
    <t>Total Non-Current Liabilities</t>
  </si>
  <si>
    <t>Income from disposal of Investment</t>
  </si>
  <si>
    <t xml:space="preserve">  </t>
  </si>
  <si>
    <t>31/12/2008</t>
  </si>
  <si>
    <t>Condensed consolidated income statement for the period  ended 31st March 2009 (UNAUDITED)</t>
  </si>
  <si>
    <t>Condensed Consolidated Balance Sheet as at 31st March  2009 - unaudited</t>
  </si>
  <si>
    <t>31/3/2009</t>
  </si>
  <si>
    <t>Condensed consolidated cash flow statement for the three months ended</t>
  </si>
  <si>
    <t>31st March 2009 - unaudited</t>
  </si>
  <si>
    <t>3 Months</t>
  </si>
  <si>
    <t xml:space="preserve">Condensed consolidated statement of changes in equity for the period ended 31st March 2009 ( unaudited) </t>
  </si>
  <si>
    <t>31/3/2008</t>
  </si>
  <si>
    <t>Balance at 31 March 2008</t>
  </si>
  <si>
    <t>Balance at 31 March 2009</t>
  </si>
  <si>
    <t>31/03/2009</t>
  </si>
  <si>
    <t>Balance at 1 January 2009</t>
  </si>
  <si>
    <t>Interim Report - First Quarter 2009</t>
  </si>
  <si>
    <t>Financial period</t>
  </si>
  <si>
    <t>Current Tax liabilities</t>
  </si>
  <si>
    <t>Cash flows from operating activities</t>
  </si>
  <si>
    <t>Net (decrease) /increase in cash &amp; cash equivalents</t>
  </si>
  <si>
    <t xml:space="preserve">  Bank short trm borrowings (Bankers' acceptances)</t>
  </si>
  <si>
    <t>Net cash generated used in Investing Activities</t>
  </si>
  <si>
    <t>Net cash generated from/(used in) operations activities</t>
  </si>
  <si>
    <t>Net cash generated from/(used in) financing activities</t>
  </si>
  <si>
    <t xml:space="preserve">  Dividend paid</t>
  </si>
  <si>
    <t>Cash &amp; cash equilvalents at end of period  31st March</t>
  </si>
  <si>
    <t>Cash &amp; cash equilvalents at 1st January</t>
  </si>
  <si>
    <t>Cash flows from investing activities</t>
  </si>
  <si>
    <t>Cash flows from financing activities</t>
  </si>
  <si>
    <t xml:space="preserve">  Bank overdraft</t>
  </si>
  <si>
    <t xml:space="preserve">  Cash &amp; bank balance</t>
  </si>
  <si>
    <t xml:space="preserve">Basic earnings per share are calculated based on the net profit for the period as the numerator and the number of </t>
  </si>
  <si>
    <t>ordinary shares in issue of 45,780,000 as the denominator.</t>
  </si>
  <si>
    <t xml:space="preserve">The effect of diluted earnings per share for the current year quarter arising from the assumed conversion of the  </t>
  </si>
  <si>
    <t>outstanding ESOS option is anti-dilutive. Accordingly, the diluted earnings per share for the current year quarter is</t>
  </si>
  <si>
    <t>presented as equal to basic earnings per share.</t>
  </si>
  <si>
    <t xml:space="preserve">The condensed consolidated financial statement should be read in conjunction  with the Audited </t>
  </si>
  <si>
    <t>Financial Statements for the year ended 31 December 2008 and the accompanying explanatory notes</t>
  </si>
  <si>
    <t>attached to the Interim Consolidated Financial Statements.</t>
  </si>
  <si>
    <t>&lt;-Distributable-&gt;</t>
  </si>
  <si>
    <t>&lt;--------------------   Non- distributable -----------------------&gt;</t>
  </si>
  <si>
    <t xml:space="preserve">Profit before tax </t>
  </si>
  <si>
    <t>Profit  for the period</t>
  </si>
  <si>
    <t>The condensed consolidated balance sheet should be read in conjunction with the Audited</t>
  </si>
  <si>
    <t>Financial Statements for the year ended 31 December 2008 and the accompanying explanatory</t>
  </si>
  <si>
    <t>notes attached to the Interim Consolidated Financial Statements</t>
  </si>
  <si>
    <t>The condensed consolidated cash flow statement should be read in conjunction with the</t>
  </si>
  <si>
    <t>audited financial statements for the year ended 31 December 2008 and the accompanying</t>
  </si>
  <si>
    <t>explanatory notes attached to the Interim Consolidated Financial Statements.</t>
  </si>
  <si>
    <t xml:space="preserve">&lt;---------------------      Attributable to Equity Holders of the parent  ----------------&gt; </t>
  </si>
  <si>
    <t>3 months ended 31 March 2009</t>
  </si>
  <si>
    <t>3 months ended 31 March 2008</t>
  </si>
  <si>
    <t>The Condensed Consolidated Statement Of Changes in Equity should be read in conjunction with the Audited</t>
  </si>
  <si>
    <t xml:space="preserve">Financial Statements for the year ended 31 December 2008 and the accompanyinf explanatory notes attached </t>
  </si>
  <si>
    <t>to the Interim Consolidated Financial Statements.</t>
  </si>
</sst>
</file>

<file path=xl/styles.xml><?xml version="1.0" encoding="utf-8"?>
<styleSheet xmlns="http://schemas.openxmlformats.org/spreadsheetml/2006/main">
  <numFmts count="4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00_);_(* \(#,##0.000\);_(* &quot;-&quot;??_);_(@_)"/>
    <numFmt numFmtId="180" formatCode="#,##0.000_);\(#,##0.000\)"/>
    <numFmt numFmtId="181" formatCode="_(* #,##0.0_);_(* \(#,##0.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00"/>
    <numFmt numFmtId="187" formatCode="#,##0.000000"/>
    <numFmt numFmtId="188" formatCode="#,##0.00000"/>
    <numFmt numFmtId="189" formatCode="#,##0.0000"/>
    <numFmt numFmtId="190" formatCode="#,##0.0"/>
    <numFmt numFmtId="191" formatCode="#,##0.0000000"/>
    <numFmt numFmtId="192" formatCode="_(* #,##0.0000_);_(* \(#,##0.0000\);_(* &quot;-&quot;??_);_(@_)"/>
    <numFmt numFmtId="193" formatCode="_(* #,##0.0000000_);_(* \(#,##0.0000000\);_(* &quot;-&quot;???????_);_(@_)"/>
    <numFmt numFmtId="194" formatCode="0.0%"/>
    <numFmt numFmtId="195" formatCode="0.000%"/>
    <numFmt numFmtId="196" formatCode="_(* #,##0.0000_);_(* \(#,##0.0000\);_(* &quot;-&quot;????_);_(@_)"/>
    <numFmt numFmtId="197" formatCode="_(* #,##0.00000_);_(* \(#,##0.00000\);_(* &quot;-&quot;??_);_(@_)"/>
    <numFmt numFmtId="198" formatCode="_(* #,##0.000000_);_(* \(#,##0.000000\);_(* &quot;-&quot;??_);_(@_)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i/>
      <sz val="11"/>
      <name val="Tahoma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37" fontId="1" fillId="15" borderId="1" applyBorder="0" applyProtection="0">
      <alignment vertical="center"/>
    </xf>
    <xf numFmtId="0" fontId="17" fillId="16" borderId="0" applyNumberFormat="0" applyBorder="0" applyAlignment="0" applyProtection="0"/>
    <xf numFmtId="0" fontId="2" fillId="17" borderId="0" applyBorder="0">
      <alignment horizontal="left" vertical="center" indent="1"/>
      <protection/>
    </xf>
    <xf numFmtId="0" fontId="18" fillId="15" borderId="2" applyNumberFormat="0" applyAlignment="0" applyProtection="0"/>
    <xf numFmtId="0" fontId="1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6" borderId="0" applyNumberFormat="0" applyBorder="0" applyAlignment="0" applyProtection="0"/>
    <xf numFmtId="37" fontId="4" fillId="18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19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11" applyNumberFormat="0" applyFill="0" applyAlignment="0" applyProtection="0"/>
    <xf numFmtId="0" fontId="27" fillId="7" borderId="0" applyNumberFormat="0" applyBorder="0" applyAlignment="0" applyProtection="0"/>
    <xf numFmtId="0" fontId="8" fillId="20" borderId="0">
      <alignment horizontal="left" indent="1"/>
      <protection/>
    </xf>
    <xf numFmtId="4" fontId="1" fillId="15" borderId="12" applyBorder="0">
      <alignment horizontal="left" vertical="center" indent="2"/>
      <protection/>
    </xf>
    <xf numFmtId="37" fontId="0" fillId="0" borderId="0">
      <alignment/>
      <protection/>
    </xf>
    <xf numFmtId="0" fontId="0" fillId="4" borderId="13" applyNumberFormat="0" applyFont="0" applyAlignment="0" applyProtection="0"/>
    <xf numFmtId="0" fontId="28" fillId="15" borderId="14" applyNumberFormat="0" applyAlignment="0" applyProtection="0"/>
    <xf numFmtId="9" fontId="0" fillId="0" borderId="0" applyFont="0" applyFill="0" applyBorder="0" applyAlignment="0" applyProtection="0"/>
    <xf numFmtId="0" fontId="9" fillId="17" borderId="0">
      <alignment horizontal="left" indent="1"/>
      <protection/>
    </xf>
    <xf numFmtId="0" fontId="10" fillId="17" borderId="0" applyBorder="0">
      <alignment horizontal="left" vertical="center" indent="1"/>
      <protection/>
    </xf>
    <xf numFmtId="0" fontId="11" fillId="21" borderId="0" applyBorder="0">
      <alignment horizontal="left" vertical="center" indent="1"/>
      <protection/>
    </xf>
    <xf numFmtId="0" fontId="29" fillId="0" borderId="15" applyNumberFormat="0" applyFill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 horizontal="center"/>
    </xf>
    <xf numFmtId="178" fontId="14" fillId="0" borderId="0" xfId="44" applyNumberFormat="1" applyFont="1" applyBorder="1" applyAlignment="1">
      <alignment/>
    </xf>
    <xf numFmtId="178" fontId="14" fillId="0" borderId="0" xfId="44" applyNumberFormat="1" applyFont="1" applyAlignment="1">
      <alignment/>
    </xf>
    <xf numFmtId="43" fontId="14" fillId="0" borderId="0" xfId="44" applyFont="1" applyAlignment="1">
      <alignment/>
    </xf>
    <xf numFmtId="0" fontId="14" fillId="0" borderId="0" xfId="0" applyFont="1" applyAlignment="1" quotePrefix="1">
      <alignment/>
    </xf>
    <xf numFmtId="178" fontId="33" fillId="0" borderId="16" xfId="44" applyNumberFormat="1" applyFont="1" applyBorder="1" applyAlignment="1">
      <alignment/>
    </xf>
    <xf numFmtId="0" fontId="14" fillId="0" borderId="0" xfId="0" applyFont="1" applyBorder="1" applyAlignment="1" quotePrefix="1">
      <alignment/>
    </xf>
    <xf numFmtId="43" fontId="14" fillId="0" borderId="0" xfId="44" applyFont="1" applyBorder="1" applyAlignment="1">
      <alignment/>
    </xf>
    <xf numFmtId="178" fontId="14" fillId="0" borderId="0" xfId="0" applyNumberFormat="1" applyFont="1" applyAlignment="1">
      <alignment/>
    </xf>
    <xf numFmtId="0" fontId="12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178" fontId="33" fillId="0" borderId="0" xfId="44" applyNumberFormat="1" applyFont="1" applyBorder="1" applyAlignment="1">
      <alignment/>
    </xf>
    <xf numFmtId="179" fontId="14" fillId="0" borderId="0" xfId="44" applyNumberFormat="1" applyFont="1" applyBorder="1" applyAlignment="1">
      <alignment/>
    </xf>
    <xf numFmtId="179" fontId="14" fillId="0" borderId="0" xfId="0" applyNumberFormat="1" applyFont="1" applyAlignment="1">
      <alignment/>
    </xf>
    <xf numFmtId="179" fontId="14" fillId="0" borderId="0" xfId="44" applyNumberFormat="1" applyFont="1" applyAlignment="1">
      <alignment/>
    </xf>
    <xf numFmtId="0" fontId="38" fillId="0" borderId="0" xfId="0" applyFont="1" applyBorder="1" applyAlignment="1">
      <alignment/>
    </xf>
    <xf numFmtId="179" fontId="33" fillId="0" borderId="16" xfId="44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14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14" fontId="39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39" fillId="0" borderId="0" xfId="0" applyFont="1" applyAlignment="1" quotePrefix="1">
      <alignment horizontal="right"/>
    </xf>
    <xf numFmtId="0" fontId="39" fillId="0" borderId="0" xfId="0" applyFont="1" applyBorder="1" applyAlignment="1" quotePrefix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78" fontId="14" fillId="0" borderId="0" xfId="44" applyNumberFormat="1" applyFont="1" applyAlignment="1">
      <alignment horizontal="right"/>
    </xf>
    <xf numFmtId="178" fontId="14" fillId="0" borderId="0" xfId="44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178" fontId="14" fillId="0" borderId="17" xfId="44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178" fontId="14" fillId="0" borderId="0" xfId="44" applyNumberFormat="1" applyFont="1" applyAlignment="1" quotePrefix="1">
      <alignment horizontal="right"/>
    </xf>
    <xf numFmtId="43" fontId="14" fillId="0" borderId="0" xfId="44" applyFont="1" applyAlignment="1">
      <alignment horizontal="right"/>
    </xf>
    <xf numFmtId="37" fontId="14" fillId="0" borderId="0" xfId="0" applyNumberFormat="1" applyFont="1" applyAlignment="1">
      <alignment/>
    </xf>
    <xf numFmtId="178" fontId="14" fillId="0" borderId="0" xfId="44" applyNumberFormat="1" applyFont="1" applyFill="1" applyAlignment="1" quotePrefix="1">
      <alignment horizontal="right"/>
    </xf>
    <xf numFmtId="178" fontId="14" fillId="0" borderId="16" xfId="44" applyNumberFormat="1" applyFont="1" applyBorder="1" applyAlignment="1">
      <alignment horizontal="right"/>
    </xf>
    <xf numFmtId="37" fontId="14" fillId="0" borderId="16" xfId="0" applyNumberFormat="1" applyFont="1" applyBorder="1" applyAlignment="1">
      <alignment horizontal="right"/>
    </xf>
    <xf numFmtId="39" fontId="14" fillId="0" borderId="0" xfId="0" applyNumberFormat="1" applyFont="1" applyBorder="1" applyAlignment="1">
      <alignment horizontal="right"/>
    </xf>
    <xf numFmtId="179" fontId="14" fillId="0" borderId="0" xfId="44" applyNumberFormat="1" applyFont="1" applyBorder="1" applyAlignment="1">
      <alignment horizontal="right"/>
    </xf>
    <xf numFmtId="43" fontId="14" fillId="0" borderId="0" xfId="44" applyNumberFormat="1" applyFont="1" applyBorder="1" applyAlignment="1">
      <alignment horizontal="right"/>
    </xf>
    <xf numFmtId="180" fontId="14" fillId="0" borderId="0" xfId="0" applyNumberFormat="1" applyFont="1" applyBorder="1" applyAlignment="1">
      <alignment horizontal="right"/>
    </xf>
    <xf numFmtId="43" fontId="14" fillId="0" borderId="0" xfId="44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  <xf numFmtId="37" fontId="14" fillId="0" borderId="12" xfId="0" applyNumberFormat="1" applyFont="1" applyBorder="1" applyAlignment="1">
      <alignment horizontal="right"/>
    </xf>
    <xf numFmtId="37" fontId="33" fillId="0" borderId="16" xfId="0" applyNumberFormat="1" applyFont="1" applyBorder="1" applyAlignment="1">
      <alignment horizontal="right"/>
    </xf>
    <xf numFmtId="0" fontId="40" fillId="0" borderId="0" xfId="0" applyFont="1" applyAlignment="1">
      <alignment/>
    </xf>
    <xf numFmtId="37" fontId="33" fillId="0" borderId="0" xfId="0" applyNumberFormat="1" applyFont="1" applyAlignment="1">
      <alignment/>
    </xf>
    <xf numFmtId="37" fontId="33" fillId="0" borderId="0" xfId="0" applyNumberFormat="1" applyFont="1" applyBorder="1" applyAlignment="1">
      <alignment horizontal="right"/>
    </xf>
    <xf numFmtId="39" fontId="33" fillId="0" borderId="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14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 quotePrefix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78" fontId="14" fillId="0" borderId="0" xfId="44" applyNumberFormat="1" applyFont="1" applyAlignment="1">
      <alignment horizontal="center"/>
    </xf>
    <xf numFmtId="178" fontId="14" fillId="0" borderId="12" xfId="44" applyNumberFormat="1" applyFont="1" applyBorder="1" applyAlignment="1">
      <alignment horizontal="center"/>
    </xf>
    <xf numFmtId="178" fontId="14" fillId="0" borderId="0" xfId="0" applyNumberFormat="1" applyFont="1" applyAlignment="1">
      <alignment/>
    </xf>
    <xf numFmtId="178" fontId="33" fillId="0" borderId="16" xfId="44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178" fontId="33" fillId="0" borderId="0" xfId="44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7" fontId="35" fillId="0" borderId="0" xfId="67" applyFont="1" applyAlignment="1" applyProtection="1">
      <alignment horizontal="justify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" xfId="51"/>
    <cellStyle name="Header Total" xfId="52"/>
    <cellStyle name="Header1" xfId="53"/>
    <cellStyle name="Header2" xfId="54"/>
    <cellStyle name="Header3" xfId="55"/>
    <cellStyle name="Header4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nPrint_Heading" xfId="65"/>
    <cellStyle name="Normal 2" xfId="66"/>
    <cellStyle name="Normal_P &amp;L " xfId="67"/>
    <cellStyle name="Note" xfId="68"/>
    <cellStyle name="Output" xfId="69"/>
    <cellStyle name="Percent" xfId="70"/>
    <cellStyle name="Product Title" xfId="71"/>
    <cellStyle name="Text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A47: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33">
      <selection activeCell="D48" sqref="D48"/>
    </sheetView>
  </sheetViews>
  <sheetFormatPr defaultColWidth="9.140625" defaultRowHeight="12.75"/>
  <cols>
    <col min="1" max="2" width="9.140625" style="22" customWidth="1"/>
    <col min="3" max="3" width="9.8515625" style="22" customWidth="1"/>
    <col min="4" max="4" width="6.28125" style="22" customWidth="1"/>
    <col min="5" max="5" width="15.421875" style="22" customWidth="1"/>
    <col min="6" max="6" width="3.8515625" style="22" customWidth="1"/>
    <col min="7" max="7" width="15.140625" style="22" customWidth="1"/>
    <col min="8" max="8" width="0" style="22" hidden="1" customWidth="1"/>
    <col min="9" max="9" width="4.140625" style="22" customWidth="1"/>
    <col min="10" max="10" width="12.57421875" style="22" customWidth="1"/>
    <col min="11" max="11" width="4.140625" style="22" customWidth="1"/>
    <col min="12" max="12" width="14.00390625" style="22" customWidth="1"/>
    <col min="13" max="13" width="9.140625" style="22" customWidth="1"/>
    <col min="14" max="14" width="13.7109375" style="22" customWidth="1"/>
    <col min="15" max="16384" width="9.140625" style="22" customWidth="1"/>
  </cols>
  <sheetData>
    <row r="1" spans="1:12" s="6" customFormat="1" ht="14.25">
      <c r="A1" s="7" t="s">
        <v>68</v>
      </c>
      <c r="B1" s="7"/>
      <c r="C1" s="7"/>
      <c r="D1" s="7"/>
      <c r="E1" s="7"/>
      <c r="F1" s="38"/>
      <c r="G1" s="7"/>
      <c r="H1" s="8"/>
      <c r="I1" s="39"/>
      <c r="J1" s="8"/>
      <c r="K1" s="39"/>
      <c r="L1" s="8"/>
    </row>
    <row r="2" spans="1:12" s="6" customFormat="1" ht="14.25">
      <c r="A2" s="7" t="s">
        <v>41</v>
      </c>
      <c r="B2" s="7"/>
      <c r="C2" s="7"/>
      <c r="D2" s="7"/>
      <c r="E2" s="7"/>
      <c r="F2" s="38"/>
      <c r="G2" s="7"/>
      <c r="H2" s="8"/>
      <c r="I2" s="39"/>
      <c r="J2" s="8"/>
      <c r="K2" s="39"/>
      <c r="L2" s="8"/>
    </row>
    <row r="3" spans="1:12" s="6" customFormat="1" ht="14.25">
      <c r="A3" s="7" t="s">
        <v>42</v>
      </c>
      <c r="B3" s="7"/>
      <c r="C3" s="7"/>
      <c r="D3" s="7"/>
      <c r="E3" s="7"/>
      <c r="F3" s="38"/>
      <c r="G3" s="7"/>
      <c r="H3" s="8"/>
      <c r="I3" s="39"/>
      <c r="J3" s="8"/>
      <c r="K3" s="39"/>
      <c r="L3" s="8"/>
    </row>
    <row r="4" spans="1:12" s="6" customFormat="1" ht="14.25">
      <c r="A4" s="7"/>
      <c r="B4" s="7"/>
      <c r="C4" s="7"/>
      <c r="D4" s="7"/>
      <c r="E4" s="7"/>
      <c r="F4" s="38"/>
      <c r="G4" s="7"/>
      <c r="H4" s="8"/>
      <c r="I4" s="39"/>
      <c r="J4" s="8"/>
      <c r="K4" s="39"/>
      <c r="L4" s="8"/>
    </row>
    <row r="5" spans="1:12" s="6" customFormat="1" ht="14.25">
      <c r="A5" s="7" t="s">
        <v>116</v>
      </c>
      <c r="B5" s="7"/>
      <c r="C5" s="7"/>
      <c r="D5" s="7"/>
      <c r="E5" s="7"/>
      <c r="F5" s="38"/>
      <c r="G5" s="7"/>
      <c r="H5" s="7"/>
      <c r="I5" s="38"/>
      <c r="J5" s="7"/>
      <c r="K5" s="38"/>
      <c r="L5" s="8"/>
    </row>
    <row r="6" spans="1:12" s="6" customFormat="1" ht="14.25">
      <c r="A6" s="7"/>
      <c r="B6" s="7"/>
      <c r="C6" s="7"/>
      <c r="D6" s="7"/>
      <c r="E6" s="7"/>
      <c r="F6" s="38"/>
      <c r="G6" s="7"/>
      <c r="H6" s="7"/>
      <c r="I6" s="38"/>
      <c r="J6" s="7"/>
      <c r="K6" s="38"/>
      <c r="L6" s="8"/>
    </row>
    <row r="7" spans="6:11" s="6" customFormat="1" ht="14.25">
      <c r="F7" s="9"/>
      <c r="I7" s="9"/>
      <c r="K7" s="9"/>
    </row>
    <row r="8" spans="1:12" s="6" customFormat="1" ht="15">
      <c r="A8" s="10" t="s">
        <v>104</v>
      </c>
      <c r="B8" s="10"/>
      <c r="C8" s="10"/>
      <c r="D8" s="10"/>
      <c r="E8" s="10"/>
      <c r="F8" s="40"/>
      <c r="G8" s="10"/>
      <c r="H8" s="10"/>
      <c r="I8" s="40"/>
      <c r="J8" s="10"/>
      <c r="K8" s="40"/>
      <c r="L8" s="10"/>
    </row>
    <row r="9" spans="1:12" s="6" customFormat="1" ht="15">
      <c r="A9" s="10"/>
      <c r="B9" s="10"/>
      <c r="C9" s="11"/>
      <c r="D9" s="11"/>
      <c r="E9" s="11"/>
      <c r="F9" s="33"/>
      <c r="G9" s="11"/>
      <c r="H9" s="11"/>
      <c r="I9" s="33"/>
      <c r="J9" s="11"/>
      <c r="K9" s="33"/>
      <c r="L9" s="11"/>
    </row>
    <row r="10" spans="5:12" s="5" customFormat="1" ht="12.75">
      <c r="E10" s="12" t="s">
        <v>92</v>
      </c>
      <c r="F10" s="34"/>
      <c r="G10" s="12"/>
      <c r="H10" s="12"/>
      <c r="I10" s="34"/>
      <c r="J10" s="12" t="s">
        <v>53</v>
      </c>
      <c r="K10" s="34"/>
      <c r="L10" s="12"/>
    </row>
    <row r="11" spans="5:12" s="5" customFormat="1" ht="12.75">
      <c r="E11" s="35" t="s">
        <v>88</v>
      </c>
      <c r="F11" s="34"/>
      <c r="G11" s="35" t="s">
        <v>43</v>
      </c>
      <c r="H11" s="12"/>
      <c r="I11" s="34"/>
      <c r="J11" s="35" t="s">
        <v>88</v>
      </c>
      <c r="K11" s="34"/>
      <c r="L11" s="35" t="s">
        <v>46</v>
      </c>
    </row>
    <row r="12" spans="5:12" s="5" customFormat="1" ht="12.75">
      <c r="E12" s="35" t="s">
        <v>89</v>
      </c>
      <c r="F12" s="34"/>
      <c r="G12" s="35" t="s">
        <v>45</v>
      </c>
      <c r="H12" s="12"/>
      <c r="I12" s="34"/>
      <c r="J12" s="35" t="s">
        <v>89</v>
      </c>
      <c r="K12" s="34"/>
      <c r="L12" s="35" t="s">
        <v>45</v>
      </c>
    </row>
    <row r="13" spans="5:12" s="5" customFormat="1" ht="12.75">
      <c r="E13" s="35" t="s">
        <v>44</v>
      </c>
      <c r="F13" s="34"/>
      <c r="G13" s="35" t="s">
        <v>44</v>
      </c>
      <c r="H13" s="12"/>
      <c r="I13" s="34"/>
      <c r="J13" s="35" t="s">
        <v>90</v>
      </c>
      <c r="K13" s="34"/>
      <c r="L13" s="35" t="s">
        <v>91</v>
      </c>
    </row>
    <row r="14" spans="1:12" ht="15.75">
      <c r="A14" s="1"/>
      <c r="B14" s="1"/>
      <c r="C14" s="1"/>
      <c r="D14" s="1"/>
      <c r="E14" s="2"/>
      <c r="F14" s="4"/>
      <c r="G14" s="2"/>
      <c r="H14" s="2"/>
      <c r="I14" s="4"/>
      <c r="J14" s="2"/>
      <c r="K14" s="4"/>
      <c r="L14" s="2"/>
    </row>
    <row r="15" spans="5:12" s="6" customFormat="1" ht="14.25">
      <c r="E15" s="41">
        <v>39903</v>
      </c>
      <c r="F15" s="42" t="s">
        <v>1</v>
      </c>
      <c r="G15" s="41">
        <v>39538</v>
      </c>
      <c r="H15" s="43" t="s">
        <v>39</v>
      </c>
      <c r="I15" s="44"/>
      <c r="J15" s="41">
        <v>39903</v>
      </c>
      <c r="K15" s="42" t="s">
        <v>1</v>
      </c>
      <c r="L15" s="41">
        <v>39538</v>
      </c>
    </row>
    <row r="16" spans="5:12" s="6" customFormat="1" ht="14.25">
      <c r="E16" s="45" t="s">
        <v>0</v>
      </c>
      <c r="F16" s="46"/>
      <c r="G16" s="45" t="s">
        <v>0</v>
      </c>
      <c r="H16" s="45" t="s">
        <v>0</v>
      </c>
      <c r="I16" s="46"/>
      <c r="J16" s="45" t="s">
        <v>0</v>
      </c>
      <c r="K16" s="46"/>
      <c r="L16" s="45" t="s">
        <v>0</v>
      </c>
    </row>
    <row r="17" spans="5:16" s="6" customFormat="1" ht="14.25">
      <c r="E17" s="47"/>
      <c r="F17" s="48"/>
      <c r="G17" s="47"/>
      <c r="H17" s="47"/>
      <c r="I17" s="48"/>
      <c r="J17" s="47"/>
      <c r="K17" s="48"/>
      <c r="L17" s="47"/>
      <c r="P17" s="6" t="s">
        <v>1</v>
      </c>
    </row>
    <row r="18" spans="1:16" s="6" customFormat="1" ht="14.25">
      <c r="A18" s="6" t="s">
        <v>19</v>
      </c>
      <c r="E18" s="49">
        <v>14065</v>
      </c>
      <c r="F18" s="50"/>
      <c r="G18" s="49">
        <v>14412</v>
      </c>
      <c r="H18" s="51">
        <v>13426</v>
      </c>
      <c r="I18" s="52"/>
      <c r="J18" s="49">
        <v>14065</v>
      </c>
      <c r="K18" s="52"/>
      <c r="L18" s="49">
        <v>14412</v>
      </c>
      <c r="N18" s="6" t="s">
        <v>1</v>
      </c>
      <c r="P18" s="6" t="s">
        <v>1</v>
      </c>
    </row>
    <row r="19" spans="1:16" s="6" customFormat="1" ht="14.25">
      <c r="A19" s="6" t="s">
        <v>20</v>
      </c>
      <c r="E19" s="53">
        <v>-12146</v>
      </c>
      <c r="F19" s="50"/>
      <c r="G19" s="53">
        <v>-12498</v>
      </c>
      <c r="H19" s="54">
        <v>11545</v>
      </c>
      <c r="I19" s="52"/>
      <c r="J19" s="53">
        <v>-12146</v>
      </c>
      <c r="K19" s="52"/>
      <c r="L19" s="53">
        <v>-12498</v>
      </c>
      <c r="N19" s="6" t="s">
        <v>1</v>
      </c>
      <c r="P19" s="6" t="s">
        <v>1</v>
      </c>
    </row>
    <row r="20" spans="1:16" s="6" customFormat="1" ht="14.25">
      <c r="A20" s="6" t="s">
        <v>76</v>
      </c>
      <c r="E20" s="49">
        <f>+E18+E19</f>
        <v>1919</v>
      </c>
      <c r="F20" s="50"/>
      <c r="G20" s="49">
        <v>1914</v>
      </c>
      <c r="H20" s="51">
        <v>1881</v>
      </c>
      <c r="I20" s="52"/>
      <c r="J20" s="49">
        <f>+J18+J19</f>
        <v>1919</v>
      </c>
      <c r="K20" s="52"/>
      <c r="L20" s="49">
        <v>1914</v>
      </c>
      <c r="N20" s="6" t="s">
        <v>1</v>
      </c>
      <c r="P20" s="6" t="s">
        <v>1</v>
      </c>
    </row>
    <row r="21" spans="5:16" s="6" customFormat="1" ht="14.25">
      <c r="E21" s="55" t="s">
        <v>87</v>
      </c>
      <c r="F21" s="50"/>
      <c r="G21" s="55" t="s">
        <v>87</v>
      </c>
      <c r="H21" s="51"/>
      <c r="I21" s="52"/>
      <c r="J21" s="55" t="s">
        <v>87</v>
      </c>
      <c r="K21" s="52"/>
      <c r="L21" s="55" t="s">
        <v>87</v>
      </c>
      <c r="N21" s="6" t="s">
        <v>87</v>
      </c>
      <c r="P21" s="6" t="s">
        <v>1</v>
      </c>
    </row>
    <row r="22" spans="1:16" s="6" customFormat="1" ht="14.25">
      <c r="A22" s="6" t="s">
        <v>101</v>
      </c>
      <c r="E22" s="56">
        <v>0</v>
      </c>
      <c r="F22" s="50"/>
      <c r="G22" s="49">
        <v>77</v>
      </c>
      <c r="H22" s="51"/>
      <c r="I22" s="52"/>
      <c r="J22" s="56">
        <v>0</v>
      </c>
      <c r="K22" s="52"/>
      <c r="L22" s="49">
        <v>77</v>
      </c>
      <c r="N22" s="6" t="s">
        <v>1</v>
      </c>
      <c r="P22" s="6" t="s">
        <v>1</v>
      </c>
    </row>
    <row r="23" spans="5:16" s="6" customFormat="1" ht="14.25">
      <c r="E23" s="55"/>
      <c r="F23" s="50"/>
      <c r="H23" s="51"/>
      <c r="I23" s="52"/>
      <c r="J23" s="55"/>
      <c r="K23" s="52"/>
      <c r="P23" s="6" t="s">
        <v>1</v>
      </c>
    </row>
    <row r="24" spans="1:16" s="6" customFormat="1" ht="14.25">
      <c r="A24" s="6" t="s">
        <v>47</v>
      </c>
      <c r="E24" s="49">
        <v>0</v>
      </c>
      <c r="F24" s="50"/>
      <c r="G24" s="16">
        <v>0</v>
      </c>
      <c r="H24" s="51">
        <v>131</v>
      </c>
      <c r="I24" s="52"/>
      <c r="J24" s="49">
        <v>0</v>
      </c>
      <c r="K24" s="52"/>
      <c r="L24" s="16">
        <v>0</v>
      </c>
      <c r="N24" s="6" t="s">
        <v>1</v>
      </c>
      <c r="P24" s="6" t="s">
        <v>1</v>
      </c>
    </row>
    <row r="25" spans="1:16" s="6" customFormat="1" ht="14.25">
      <c r="A25" s="6" t="s">
        <v>48</v>
      </c>
      <c r="E25" s="49">
        <f>-873+5</f>
        <v>-868</v>
      </c>
      <c r="F25" s="50"/>
      <c r="G25" s="49">
        <v>-750</v>
      </c>
      <c r="H25" s="51">
        <v>-852</v>
      </c>
      <c r="I25" s="52"/>
      <c r="J25" s="49">
        <f>-873+5</f>
        <v>-868</v>
      </c>
      <c r="K25" s="52"/>
      <c r="L25" s="49">
        <v>-750</v>
      </c>
      <c r="N25" s="6" t="s">
        <v>1</v>
      </c>
      <c r="P25" s="6" t="s">
        <v>1</v>
      </c>
    </row>
    <row r="26" spans="1:16" s="6" customFormat="1" ht="14.25">
      <c r="A26" s="6" t="s">
        <v>49</v>
      </c>
      <c r="E26" s="49">
        <f>-890+55</f>
        <v>-835</v>
      </c>
      <c r="F26" s="50"/>
      <c r="G26" s="49">
        <v>-867</v>
      </c>
      <c r="H26" s="51">
        <v>-1023</v>
      </c>
      <c r="I26" s="52"/>
      <c r="J26" s="49">
        <f>-890+55</f>
        <v>-835</v>
      </c>
      <c r="K26" s="52"/>
      <c r="L26" s="49">
        <v>-867</v>
      </c>
      <c r="N26" s="6" t="s">
        <v>1</v>
      </c>
      <c r="P26" s="6" t="s">
        <v>1</v>
      </c>
    </row>
    <row r="27" spans="1:16" s="6" customFormat="1" ht="14.25">
      <c r="A27" s="6" t="s">
        <v>50</v>
      </c>
      <c r="E27" s="49">
        <f>-90+30</f>
        <v>-60</v>
      </c>
      <c r="F27" s="50"/>
      <c r="G27" s="49">
        <v>-110</v>
      </c>
      <c r="H27" s="51">
        <v>-225</v>
      </c>
      <c r="I27" s="52"/>
      <c r="J27" s="49">
        <f>-90+30</f>
        <v>-60</v>
      </c>
      <c r="K27" s="52"/>
      <c r="L27" s="49">
        <v>-110</v>
      </c>
      <c r="N27" s="6" t="s">
        <v>1</v>
      </c>
      <c r="P27" s="6" t="s">
        <v>102</v>
      </c>
    </row>
    <row r="28" spans="1:16" s="6" customFormat="1" ht="14.25">
      <c r="A28" s="6" t="s">
        <v>51</v>
      </c>
      <c r="D28" s="57"/>
      <c r="E28" s="53">
        <v>-135</v>
      </c>
      <c r="F28" s="50"/>
      <c r="G28" s="53">
        <v>-154</v>
      </c>
      <c r="H28" s="54">
        <v>-97</v>
      </c>
      <c r="I28" s="52"/>
      <c r="J28" s="53">
        <v>-135</v>
      </c>
      <c r="K28" s="52"/>
      <c r="L28" s="53">
        <v>-154</v>
      </c>
      <c r="N28" s="6" t="s">
        <v>102</v>
      </c>
      <c r="P28" s="6" t="s">
        <v>1</v>
      </c>
    </row>
    <row r="29" spans="1:16" s="6" customFormat="1" ht="14.25">
      <c r="A29" s="6" t="s">
        <v>142</v>
      </c>
      <c r="E29" s="49">
        <f>SUM(E20:E28)</f>
        <v>21</v>
      </c>
      <c r="F29" s="50"/>
      <c r="G29" s="49">
        <v>110</v>
      </c>
      <c r="H29" s="51">
        <v>-185</v>
      </c>
      <c r="I29" s="52"/>
      <c r="J29" s="49">
        <f>SUM(J20:J28)</f>
        <v>21</v>
      </c>
      <c r="K29" s="52"/>
      <c r="L29" s="49">
        <v>110</v>
      </c>
      <c r="N29" s="6" t="s">
        <v>1</v>
      </c>
      <c r="P29" s="6" t="s">
        <v>1</v>
      </c>
    </row>
    <row r="30" spans="5:16" s="6" customFormat="1" ht="14.25">
      <c r="E30" s="49" t="s">
        <v>1</v>
      </c>
      <c r="F30" s="50"/>
      <c r="H30" s="51"/>
      <c r="I30" s="52"/>
      <c r="J30" s="49" t="s">
        <v>1</v>
      </c>
      <c r="K30" s="52"/>
      <c r="N30" s="6" t="s">
        <v>1</v>
      </c>
      <c r="P30" s="6" t="s">
        <v>1</v>
      </c>
    </row>
    <row r="31" spans="1:16" s="6" customFormat="1" ht="14.25">
      <c r="A31" s="6" t="s">
        <v>52</v>
      </c>
      <c r="E31" s="58">
        <v>0</v>
      </c>
      <c r="F31" s="50"/>
      <c r="G31" s="58">
        <v>-10</v>
      </c>
      <c r="H31" s="52">
        <v>67</v>
      </c>
      <c r="I31" s="52"/>
      <c r="J31" s="58">
        <v>0</v>
      </c>
      <c r="K31" s="52"/>
      <c r="L31" s="58">
        <v>-10</v>
      </c>
      <c r="N31" s="6" t="s">
        <v>1</v>
      </c>
      <c r="P31" s="6" t="s">
        <v>1</v>
      </c>
    </row>
    <row r="32" spans="1:16" s="6" customFormat="1" ht="15" thickBot="1">
      <c r="A32" s="6" t="s">
        <v>143</v>
      </c>
      <c r="E32" s="59">
        <f>+E29+E31</f>
        <v>21</v>
      </c>
      <c r="F32" s="50"/>
      <c r="G32" s="59">
        <v>100</v>
      </c>
      <c r="H32" s="60">
        <v>-252</v>
      </c>
      <c r="I32" s="52"/>
      <c r="J32" s="59">
        <f>+J29+J31</f>
        <v>21</v>
      </c>
      <c r="K32" s="52"/>
      <c r="L32" s="59">
        <v>100</v>
      </c>
      <c r="N32" s="6" t="s">
        <v>1</v>
      </c>
      <c r="P32" s="6" t="s">
        <v>1</v>
      </c>
    </row>
    <row r="33" spans="1:16" s="6" customFormat="1" ht="15" thickTop="1">
      <c r="A33" s="6" t="s">
        <v>79</v>
      </c>
      <c r="E33" s="49" t="s">
        <v>1</v>
      </c>
      <c r="F33" s="50"/>
      <c r="G33" s="49" t="s">
        <v>1</v>
      </c>
      <c r="H33" s="45"/>
      <c r="I33" s="46"/>
      <c r="J33" s="49" t="s">
        <v>1</v>
      </c>
      <c r="K33" s="46"/>
      <c r="L33" s="49" t="s">
        <v>1</v>
      </c>
      <c r="N33" s="6" t="s">
        <v>1</v>
      </c>
      <c r="P33" s="6" t="s">
        <v>1</v>
      </c>
    </row>
    <row r="34" spans="1:16" s="6" customFormat="1" ht="15" thickBot="1">
      <c r="A34" s="6" t="s">
        <v>80</v>
      </c>
      <c r="E34" s="59">
        <f>+E32</f>
        <v>21</v>
      </c>
      <c r="F34" s="50"/>
      <c r="G34" s="59">
        <v>100</v>
      </c>
      <c r="H34" s="60">
        <v>-252</v>
      </c>
      <c r="I34" s="52"/>
      <c r="J34" s="59">
        <f>+J32</f>
        <v>21</v>
      </c>
      <c r="K34" s="52"/>
      <c r="L34" s="59">
        <v>100</v>
      </c>
      <c r="N34" s="6" t="s">
        <v>1</v>
      </c>
      <c r="P34" s="6" t="s">
        <v>1</v>
      </c>
    </row>
    <row r="35" spans="5:12" s="6" customFormat="1" ht="15" thickTop="1">
      <c r="E35" s="49"/>
      <c r="F35" s="50"/>
      <c r="G35" s="49"/>
      <c r="H35" s="45"/>
      <c r="I35" s="46"/>
      <c r="J35" s="45"/>
      <c r="K35" s="46"/>
      <c r="L35" s="45"/>
    </row>
    <row r="36" spans="1:12" s="6" customFormat="1" ht="14.25">
      <c r="A36" s="6" t="s">
        <v>78</v>
      </c>
      <c r="E36" s="49"/>
      <c r="F36" s="50"/>
      <c r="G36" s="49"/>
      <c r="H36" s="45"/>
      <c r="I36" s="46"/>
      <c r="J36" s="45"/>
      <c r="K36" s="46"/>
      <c r="L36" s="45"/>
    </row>
    <row r="37" spans="1:12" s="6" customFormat="1" ht="14.25">
      <c r="A37" s="6" t="s">
        <v>77</v>
      </c>
      <c r="E37" s="55" t="s">
        <v>1</v>
      </c>
      <c r="F37" s="50"/>
      <c r="G37" s="55" t="s">
        <v>1</v>
      </c>
      <c r="H37" s="45"/>
      <c r="I37" s="46"/>
      <c r="J37" s="45"/>
      <c r="K37" s="46"/>
      <c r="L37" s="45"/>
    </row>
    <row r="38" spans="5:16" s="6" customFormat="1" ht="14.25">
      <c r="E38" s="49"/>
      <c r="F38" s="50"/>
      <c r="G38" s="49"/>
      <c r="H38" s="45"/>
      <c r="I38" s="46"/>
      <c r="J38" s="45"/>
      <c r="K38" s="46"/>
      <c r="L38" s="45" t="s">
        <v>1</v>
      </c>
      <c r="P38" s="6" t="s">
        <v>1</v>
      </c>
    </row>
    <row r="39" spans="1:16" s="6" customFormat="1" ht="14.25">
      <c r="A39" s="6" t="s">
        <v>72</v>
      </c>
      <c r="E39" s="61">
        <f>+E34/45780*100</f>
        <v>0.045871559633027525</v>
      </c>
      <c r="F39" s="62"/>
      <c r="G39" s="63">
        <f>+G32/457.8</f>
        <v>0.218435998252512</v>
      </c>
      <c r="H39" s="64">
        <v>-0.6179499754781757</v>
      </c>
      <c r="I39" s="64"/>
      <c r="J39" s="61">
        <f>+J34/457.8</f>
        <v>0.04587155963302752</v>
      </c>
      <c r="K39" s="64"/>
      <c r="L39" s="65">
        <f>+L34/457.8</f>
        <v>0.218435998252512</v>
      </c>
      <c r="N39" s="6" t="s">
        <v>1</v>
      </c>
      <c r="P39" s="6" t="s">
        <v>1</v>
      </c>
    </row>
    <row r="40" spans="5:12" s="6" customFormat="1" ht="14.25">
      <c r="E40" s="49" t="s">
        <v>1</v>
      </c>
      <c r="F40" s="50"/>
      <c r="G40" s="49" t="s">
        <v>1</v>
      </c>
      <c r="H40" s="51"/>
      <c r="I40" s="52"/>
      <c r="J40" s="51"/>
      <c r="K40" s="52"/>
      <c r="L40" s="51"/>
    </row>
    <row r="41" spans="1:16" s="6" customFormat="1" ht="14.25">
      <c r="A41" s="6" t="s">
        <v>70</v>
      </c>
      <c r="E41" s="61">
        <f>+E39</f>
        <v>0.045871559633027525</v>
      </c>
      <c r="F41" s="62"/>
      <c r="G41" s="61">
        <v>0.218435998252512</v>
      </c>
      <c r="H41" s="64">
        <v>-0.6179499754781757</v>
      </c>
      <c r="I41" s="64"/>
      <c r="J41" s="63">
        <f>+J39</f>
        <v>0.04587155963302752</v>
      </c>
      <c r="K41" s="64"/>
      <c r="L41" s="61">
        <f>+L39</f>
        <v>0.218435998252512</v>
      </c>
      <c r="N41" s="6" t="s">
        <v>1</v>
      </c>
      <c r="P41" s="6" t="s">
        <v>1</v>
      </c>
    </row>
    <row r="42" spans="6:11" s="6" customFormat="1" ht="14.25">
      <c r="F42" s="9"/>
      <c r="I42" s="9"/>
      <c r="K42" s="9"/>
    </row>
    <row r="43" spans="1:16" s="6" customFormat="1" ht="14.25">
      <c r="A43" s="6" t="s">
        <v>71</v>
      </c>
      <c r="E43" s="65">
        <f>-E43</f>
        <v>0</v>
      </c>
      <c r="F43" s="9"/>
      <c r="G43" s="65">
        <v>0</v>
      </c>
      <c r="I43" s="9"/>
      <c r="J43" s="65">
        <v>0</v>
      </c>
      <c r="K43" s="9"/>
      <c r="L43" s="65">
        <v>0</v>
      </c>
      <c r="N43" s="6" t="s">
        <v>1</v>
      </c>
      <c r="P43" s="6" t="s">
        <v>1</v>
      </c>
    </row>
    <row r="44" spans="1:15" ht="15">
      <c r="A44" s="1"/>
      <c r="B44" s="1"/>
      <c r="C44" s="1"/>
      <c r="D44" s="1"/>
      <c r="E44" s="1"/>
      <c r="F44" s="3"/>
      <c r="G44" s="1"/>
      <c r="H44" s="1"/>
      <c r="I44" s="3"/>
      <c r="J44" s="1"/>
      <c r="K44" s="3"/>
      <c r="L44" s="1"/>
      <c r="O44" s="22" t="s">
        <v>1</v>
      </c>
    </row>
    <row r="45" spans="1:15" ht="15">
      <c r="A45" s="6" t="s">
        <v>73</v>
      </c>
      <c r="B45" s="6"/>
      <c r="C45" s="6"/>
      <c r="D45" s="6"/>
      <c r="E45" s="6"/>
      <c r="F45" s="9"/>
      <c r="G45" s="6"/>
      <c r="H45" s="6"/>
      <c r="I45" s="9"/>
      <c r="J45" s="6"/>
      <c r="K45" s="9"/>
      <c r="L45" s="6"/>
      <c r="M45" s="36"/>
      <c r="O45" s="22" t="s">
        <v>1</v>
      </c>
    </row>
    <row r="46" spans="1:15" ht="15">
      <c r="A46" s="6" t="s">
        <v>132</v>
      </c>
      <c r="B46" s="6"/>
      <c r="C46" s="6"/>
      <c r="D46" s="6"/>
      <c r="E46" s="6"/>
      <c r="F46" s="9"/>
      <c r="G46" s="6"/>
      <c r="H46" s="6"/>
      <c r="I46" s="9"/>
      <c r="J46" s="6"/>
      <c r="K46" s="9"/>
      <c r="L46" s="6"/>
      <c r="M46" s="36"/>
      <c r="O46" s="22" t="s">
        <v>1</v>
      </c>
    </row>
    <row r="47" spans="1:15" ht="15">
      <c r="A47" s="6" t="s">
        <v>133</v>
      </c>
      <c r="B47" s="6"/>
      <c r="C47" s="6"/>
      <c r="D47" s="6"/>
      <c r="E47" s="6"/>
      <c r="F47" s="9"/>
      <c r="G47" s="6"/>
      <c r="H47" s="6"/>
      <c r="I47" s="9"/>
      <c r="J47" s="6"/>
      <c r="K47" s="9"/>
      <c r="L47" s="6"/>
      <c r="M47" s="36"/>
      <c r="O47" s="22" t="s">
        <v>102</v>
      </c>
    </row>
    <row r="48" spans="1:15" ht="15">
      <c r="A48" s="6" t="s">
        <v>134</v>
      </c>
      <c r="B48" s="37"/>
      <c r="C48" s="37"/>
      <c r="D48" s="37"/>
      <c r="E48" s="37"/>
      <c r="F48" s="31"/>
      <c r="G48" s="37"/>
      <c r="H48" s="37"/>
      <c r="I48" s="31"/>
      <c r="J48" s="37"/>
      <c r="K48" s="31"/>
      <c r="L48" s="37"/>
      <c r="M48" s="36"/>
      <c r="O48" s="22" t="s">
        <v>1</v>
      </c>
    </row>
    <row r="49" spans="1:15" ht="15">
      <c r="A49" s="6" t="s">
        <v>135</v>
      </c>
      <c r="B49" s="37"/>
      <c r="C49" s="37"/>
      <c r="D49" s="37"/>
      <c r="E49" s="37"/>
      <c r="F49" s="31"/>
      <c r="G49" s="37"/>
      <c r="H49" s="37"/>
      <c r="I49" s="31"/>
      <c r="J49" s="37"/>
      <c r="K49" s="31"/>
      <c r="L49" s="37"/>
      <c r="M49" s="36"/>
      <c r="O49" s="22" t="s">
        <v>102</v>
      </c>
    </row>
    <row r="50" spans="1:15" ht="15">
      <c r="A50" s="6" t="s">
        <v>136</v>
      </c>
      <c r="B50" s="6"/>
      <c r="C50" s="6"/>
      <c r="D50" s="6"/>
      <c r="E50" s="6"/>
      <c r="F50" s="9"/>
      <c r="G50" s="6"/>
      <c r="H50" s="6"/>
      <c r="I50" s="9"/>
      <c r="J50" s="6"/>
      <c r="K50" s="9"/>
      <c r="L50" s="6"/>
      <c r="M50" s="36"/>
      <c r="O50" s="22" t="s">
        <v>1</v>
      </c>
    </row>
    <row r="51" spans="1:12" ht="15">
      <c r="A51" s="1"/>
      <c r="B51" s="1"/>
      <c r="C51" s="1"/>
      <c r="D51" s="1"/>
      <c r="E51" s="1"/>
      <c r="F51" s="3"/>
      <c r="G51" s="1"/>
      <c r="H51" s="1"/>
      <c r="I51" s="3"/>
      <c r="J51" s="1"/>
      <c r="K51" s="3"/>
      <c r="L51" s="1"/>
    </row>
    <row r="52" spans="1:15" ht="15">
      <c r="A52" s="1" t="s">
        <v>69</v>
      </c>
      <c r="B52" s="1"/>
      <c r="C52" s="1"/>
      <c r="D52" s="1"/>
      <c r="E52" s="1"/>
      <c r="F52" s="3"/>
      <c r="G52" s="1"/>
      <c r="H52" s="1"/>
      <c r="I52" s="3"/>
      <c r="J52" s="1"/>
      <c r="K52" s="3"/>
      <c r="L52" s="1"/>
      <c r="O52" s="22" t="s">
        <v>102</v>
      </c>
    </row>
    <row r="53" spans="1:15" ht="15">
      <c r="A53" s="1" t="s">
        <v>1</v>
      </c>
      <c r="B53" s="1"/>
      <c r="C53" s="1"/>
      <c r="D53" s="1"/>
      <c r="E53" s="1"/>
      <c r="F53" s="3"/>
      <c r="G53" s="1"/>
      <c r="H53" s="1"/>
      <c r="I53" s="3"/>
      <c r="J53" s="1"/>
      <c r="K53" s="3"/>
      <c r="L53" s="1"/>
      <c r="O53" s="22" t="s">
        <v>1</v>
      </c>
    </row>
    <row r="54" spans="1:12" ht="15.75">
      <c r="A54" s="11" t="s">
        <v>137</v>
      </c>
      <c r="B54" s="11"/>
      <c r="C54" s="11"/>
      <c r="D54" s="11"/>
      <c r="E54" s="11"/>
      <c r="F54" s="33"/>
      <c r="G54" s="11"/>
      <c r="H54" s="11"/>
      <c r="I54" s="33"/>
      <c r="J54" s="11"/>
      <c r="K54" s="11"/>
      <c r="L54" s="11"/>
    </row>
    <row r="55" spans="1:12" ht="15.75">
      <c r="A55" s="11" t="s">
        <v>138</v>
      </c>
      <c r="B55" s="11"/>
      <c r="C55" s="11"/>
      <c r="D55" s="11"/>
      <c r="E55" s="11"/>
      <c r="F55" s="33"/>
      <c r="G55" s="11"/>
      <c r="H55" s="11"/>
      <c r="I55" s="33"/>
      <c r="J55" s="11"/>
      <c r="K55" s="11"/>
      <c r="L55" s="11"/>
    </row>
    <row r="56" spans="1:12" ht="15.75">
      <c r="A56" s="11" t="s">
        <v>139</v>
      </c>
      <c r="B56" s="11"/>
      <c r="C56" s="11"/>
      <c r="D56" s="11"/>
      <c r="E56" s="11"/>
      <c r="F56" s="33"/>
      <c r="G56" s="11"/>
      <c r="H56" s="11"/>
      <c r="I56" s="33"/>
      <c r="J56" s="11"/>
      <c r="K56" s="11"/>
      <c r="L56" s="11"/>
    </row>
    <row r="58" ht="15.75">
      <c r="A58" s="23" t="s">
        <v>1</v>
      </c>
    </row>
    <row r="59" spans="1:11" ht="15.75">
      <c r="A59" s="94" t="s">
        <v>1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1" spans="1:11" ht="15.75">
      <c r="A61" s="94" t="s">
        <v>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1" ht="15.75">
      <c r="A62" s="94" t="s">
        <v>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1:11" ht="15.75">
      <c r="A63" s="94" t="s">
        <v>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ht="15">
      <c r="A64" s="22" t="s">
        <v>1</v>
      </c>
    </row>
  </sheetData>
  <mergeCells count="4">
    <mergeCell ref="A59:K59"/>
    <mergeCell ref="A61:K61"/>
    <mergeCell ref="A62:K62"/>
    <mergeCell ref="A63:K63"/>
  </mergeCells>
  <printOptions/>
  <pageMargins left="0.9448818897637796" right="0.35433070866141736" top="0.5905511811023623" bottom="0.7480314960629921" header="0.5118110236220472" footer="0.5118110236220472"/>
  <pageSetup horizontalDpi="600" verticalDpi="600" orientation="portrait" paperSize="9" scale="85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D9" sqref="D9"/>
    </sheetView>
  </sheetViews>
  <sheetFormatPr defaultColWidth="9.140625" defaultRowHeight="12.75"/>
  <cols>
    <col min="1" max="3" width="9.140625" style="25" customWidth="1"/>
    <col min="4" max="4" width="22.140625" style="25" customWidth="1"/>
    <col min="5" max="5" width="20.00390625" style="25" customWidth="1"/>
    <col min="6" max="6" width="16.28125" style="25" customWidth="1"/>
    <col min="7" max="16384" width="9.140625" style="25" customWidth="1"/>
  </cols>
  <sheetData>
    <row r="1" spans="1:6" s="36" customFormat="1" ht="14.25">
      <c r="A1" s="7" t="s">
        <v>54</v>
      </c>
      <c r="B1" s="7"/>
      <c r="C1" s="7"/>
      <c r="D1" s="7"/>
      <c r="E1" s="7"/>
      <c r="F1" s="7"/>
    </row>
    <row r="2" spans="1:6" s="36" customFormat="1" ht="14.25">
      <c r="A2" s="7" t="s">
        <v>41</v>
      </c>
      <c r="B2" s="7"/>
      <c r="C2" s="7"/>
      <c r="D2" s="7"/>
      <c r="E2" s="7"/>
      <c r="F2" s="7"/>
    </row>
    <row r="3" spans="1:6" s="36" customFormat="1" ht="14.25">
      <c r="A3" s="7" t="s">
        <v>42</v>
      </c>
      <c r="B3" s="7"/>
      <c r="C3" s="7"/>
      <c r="D3" s="7"/>
      <c r="E3" s="7"/>
      <c r="F3" s="7"/>
    </row>
    <row r="4" spans="1:6" s="36" customFormat="1" ht="14.25">
      <c r="A4" s="7"/>
      <c r="B4" s="7"/>
      <c r="C4" s="7"/>
      <c r="D4" s="7"/>
      <c r="E4" s="7"/>
      <c r="F4" s="7"/>
    </row>
    <row r="5" spans="1:6" s="36" customFormat="1" ht="14.25">
      <c r="A5" s="7" t="s">
        <v>116</v>
      </c>
      <c r="B5" s="7"/>
      <c r="C5" s="7"/>
      <c r="D5" s="7"/>
      <c r="E5" s="7"/>
      <c r="F5" s="7"/>
    </row>
    <row r="6" spans="1:6" s="36" customFormat="1" ht="14.25">
      <c r="A6" s="8"/>
      <c r="B6" s="8"/>
      <c r="C6" s="8"/>
      <c r="D6" s="8"/>
      <c r="E6" s="8"/>
      <c r="F6" s="8"/>
    </row>
    <row r="7" spans="1:6" s="36" customFormat="1" ht="15">
      <c r="A7" s="10" t="s">
        <v>105</v>
      </c>
      <c r="B7" s="10"/>
      <c r="C7" s="10"/>
      <c r="D7" s="10"/>
      <c r="E7" s="10"/>
      <c r="F7" s="10"/>
    </row>
    <row r="8" spans="1:6" s="36" customFormat="1" ht="14.25">
      <c r="A8" s="6"/>
      <c r="B8" s="6"/>
      <c r="C8" s="6"/>
      <c r="D8" s="6"/>
      <c r="E8" s="6"/>
      <c r="F8" s="6"/>
    </row>
    <row r="9" spans="1:6" s="36" customFormat="1" ht="14.25">
      <c r="A9" s="6"/>
      <c r="B9" s="6"/>
      <c r="C9" s="6"/>
      <c r="D9" s="6"/>
      <c r="E9" s="47" t="s">
        <v>55</v>
      </c>
      <c r="F9" s="47" t="s">
        <v>34</v>
      </c>
    </row>
    <row r="10" spans="1:6" s="36" customFormat="1" ht="14.25">
      <c r="A10" s="6"/>
      <c r="B10" s="6"/>
      <c r="C10" s="6"/>
      <c r="D10" s="47" t="s">
        <v>1</v>
      </c>
      <c r="E10" s="66" t="s">
        <v>56</v>
      </c>
      <c r="F10" s="47" t="s">
        <v>57</v>
      </c>
    </row>
    <row r="11" spans="1:6" s="36" customFormat="1" ht="14.25">
      <c r="A11" s="6"/>
      <c r="B11" s="6"/>
      <c r="C11" s="6"/>
      <c r="D11" s="47"/>
      <c r="E11" s="47" t="s">
        <v>117</v>
      </c>
      <c r="F11" s="47" t="s">
        <v>58</v>
      </c>
    </row>
    <row r="12" spans="1:6" s="36" customFormat="1" ht="14.25">
      <c r="A12" s="6"/>
      <c r="B12" s="6"/>
      <c r="C12" s="6"/>
      <c r="D12" s="47"/>
      <c r="E12" s="47" t="s">
        <v>4</v>
      </c>
      <c r="F12" s="47" t="s">
        <v>4</v>
      </c>
    </row>
    <row r="13" spans="1:6" s="36" customFormat="1" ht="14.25">
      <c r="A13" s="6"/>
      <c r="B13" s="6"/>
      <c r="C13" s="6"/>
      <c r="D13" s="47"/>
      <c r="E13" s="47"/>
      <c r="F13" s="47"/>
    </row>
    <row r="14" spans="1:6" s="36" customFormat="1" ht="14.25">
      <c r="A14" s="6"/>
      <c r="B14" s="6"/>
      <c r="C14" s="6"/>
      <c r="D14" s="47" t="s">
        <v>1</v>
      </c>
      <c r="E14" s="43" t="s">
        <v>106</v>
      </c>
      <c r="F14" s="43" t="s">
        <v>103</v>
      </c>
    </row>
    <row r="15" spans="1:6" s="36" customFormat="1" ht="15">
      <c r="A15" s="10" t="s">
        <v>21</v>
      </c>
      <c r="B15" s="6"/>
      <c r="C15" s="6"/>
      <c r="D15" s="6"/>
      <c r="E15" s="67" t="s">
        <v>0</v>
      </c>
      <c r="F15" s="67" t="s">
        <v>0</v>
      </c>
    </row>
    <row r="16" spans="1:6" s="36" customFormat="1" ht="15">
      <c r="A16" s="11" t="s">
        <v>59</v>
      </c>
      <c r="B16" s="6"/>
      <c r="C16" s="6"/>
      <c r="D16" s="6"/>
      <c r="E16" s="45"/>
      <c r="F16" s="45"/>
    </row>
    <row r="17" spans="1:6" s="36" customFormat="1" ht="14.25">
      <c r="A17" s="6" t="s">
        <v>22</v>
      </c>
      <c r="B17" s="6"/>
      <c r="C17" s="6"/>
      <c r="D17" s="6"/>
      <c r="E17" s="51">
        <f>26891+2182-E18-E19</f>
        <v>22396.364999999998</v>
      </c>
      <c r="F17" s="51">
        <v>22808</v>
      </c>
    </row>
    <row r="18" spans="1:6" s="36" customFormat="1" ht="14.25">
      <c r="A18" s="6" t="s">
        <v>97</v>
      </c>
      <c r="B18" s="6"/>
      <c r="C18" s="6"/>
      <c r="D18" s="6"/>
      <c r="E18" s="51">
        <f>4965.983-338.348</f>
        <v>4627.635</v>
      </c>
      <c r="F18" s="51">
        <v>4663</v>
      </c>
    </row>
    <row r="19" spans="1:6" s="36" customFormat="1" ht="14.25">
      <c r="A19" s="6" t="s">
        <v>35</v>
      </c>
      <c r="B19" s="6"/>
      <c r="C19" s="6"/>
      <c r="D19" s="6"/>
      <c r="E19" s="51">
        <v>2049</v>
      </c>
      <c r="F19" s="51">
        <v>2059</v>
      </c>
    </row>
    <row r="20" spans="1:6" s="36" customFormat="1" ht="15">
      <c r="A20" s="11" t="s">
        <v>98</v>
      </c>
      <c r="B20" s="6"/>
      <c r="C20" s="6"/>
      <c r="D20" s="6"/>
      <c r="E20" s="68">
        <f>SUM(E17:E19)</f>
        <v>29073</v>
      </c>
      <c r="F20" s="68">
        <f>SUM(F17:F19)</f>
        <v>29530</v>
      </c>
    </row>
    <row r="21" spans="1:6" s="36" customFormat="1" ht="14.25">
      <c r="A21" s="6"/>
      <c r="B21" s="6"/>
      <c r="C21" s="6"/>
      <c r="D21" s="6"/>
      <c r="E21" s="51"/>
      <c r="F21" s="51"/>
    </row>
    <row r="22" spans="1:6" s="36" customFormat="1" ht="15">
      <c r="A22" s="11" t="s">
        <v>2</v>
      </c>
      <c r="B22" s="6"/>
      <c r="C22" s="6"/>
      <c r="D22" s="6"/>
      <c r="E22" s="51"/>
      <c r="F22" s="51"/>
    </row>
    <row r="23" spans="1:6" s="36" customFormat="1" ht="14.25">
      <c r="A23" s="6" t="s">
        <v>23</v>
      </c>
      <c r="B23" s="6"/>
      <c r="C23" s="6"/>
      <c r="D23" s="6"/>
      <c r="E23" s="51">
        <f>-29+24673</f>
        <v>24644</v>
      </c>
      <c r="F23" s="51">
        <v>27877</v>
      </c>
    </row>
    <row r="24" spans="1:6" s="36" customFormat="1" ht="14.25">
      <c r="A24" s="6" t="s">
        <v>24</v>
      </c>
      <c r="B24" s="6"/>
      <c r="C24" s="6"/>
      <c r="D24" s="6"/>
      <c r="E24" s="51">
        <f>180-91+15699</f>
        <v>15788</v>
      </c>
      <c r="F24" s="51">
        <v>16250</v>
      </c>
    </row>
    <row r="25" spans="1:6" s="36" customFormat="1" ht="14.25">
      <c r="A25" s="6" t="s">
        <v>62</v>
      </c>
      <c r="B25" s="6"/>
      <c r="C25" s="6"/>
      <c r="D25" s="6"/>
      <c r="E25" s="51">
        <v>91</v>
      </c>
      <c r="F25" s="51">
        <v>91</v>
      </c>
    </row>
    <row r="26" spans="1:6" s="36" customFormat="1" ht="14.25">
      <c r="A26" s="6" t="s">
        <v>60</v>
      </c>
      <c r="B26" s="6"/>
      <c r="C26" s="6"/>
      <c r="D26" s="6"/>
      <c r="E26" s="51">
        <f>1613+29</f>
        <v>1642</v>
      </c>
      <c r="F26" s="51">
        <v>1513</v>
      </c>
    </row>
    <row r="27" spans="1:6" s="36" customFormat="1" ht="15">
      <c r="A27" s="11" t="s">
        <v>63</v>
      </c>
      <c r="B27" s="6"/>
      <c r="C27" s="6"/>
      <c r="D27" s="6"/>
      <c r="E27" s="68">
        <f>SUM(E23:E26)</f>
        <v>42165</v>
      </c>
      <c r="F27" s="68">
        <f>SUM(F23:F26)</f>
        <v>45731</v>
      </c>
    </row>
    <row r="28" spans="1:6" s="36" customFormat="1" ht="14.25">
      <c r="A28" s="6"/>
      <c r="B28" s="6"/>
      <c r="C28" s="6"/>
      <c r="D28" s="6"/>
      <c r="E28" s="51" t="s">
        <v>1</v>
      </c>
      <c r="F28" s="51" t="s">
        <v>1</v>
      </c>
    </row>
    <row r="29" spans="1:6" s="36" customFormat="1" ht="15.75" thickBot="1">
      <c r="A29" s="11" t="s">
        <v>25</v>
      </c>
      <c r="B29" s="11"/>
      <c r="C29" s="11"/>
      <c r="D29" s="11"/>
      <c r="E29" s="69">
        <f>+E20+E27</f>
        <v>71238</v>
      </c>
      <c r="F29" s="69">
        <f>+F20+F27</f>
        <v>75261</v>
      </c>
    </row>
    <row r="30" spans="1:6" s="36" customFormat="1" ht="15" thickTop="1">
      <c r="A30" s="70"/>
      <c r="B30" s="6"/>
      <c r="C30" s="6"/>
      <c r="D30" s="6"/>
      <c r="E30" s="51"/>
      <c r="F30" s="51"/>
    </row>
    <row r="31" spans="1:6" s="36" customFormat="1" ht="15">
      <c r="A31" s="10" t="s">
        <v>26</v>
      </c>
      <c r="B31" s="11"/>
      <c r="C31" s="11"/>
      <c r="D31" s="11"/>
      <c r="E31" s="51"/>
      <c r="F31" s="51"/>
    </row>
    <row r="32" spans="1:6" s="36" customFormat="1" ht="15">
      <c r="A32" s="11" t="s">
        <v>61</v>
      </c>
      <c r="B32" s="6"/>
      <c r="C32" s="6"/>
      <c r="D32" s="6"/>
      <c r="E32" s="51"/>
      <c r="F32" s="51"/>
    </row>
    <row r="33" spans="1:6" s="36" customFormat="1" ht="14.25">
      <c r="A33" s="6" t="s">
        <v>27</v>
      </c>
      <c r="B33" s="6"/>
      <c r="C33" s="6"/>
      <c r="D33" s="6"/>
      <c r="E33" s="51">
        <v>45780</v>
      </c>
      <c r="F33" s="51">
        <v>45780</v>
      </c>
    </row>
    <row r="34" spans="1:6" s="36" customFormat="1" ht="14.25">
      <c r="A34" s="6" t="s">
        <v>28</v>
      </c>
      <c r="B34" s="6"/>
      <c r="C34" s="6"/>
      <c r="D34" s="6"/>
      <c r="E34" s="51">
        <f>119+13469-3+90</f>
        <v>13675</v>
      </c>
      <c r="F34" s="51">
        <f>1636.153+12003.258</f>
        <v>13639.411</v>
      </c>
    </row>
    <row r="35" spans="1:6" s="36" customFormat="1" ht="15">
      <c r="A35" s="11" t="s">
        <v>64</v>
      </c>
      <c r="B35" s="6"/>
      <c r="C35" s="6"/>
      <c r="D35" s="6"/>
      <c r="E35" s="68">
        <f>+E34+E33</f>
        <v>59455</v>
      </c>
      <c r="F35" s="68">
        <f>+F34+F33</f>
        <v>59419.411</v>
      </c>
    </row>
    <row r="36" spans="1:6" s="36" customFormat="1" ht="15">
      <c r="A36" s="11"/>
      <c r="B36" s="6"/>
      <c r="C36" s="6"/>
      <c r="D36" s="6"/>
      <c r="E36" s="52" t="s">
        <v>1</v>
      </c>
      <c r="F36" s="52" t="s">
        <v>1</v>
      </c>
    </row>
    <row r="37" spans="1:6" s="36" customFormat="1" ht="15">
      <c r="A37" s="11" t="s">
        <v>99</v>
      </c>
      <c r="B37" s="6"/>
      <c r="C37" s="6"/>
      <c r="D37" s="6"/>
      <c r="E37" s="51"/>
      <c r="F37" s="51"/>
    </row>
    <row r="38" spans="1:6" s="36" customFormat="1" ht="14.25">
      <c r="A38" s="6" t="s">
        <v>96</v>
      </c>
      <c r="B38" s="6"/>
      <c r="C38" s="6"/>
      <c r="D38" s="6"/>
      <c r="E38" s="56">
        <v>0</v>
      </c>
      <c r="F38" s="56">
        <v>0</v>
      </c>
    </row>
    <row r="39" spans="1:6" s="36" customFormat="1" ht="14.25">
      <c r="A39" s="6" t="s">
        <v>66</v>
      </c>
      <c r="B39" s="6"/>
      <c r="C39" s="6"/>
      <c r="D39" s="6"/>
      <c r="E39" s="51">
        <v>1506</v>
      </c>
      <c r="F39" s="51">
        <v>1468.821</v>
      </c>
    </row>
    <row r="40" spans="1:6" s="36" customFormat="1" ht="14.25">
      <c r="A40" s="6" t="s">
        <v>31</v>
      </c>
      <c r="B40" s="6"/>
      <c r="C40" s="6"/>
      <c r="D40" s="6"/>
      <c r="E40" s="51">
        <v>27</v>
      </c>
      <c r="F40" s="51">
        <v>27.052</v>
      </c>
    </row>
    <row r="41" spans="1:6" s="36" customFormat="1" ht="15">
      <c r="A41" s="11" t="s">
        <v>100</v>
      </c>
      <c r="B41" s="6"/>
      <c r="C41" s="6"/>
      <c r="D41" s="6"/>
      <c r="E41" s="68">
        <f>+E39+E40</f>
        <v>1533</v>
      </c>
      <c r="F41" s="68">
        <f>+F39+F40</f>
        <v>1495.8729999999998</v>
      </c>
    </row>
    <row r="42" spans="1:6" s="36" customFormat="1" ht="15">
      <c r="A42" s="11"/>
      <c r="B42" s="6"/>
      <c r="C42" s="6"/>
      <c r="D42" s="6"/>
      <c r="E42" s="52"/>
      <c r="F42" s="52"/>
    </row>
    <row r="43" spans="1:6" s="36" customFormat="1" ht="15">
      <c r="A43" s="11" t="s">
        <v>81</v>
      </c>
      <c r="B43" s="6"/>
      <c r="C43" s="6"/>
      <c r="D43" s="6"/>
      <c r="E43" s="51"/>
      <c r="F43" s="51"/>
    </row>
    <row r="44" spans="1:6" s="36" customFormat="1" ht="14.25">
      <c r="A44" s="6" t="s">
        <v>29</v>
      </c>
      <c r="B44" s="6"/>
      <c r="C44" s="6"/>
      <c r="D44" s="6"/>
      <c r="E44" s="51">
        <f>-116+2668+80-24-90</f>
        <v>2518</v>
      </c>
      <c r="F44" s="51">
        <v>1958.848</v>
      </c>
    </row>
    <row r="45" spans="1:6" s="36" customFormat="1" ht="14.25">
      <c r="A45" s="6" t="s">
        <v>30</v>
      </c>
      <c r="B45" s="6"/>
      <c r="C45" s="6"/>
      <c r="D45" s="6"/>
      <c r="E45" s="51">
        <v>7732</v>
      </c>
      <c r="F45" s="51">
        <v>12383.651</v>
      </c>
    </row>
    <row r="46" spans="1:6" s="36" customFormat="1" ht="14.25">
      <c r="A46" s="6" t="s">
        <v>118</v>
      </c>
      <c r="B46" s="6"/>
      <c r="C46" s="6"/>
      <c r="D46" s="6"/>
      <c r="E46" s="51">
        <v>0</v>
      </c>
      <c r="F46" s="51">
        <v>3.203</v>
      </c>
    </row>
    <row r="47" spans="1:6" s="36" customFormat="1" ht="15">
      <c r="A47" s="11" t="s">
        <v>65</v>
      </c>
      <c r="B47" s="6"/>
      <c r="C47" s="6"/>
      <c r="D47" s="6"/>
      <c r="E47" s="68">
        <f>+E45+E44</f>
        <v>10250</v>
      </c>
      <c r="F47" s="68">
        <f>+F45+F44+F46</f>
        <v>14345.702</v>
      </c>
    </row>
    <row r="48" spans="1:6" s="36" customFormat="1" ht="15">
      <c r="A48" s="11"/>
      <c r="B48" s="6"/>
      <c r="C48" s="6"/>
      <c r="D48" s="6"/>
      <c r="E48" s="52"/>
      <c r="F48" s="52"/>
    </row>
    <row r="49" spans="1:6" s="36" customFormat="1" ht="15">
      <c r="A49" s="11" t="s">
        <v>32</v>
      </c>
      <c r="B49" s="6"/>
      <c r="C49" s="6"/>
      <c r="D49" s="6"/>
      <c r="E49" s="51">
        <f>+E47+E41</f>
        <v>11783</v>
      </c>
      <c r="F49" s="51">
        <f>+F47+F41</f>
        <v>15841.574999999999</v>
      </c>
    </row>
    <row r="50" spans="1:6" s="36" customFormat="1" ht="14.25">
      <c r="A50" s="6"/>
      <c r="B50" s="6"/>
      <c r="C50" s="6"/>
      <c r="D50" s="6"/>
      <c r="E50" s="51" t="s">
        <v>1</v>
      </c>
      <c r="F50" s="51" t="s">
        <v>1</v>
      </c>
    </row>
    <row r="51" spans="1:6" s="36" customFormat="1" ht="15.75" thickBot="1">
      <c r="A51" s="11" t="s">
        <v>33</v>
      </c>
      <c r="B51" s="11"/>
      <c r="C51" s="11"/>
      <c r="D51" s="71" t="s">
        <v>1</v>
      </c>
      <c r="E51" s="69">
        <f>+E49+E35</f>
        <v>71238</v>
      </c>
      <c r="F51" s="69">
        <f>+F49+F35</f>
        <v>75260.986</v>
      </c>
    </row>
    <row r="52" spans="1:6" s="36" customFormat="1" ht="15.75" thickTop="1">
      <c r="A52" s="11"/>
      <c r="B52" s="11"/>
      <c r="C52" s="11"/>
      <c r="D52" s="11"/>
      <c r="E52" s="72" t="s">
        <v>1</v>
      </c>
      <c r="F52" s="72" t="s">
        <v>1</v>
      </c>
    </row>
    <row r="53" spans="1:6" s="36" customFormat="1" ht="15">
      <c r="A53" s="11" t="s">
        <v>67</v>
      </c>
      <c r="B53" s="11"/>
      <c r="C53" s="11"/>
      <c r="D53" s="11"/>
      <c r="E53" s="73">
        <f>+E35/E33</f>
        <v>1.29871122761031</v>
      </c>
      <c r="F53" s="73">
        <v>1.2866149521625163</v>
      </c>
    </row>
    <row r="54" spans="1:6" s="36" customFormat="1" ht="15">
      <c r="A54" s="11"/>
      <c r="B54" s="11"/>
      <c r="C54" s="11"/>
      <c r="D54" s="11"/>
      <c r="E54" s="73" t="s">
        <v>1</v>
      </c>
      <c r="F54" s="73" t="s">
        <v>1</v>
      </c>
    </row>
    <row r="55" spans="1:6" s="36" customFormat="1" ht="14.25">
      <c r="A55" s="6"/>
      <c r="B55" s="6"/>
      <c r="C55" s="6"/>
      <c r="D55" s="6"/>
      <c r="E55" s="74" t="s">
        <v>82</v>
      </c>
      <c r="F55" s="47"/>
    </row>
    <row r="56" spans="1:6" s="36" customFormat="1" ht="15">
      <c r="A56" s="11" t="s">
        <v>144</v>
      </c>
      <c r="B56" s="11"/>
      <c r="C56" s="11"/>
      <c r="D56" s="11"/>
      <c r="E56" s="11"/>
      <c r="F56" s="11"/>
    </row>
    <row r="57" spans="1:6" s="36" customFormat="1" ht="15">
      <c r="A57" s="11" t="s">
        <v>145</v>
      </c>
      <c r="B57" s="11"/>
      <c r="C57" s="11"/>
      <c r="D57" s="11"/>
      <c r="E57" s="11"/>
      <c r="F57" s="11"/>
    </row>
    <row r="58" spans="1:6" s="36" customFormat="1" ht="15">
      <c r="A58" s="11" t="s">
        <v>146</v>
      </c>
      <c r="B58" s="11"/>
      <c r="C58" s="11"/>
      <c r="D58" s="11"/>
      <c r="E58" s="11"/>
      <c r="F58" s="11"/>
    </row>
    <row r="59" s="36" customFormat="1" ht="14.25"/>
  </sheetData>
  <printOptions/>
  <pageMargins left="1.299212598425197" right="0.5118110236220472" top="0.7874015748031497" bottom="0.984251968503937" header="0.5118110236220472" footer="0.5118110236220472"/>
  <pageSetup horizontalDpi="600" verticalDpi="600" orientation="portrait" paperSize="9" scale="85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C16" sqref="C16"/>
    </sheetView>
  </sheetViews>
  <sheetFormatPr defaultColWidth="9.140625" defaultRowHeight="12.75"/>
  <cols>
    <col min="1" max="5" width="9.140625" style="22" customWidth="1"/>
    <col min="6" max="6" width="15.57421875" style="22" customWidth="1"/>
    <col min="7" max="7" width="13.7109375" style="22" customWidth="1"/>
    <col min="8" max="8" width="16.57421875" style="22" customWidth="1"/>
    <col min="10" max="16384" width="9.140625" style="22" customWidth="1"/>
  </cols>
  <sheetData>
    <row r="1" spans="1:8" s="36" customFormat="1" ht="14.25">
      <c r="A1" s="75" t="s">
        <v>36</v>
      </c>
      <c r="B1" s="75"/>
      <c r="C1" s="75"/>
      <c r="D1" s="75"/>
      <c r="E1" s="75"/>
      <c r="F1" s="76"/>
      <c r="G1" s="76"/>
      <c r="H1" s="76"/>
    </row>
    <row r="2" spans="1:8" s="36" customFormat="1" ht="14.25">
      <c r="A2" s="75" t="s">
        <v>116</v>
      </c>
      <c r="B2" s="75"/>
      <c r="C2" s="75"/>
      <c r="D2" s="75"/>
      <c r="E2" s="75"/>
      <c r="F2" s="75"/>
      <c r="G2" s="75"/>
      <c r="H2" s="76"/>
    </row>
    <row r="3" spans="1:8" s="36" customFormat="1" ht="14.25">
      <c r="A3" s="75"/>
      <c r="B3" s="75"/>
      <c r="C3" s="75"/>
      <c r="D3" s="75"/>
      <c r="E3" s="75"/>
      <c r="F3" s="75"/>
      <c r="G3" s="75"/>
      <c r="H3" s="76"/>
    </row>
    <row r="4" spans="1:8" s="36" customFormat="1" ht="15">
      <c r="A4" s="77"/>
      <c r="B4" s="77"/>
      <c r="C4" s="77"/>
      <c r="D4" s="77"/>
      <c r="E4" s="77"/>
      <c r="F4" s="77"/>
      <c r="G4" s="77"/>
      <c r="H4" s="78"/>
    </row>
    <row r="5" spans="1:8" s="36" customFormat="1" ht="15">
      <c r="A5" s="79" t="s">
        <v>107</v>
      </c>
      <c r="B5" s="79"/>
      <c r="C5" s="79"/>
      <c r="D5" s="79"/>
      <c r="E5" s="79"/>
      <c r="F5" s="77"/>
      <c r="G5" s="77"/>
      <c r="H5" s="78"/>
    </row>
    <row r="6" spans="1:8" s="36" customFormat="1" ht="15">
      <c r="A6" s="80" t="s">
        <v>108</v>
      </c>
      <c r="H6" s="78"/>
    </row>
    <row r="7" s="36" customFormat="1" ht="14.25">
      <c r="H7" s="78" t="s">
        <v>1</v>
      </c>
    </row>
    <row r="8" spans="7:8" s="36" customFormat="1" ht="14.25">
      <c r="G8" s="81" t="s">
        <v>109</v>
      </c>
      <c r="H8" s="81" t="s">
        <v>109</v>
      </c>
    </row>
    <row r="9" spans="7:8" s="36" customFormat="1" ht="14.25">
      <c r="G9" s="82" t="s">
        <v>4</v>
      </c>
      <c r="H9" s="82" t="s">
        <v>4</v>
      </c>
    </row>
    <row r="10" spans="7:8" s="36" customFormat="1" ht="14.25">
      <c r="G10" s="81" t="s">
        <v>114</v>
      </c>
      <c r="H10" s="81" t="s">
        <v>111</v>
      </c>
    </row>
    <row r="11" spans="7:8" s="36" customFormat="1" ht="14.25">
      <c r="G11" s="83" t="s">
        <v>0</v>
      </c>
      <c r="H11" s="83" t="s">
        <v>0</v>
      </c>
    </row>
    <row r="12" spans="1:8" s="36" customFormat="1" ht="15">
      <c r="A12" s="77" t="s">
        <v>119</v>
      </c>
      <c r="G12" s="78"/>
      <c r="H12" s="78"/>
    </row>
    <row r="13" spans="1:8" s="36" customFormat="1" ht="14.25">
      <c r="A13" s="36" t="s">
        <v>12</v>
      </c>
      <c r="G13" s="84">
        <v>14341</v>
      </c>
      <c r="H13" s="84">
        <v>13511</v>
      </c>
    </row>
    <row r="14" spans="1:8" s="36" customFormat="1" ht="14.25">
      <c r="A14" s="36" t="s">
        <v>13</v>
      </c>
      <c r="G14" s="84">
        <v>782</v>
      </c>
      <c r="H14" s="84">
        <v>210</v>
      </c>
    </row>
    <row r="15" spans="1:8" s="36" customFormat="1" ht="14.25">
      <c r="A15" s="36" t="s">
        <v>1</v>
      </c>
      <c r="G15" s="85">
        <f>+G13+G14</f>
        <v>15123</v>
      </c>
      <c r="H15" s="85">
        <v>13721</v>
      </c>
    </row>
    <row r="16" spans="7:8" s="36" customFormat="1" ht="14.25">
      <c r="G16" s="84"/>
      <c r="H16" s="84"/>
    </row>
    <row r="17" spans="1:8" s="36" customFormat="1" ht="14.25">
      <c r="A17" s="36" t="s">
        <v>5</v>
      </c>
      <c r="G17" s="84">
        <v>-6648</v>
      </c>
      <c r="H17" s="84">
        <v>-14467</v>
      </c>
    </row>
    <row r="18" spans="1:8" s="36" customFormat="1" ht="14.25">
      <c r="A18" s="36" t="s">
        <v>14</v>
      </c>
      <c r="G18" s="84">
        <v>-3586</v>
      </c>
      <c r="H18" s="84">
        <v>-3582</v>
      </c>
    </row>
    <row r="19" spans="1:8" s="36" customFormat="1" ht="14.25">
      <c r="A19" s="36" t="s">
        <v>6</v>
      </c>
      <c r="G19" s="84">
        <v>0</v>
      </c>
      <c r="H19" s="84">
        <v>-121</v>
      </c>
    </row>
    <row r="20" spans="7:8" s="36" customFormat="1" ht="14.25">
      <c r="G20" s="85">
        <f>+G19+G18+G17</f>
        <v>-10234</v>
      </c>
      <c r="H20" s="85">
        <v>-18170</v>
      </c>
    </row>
    <row r="21" spans="7:8" s="36" customFormat="1" ht="14.25">
      <c r="G21" s="84"/>
      <c r="H21" s="84"/>
    </row>
    <row r="22" spans="1:8" s="36" customFormat="1" ht="14.25">
      <c r="A22" s="36" t="s">
        <v>123</v>
      </c>
      <c r="G22" s="85">
        <f>+G15+G20</f>
        <v>4889</v>
      </c>
      <c r="H22" s="85">
        <v>-4449</v>
      </c>
    </row>
    <row r="23" spans="7:8" s="36" customFormat="1" ht="14.25">
      <c r="G23" s="84"/>
      <c r="H23" s="84"/>
    </row>
    <row r="24" spans="1:8" s="36" customFormat="1" ht="15">
      <c r="A24" s="77" t="s">
        <v>128</v>
      </c>
      <c r="G24" s="84"/>
      <c r="H24" s="84"/>
    </row>
    <row r="25" spans="1:8" s="36" customFormat="1" ht="14.25" hidden="1">
      <c r="A25" s="36" t="s">
        <v>37</v>
      </c>
      <c r="G25" s="84">
        <v>0</v>
      </c>
      <c r="H25" s="84">
        <v>0</v>
      </c>
    </row>
    <row r="26" spans="1:8" s="36" customFormat="1" ht="14.25">
      <c r="A26" s="36" t="s">
        <v>83</v>
      </c>
      <c r="G26" s="84">
        <v>-165</v>
      </c>
      <c r="H26" s="84">
        <v>71</v>
      </c>
    </row>
    <row r="27" spans="1:8" s="36" customFormat="1" ht="14.25">
      <c r="A27" s="36" t="s">
        <v>85</v>
      </c>
      <c r="G27" s="84">
        <v>0</v>
      </c>
      <c r="H27" s="84">
        <v>-77</v>
      </c>
    </row>
    <row r="28" spans="1:8" s="36" customFormat="1" ht="14.25">
      <c r="A28" s="36" t="s">
        <v>122</v>
      </c>
      <c r="G28" s="85">
        <f>+G26</f>
        <v>-165</v>
      </c>
      <c r="H28" s="85">
        <v>-6</v>
      </c>
    </row>
    <row r="29" spans="7:8" s="36" customFormat="1" ht="14.25">
      <c r="G29" s="84"/>
      <c r="H29" s="84"/>
    </row>
    <row r="30" spans="1:8" s="36" customFormat="1" ht="15">
      <c r="A30" s="77" t="s">
        <v>129</v>
      </c>
      <c r="G30" s="84"/>
      <c r="H30" s="84"/>
    </row>
    <row r="31" spans="1:8" s="36" customFormat="1" ht="14.25">
      <c r="A31" s="36" t="s">
        <v>125</v>
      </c>
      <c r="G31" s="84">
        <v>0</v>
      </c>
      <c r="H31" s="84">
        <v>0</v>
      </c>
    </row>
    <row r="32" spans="1:8" s="36" customFormat="1" ht="14.25">
      <c r="A32" s="36" t="s">
        <v>121</v>
      </c>
      <c r="G32" s="84">
        <f>-3900+11</f>
        <v>-3889</v>
      </c>
      <c r="H32" s="84">
        <v>2963</v>
      </c>
    </row>
    <row r="33" spans="1:8" s="36" customFormat="1" ht="14.25">
      <c r="A33" s="36" t="s">
        <v>37</v>
      </c>
      <c r="G33" s="84">
        <v>0</v>
      </c>
      <c r="H33" s="84">
        <v>0</v>
      </c>
    </row>
    <row r="34" spans="1:10" s="36" customFormat="1" ht="14.25">
      <c r="A34" s="36" t="s">
        <v>38</v>
      </c>
      <c r="G34" s="84">
        <v>-135</v>
      </c>
      <c r="H34" s="84">
        <v>-154</v>
      </c>
      <c r="J34" s="36" t="s">
        <v>1</v>
      </c>
    </row>
    <row r="35" spans="1:10" s="36" customFormat="1" ht="14.25">
      <c r="A35" s="36" t="s">
        <v>124</v>
      </c>
      <c r="G35" s="85">
        <f>+G32+G34+G31</f>
        <v>-4024</v>
      </c>
      <c r="H35" s="85">
        <v>2809</v>
      </c>
      <c r="J35" s="86" t="s">
        <v>1</v>
      </c>
    </row>
    <row r="36" spans="7:10" s="36" customFormat="1" ht="14.25">
      <c r="G36" s="84"/>
      <c r="H36" s="84"/>
      <c r="J36" s="86" t="s">
        <v>1</v>
      </c>
    </row>
    <row r="37" spans="1:8" s="36" customFormat="1" ht="14.25">
      <c r="A37" s="36" t="s">
        <v>120</v>
      </c>
      <c r="G37" s="84">
        <f>+G22+G28+G35</f>
        <v>700</v>
      </c>
      <c r="H37" s="84">
        <v>-1646</v>
      </c>
    </row>
    <row r="38" spans="7:8" s="36" customFormat="1" ht="14.25">
      <c r="G38" s="84"/>
      <c r="H38" s="84"/>
    </row>
    <row r="39" spans="1:8" s="36" customFormat="1" ht="14.25">
      <c r="A39" s="36" t="s">
        <v>127</v>
      </c>
      <c r="G39" s="84">
        <v>942</v>
      </c>
      <c r="H39" s="84">
        <v>1879</v>
      </c>
    </row>
    <row r="40" spans="7:8" s="36" customFormat="1" ht="14.25">
      <c r="G40" s="84"/>
      <c r="H40" s="84"/>
    </row>
    <row r="41" spans="1:8" s="36" customFormat="1" ht="15.75" thickBot="1">
      <c r="A41" s="77" t="s">
        <v>126</v>
      </c>
      <c r="G41" s="87">
        <f>+G37+G39</f>
        <v>1642</v>
      </c>
      <c r="H41" s="87">
        <v>233</v>
      </c>
    </row>
    <row r="42" spans="7:8" s="36" customFormat="1" ht="15" thickTop="1">
      <c r="G42" s="84"/>
      <c r="H42" s="84"/>
    </row>
    <row r="43" spans="1:8" s="36" customFormat="1" ht="15">
      <c r="A43" s="77" t="s">
        <v>15</v>
      </c>
      <c r="B43" s="77"/>
      <c r="C43" s="77"/>
      <c r="D43" s="77"/>
      <c r="G43" s="84"/>
      <c r="H43" s="84"/>
    </row>
    <row r="44" spans="1:8" s="36" customFormat="1" ht="14.25">
      <c r="A44" s="36" t="s">
        <v>131</v>
      </c>
      <c r="G44" s="84">
        <v>1642</v>
      </c>
      <c r="H44" s="84">
        <v>977</v>
      </c>
    </row>
    <row r="45" spans="1:8" s="36" customFormat="1" ht="14.25">
      <c r="A45" s="36" t="s">
        <v>130</v>
      </c>
      <c r="G45" s="84">
        <v>0</v>
      </c>
      <c r="H45" s="84">
        <v>-744</v>
      </c>
    </row>
    <row r="46" spans="1:8" s="36" customFormat="1" ht="15.75" thickBot="1">
      <c r="A46" s="77" t="s">
        <v>1</v>
      </c>
      <c r="F46" s="86" t="s">
        <v>1</v>
      </c>
      <c r="G46" s="87">
        <f>+G44+G45</f>
        <v>1642</v>
      </c>
      <c r="H46" s="87">
        <v>233</v>
      </c>
    </row>
    <row r="47" spans="1:8" s="36" customFormat="1" ht="15.75" thickTop="1">
      <c r="A47" s="77"/>
      <c r="F47" s="86"/>
      <c r="G47" s="89"/>
      <c r="H47" s="89"/>
    </row>
    <row r="48" spans="1:8" s="36" customFormat="1" ht="15">
      <c r="A48" s="77"/>
      <c r="F48" s="86"/>
      <c r="G48" s="89"/>
      <c r="H48" s="89"/>
    </row>
    <row r="49" s="36" customFormat="1" ht="14.25">
      <c r="H49" s="78"/>
    </row>
    <row r="50" spans="1:8" s="36" customFormat="1" ht="15">
      <c r="A50" s="77" t="s">
        <v>147</v>
      </c>
      <c r="B50" s="77"/>
      <c r="C50" s="77"/>
      <c r="D50" s="77"/>
      <c r="E50" s="77"/>
      <c r="F50" s="77"/>
      <c r="G50" s="77"/>
      <c r="H50" s="88"/>
    </row>
    <row r="51" spans="1:8" s="36" customFormat="1" ht="15">
      <c r="A51" s="77" t="s">
        <v>148</v>
      </c>
      <c r="B51" s="77"/>
      <c r="C51" s="77"/>
      <c r="D51" s="77"/>
      <c r="E51" s="77"/>
      <c r="F51" s="77"/>
      <c r="G51" s="77"/>
      <c r="H51" s="88"/>
    </row>
    <row r="52" s="36" customFormat="1" ht="15">
      <c r="A52" s="77" t="s">
        <v>149</v>
      </c>
    </row>
    <row r="53" s="36" customFormat="1" ht="14.25"/>
    <row r="54" s="36" customFormat="1" ht="14.25"/>
    <row r="55" s="36" customFormat="1" ht="14.25"/>
    <row r="56" s="36" customFormat="1" ht="14.25"/>
  </sheetData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5">
      <selection activeCell="C56" sqref="C56"/>
    </sheetView>
  </sheetViews>
  <sheetFormatPr defaultColWidth="9.140625" defaultRowHeight="12.75"/>
  <cols>
    <col min="1" max="3" width="9.140625" style="6" customWidth="1"/>
    <col min="4" max="4" width="14.8515625" style="6" customWidth="1"/>
    <col min="5" max="5" width="11.57421875" style="6" customWidth="1"/>
    <col min="6" max="6" width="10.7109375" style="6" customWidth="1"/>
    <col min="7" max="7" width="12.140625" style="6" customWidth="1"/>
    <col min="8" max="8" width="10.421875" style="6" customWidth="1"/>
    <col min="9" max="9" width="13.57421875" style="6" customWidth="1"/>
    <col min="10" max="10" width="10.57421875" style="6" customWidth="1"/>
    <col min="11" max="16384" width="9.140625" style="6" customWidth="1"/>
  </cols>
  <sheetData>
    <row r="1" spans="1:6" ht="14.25">
      <c r="A1" s="7" t="s">
        <v>68</v>
      </c>
      <c r="B1" s="7"/>
      <c r="C1" s="7"/>
      <c r="D1" s="7"/>
      <c r="E1" s="7"/>
      <c r="F1" s="8"/>
    </row>
    <row r="2" spans="1:6" ht="14.25">
      <c r="A2" s="7" t="s">
        <v>41</v>
      </c>
      <c r="B2" s="7"/>
      <c r="C2" s="7"/>
      <c r="D2" s="7"/>
      <c r="E2" s="7"/>
      <c r="F2" s="8"/>
    </row>
    <row r="3" spans="1:6" ht="14.25">
      <c r="A3" s="7" t="s">
        <v>42</v>
      </c>
      <c r="B3" s="7"/>
      <c r="C3" s="7"/>
      <c r="D3" s="7"/>
      <c r="E3" s="7"/>
      <c r="F3" s="8"/>
    </row>
    <row r="4" spans="1:6" ht="14.25">
      <c r="A4" s="7"/>
      <c r="B4" s="7"/>
      <c r="C4" s="7"/>
      <c r="D4" s="7"/>
      <c r="E4" s="7"/>
      <c r="F4" s="8"/>
    </row>
    <row r="5" spans="1:6" ht="14.25">
      <c r="A5" s="24" t="s">
        <v>116</v>
      </c>
      <c r="B5" s="7"/>
      <c r="C5" s="7"/>
      <c r="D5" s="7"/>
      <c r="E5" s="7"/>
      <c r="F5" s="7"/>
    </row>
    <row r="6" ht="15">
      <c r="F6" s="11"/>
    </row>
    <row r="7" spans="1:6" ht="15">
      <c r="A7" s="10" t="s">
        <v>110</v>
      </c>
      <c r="B7" s="10"/>
      <c r="C7" s="10"/>
      <c r="D7" s="10"/>
      <c r="E7" s="10"/>
      <c r="F7" s="10"/>
    </row>
    <row r="8" spans="1:6" ht="15">
      <c r="A8" s="10"/>
      <c r="B8" s="10"/>
      <c r="C8" s="10"/>
      <c r="D8" s="10"/>
      <c r="E8" s="10"/>
      <c r="F8" s="10"/>
    </row>
    <row r="9" spans="1:5" s="5" customFormat="1" ht="12.75">
      <c r="A9" s="26"/>
      <c r="E9" s="12" t="s">
        <v>150</v>
      </c>
    </row>
    <row r="10" spans="1:9" s="92" customFormat="1" ht="12">
      <c r="A10" s="91"/>
      <c r="E10" s="93" t="s">
        <v>141</v>
      </c>
      <c r="I10" s="93" t="s">
        <v>140</v>
      </c>
    </row>
    <row r="11" ht="15">
      <c r="A11" s="10"/>
    </row>
    <row r="12" ht="15">
      <c r="A12" s="10"/>
    </row>
    <row r="13" spans="5:10" ht="14.25">
      <c r="E13" s="5"/>
      <c r="F13" s="5"/>
      <c r="G13" s="35" t="s">
        <v>16</v>
      </c>
      <c r="H13" s="35" t="s">
        <v>7</v>
      </c>
      <c r="I13" s="5"/>
      <c r="J13" s="5"/>
    </row>
    <row r="14" spans="5:10" ht="14.25">
      <c r="E14" s="35" t="s">
        <v>7</v>
      </c>
      <c r="F14" s="35" t="s">
        <v>7</v>
      </c>
      <c r="G14" s="35" t="s">
        <v>17</v>
      </c>
      <c r="H14" s="35" t="s">
        <v>40</v>
      </c>
      <c r="I14" s="35" t="s">
        <v>10</v>
      </c>
      <c r="J14" s="35"/>
    </row>
    <row r="15" spans="5:10" ht="14.25">
      <c r="E15" s="35" t="s">
        <v>8</v>
      </c>
      <c r="F15" s="35" t="s">
        <v>9</v>
      </c>
      <c r="G15" s="35" t="s">
        <v>18</v>
      </c>
      <c r="H15" s="35" t="s">
        <v>18</v>
      </c>
      <c r="I15" s="35" t="s">
        <v>11</v>
      </c>
      <c r="J15" s="35" t="s">
        <v>3</v>
      </c>
    </row>
    <row r="16" spans="1:10" ht="15">
      <c r="A16" s="1" t="s">
        <v>151</v>
      </c>
      <c r="E16" s="90" t="s">
        <v>0</v>
      </c>
      <c r="F16" s="90" t="s">
        <v>0</v>
      </c>
      <c r="G16" s="90" t="s">
        <v>0</v>
      </c>
      <c r="H16" s="90" t="s">
        <v>0</v>
      </c>
      <c r="I16" s="90" t="s">
        <v>0</v>
      </c>
      <c r="J16" s="90" t="s">
        <v>0</v>
      </c>
    </row>
    <row r="17" spans="1:10" ht="15.75">
      <c r="A17" s="1"/>
      <c r="E17" s="13"/>
      <c r="F17" s="13"/>
      <c r="G17" s="13"/>
      <c r="H17" s="13"/>
      <c r="I17" s="13"/>
      <c r="J17" s="13"/>
    </row>
    <row r="18" spans="1:10" ht="14.25">
      <c r="A18" s="6" t="s">
        <v>115</v>
      </c>
      <c r="E18" s="14">
        <v>45780</v>
      </c>
      <c r="F18" s="14">
        <v>1406.679</v>
      </c>
      <c r="G18" s="14">
        <v>-4</v>
      </c>
      <c r="H18" s="14">
        <v>233</v>
      </c>
      <c r="I18" s="14">
        <v>12003</v>
      </c>
      <c r="J18" s="14">
        <f>SUM(E18:I18)</f>
        <v>59418.679000000004</v>
      </c>
    </row>
    <row r="19" spans="5:10" ht="14.25">
      <c r="E19" s="15"/>
      <c r="F19" s="15"/>
      <c r="G19" s="29"/>
      <c r="I19" s="15"/>
      <c r="J19" s="15"/>
    </row>
    <row r="20" spans="1:10" ht="14.25">
      <c r="A20" s="6" t="s">
        <v>94</v>
      </c>
      <c r="E20" s="15"/>
      <c r="F20" s="15"/>
      <c r="G20" s="29">
        <v>0</v>
      </c>
      <c r="I20" s="15"/>
      <c r="J20" s="15">
        <v>0</v>
      </c>
    </row>
    <row r="21" spans="5:10" ht="14.25">
      <c r="E21" s="15"/>
      <c r="F21" s="15"/>
      <c r="G21" s="29"/>
      <c r="I21" s="15"/>
      <c r="J21" s="15"/>
    </row>
    <row r="22" spans="1:10" ht="14.25">
      <c r="A22" s="6" t="s">
        <v>84</v>
      </c>
      <c r="E22" s="15">
        <v>0</v>
      </c>
      <c r="F22" s="15">
        <v>0</v>
      </c>
      <c r="G22" s="30">
        <v>0</v>
      </c>
      <c r="H22" s="15">
        <v>0</v>
      </c>
      <c r="I22" s="15">
        <v>21</v>
      </c>
      <c r="J22" s="15">
        <v>21</v>
      </c>
    </row>
    <row r="23" spans="5:10" ht="14.25">
      <c r="E23" s="15"/>
      <c r="F23" s="15"/>
      <c r="G23" s="30"/>
      <c r="H23" s="15"/>
      <c r="I23" s="15"/>
      <c r="J23" s="15"/>
    </row>
    <row r="24" spans="1:10" ht="14.25">
      <c r="A24" s="6" t="s">
        <v>86</v>
      </c>
      <c r="E24" s="15"/>
      <c r="F24" s="15"/>
      <c r="G24" s="29"/>
      <c r="H24" s="21">
        <v>15</v>
      </c>
      <c r="I24" s="15"/>
      <c r="J24" s="21">
        <v>15</v>
      </c>
    </row>
    <row r="25" spans="1:10" ht="14.25">
      <c r="A25" s="17"/>
      <c r="E25" s="15"/>
      <c r="F25" s="15"/>
      <c r="G25" s="30"/>
      <c r="H25" s="16"/>
      <c r="I25" s="15"/>
      <c r="J25" s="15"/>
    </row>
    <row r="26" spans="1:10" ht="15">
      <c r="A26" s="1" t="s">
        <v>75</v>
      </c>
      <c r="E26" s="15">
        <v>0</v>
      </c>
      <c r="F26" s="15">
        <v>0</v>
      </c>
      <c r="G26" s="21">
        <v>0</v>
      </c>
      <c r="H26" s="6" t="s">
        <v>1</v>
      </c>
      <c r="I26" s="15">
        <v>0</v>
      </c>
      <c r="J26" s="15">
        <v>0</v>
      </c>
    </row>
    <row r="27" spans="1:10" ht="15">
      <c r="A27" s="1" t="s">
        <v>95</v>
      </c>
      <c r="E27" s="15"/>
      <c r="F27" s="15"/>
      <c r="G27" s="29"/>
      <c r="I27" s="15"/>
      <c r="J27" s="15"/>
    </row>
    <row r="28" ht="14.25">
      <c r="A28" s="6" t="s">
        <v>1</v>
      </c>
    </row>
    <row r="29" spans="1:10" ht="14.25">
      <c r="A29" s="6" t="s">
        <v>74</v>
      </c>
      <c r="E29" s="15">
        <v>0</v>
      </c>
      <c r="F29" s="15" t="s">
        <v>1</v>
      </c>
      <c r="G29" s="30">
        <v>0</v>
      </c>
      <c r="H29" s="15">
        <v>0</v>
      </c>
      <c r="I29" s="15">
        <v>0</v>
      </c>
      <c r="J29" s="15">
        <v>0</v>
      </c>
    </row>
    <row r="30" spans="1:11" ht="14.25">
      <c r="A30" s="17"/>
      <c r="E30" s="15" t="s">
        <v>1</v>
      </c>
      <c r="F30" s="15" t="s">
        <v>1</v>
      </c>
      <c r="G30" s="15" t="s">
        <v>1</v>
      </c>
      <c r="H30" s="15" t="s">
        <v>1</v>
      </c>
      <c r="I30" s="15" t="s">
        <v>1</v>
      </c>
      <c r="J30" s="15" t="s">
        <v>1</v>
      </c>
      <c r="K30" s="6" t="s">
        <v>1</v>
      </c>
    </row>
    <row r="31" spans="1:11" ht="16.5" thickBot="1">
      <c r="A31" s="1" t="s">
        <v>113</v>
      </c>
      <c r="E31" s="18">
        <v>45780</v>
      </c>
      <c r="F31" s="18">
        <f>+F18</f>
        <v>1406.679</v>
      </c>
      <c r="G31" s="18">
        <f>+G18+G26</f>
        <v>-4</v>
      </c>
      <c r="H31" s="18">
        <f>+H18+H24</f>
        <v>248</v>
      </c>
      <c r="I31" s="18">
        <f>+I18+I22+I29+I24+I26</f>
        <v>12024</v>
      </c>
      <c r="J31" s="18">
        <f>+J18+J22+J29+J24+J26</f>
        <v>59454.679000000004</v>
      </c>
      <c r="K31" s="6" t="s">
        <v>1</v>
      </c>
    </row>
    <row r="32" ht="15" thickTop="1">
      <c r="J32" s="21" t="s">
        <v>1</v>
      </c>
    </row>
    <row r="34" spans="5:10" ht="14.25">
      <c r="E34"/>
      <c r="F34"/>
      <c r="G34"/>
      <c r="H34"/>
      <c r="I34"/>
      <c r="J34"/>
    </row>
    <row r="35" spans="1:10" ht="14.25">
      <c r="A35" s="6" t="s">
        <v>152</v>
      </c>
      <c r="E35"/>
      <c r="F35"/>
      <c r="G35"/>
      <c r="H35"/>
      <c r="I35"/>
      <c r="J35"/>
    </row>
    <row r="36" spans="5:10" ht="14.25">
      <c r="E36"/>
      <c r="F36"/>
      <c r="G36"/>
      <c r="H36"/>
      <c r="I36"/>
      <c r="J36"/>
    </row>
    <row r="37" spans="1:10" ht="14.25">
      <c r="A37" s="6" t="s">
        <v>93</v>
      </c>
      <c r="E37" s="14">
        <v>45780</v>
      </c>
      <c r="F37" s="14">
        <v>1406.679</v>
      </c>
      <c r="G37" s="28">
        <v>-1.735</v>
      </c>
      <c r="H37" s="14">
        <v>136.404</v>
      </c>
      <c r="I37" s="14">
        <v>11585.44</v>
      </c>
      <c r="J37" s="14">
        <v>58906.788</v>
      </c>
    </row>
    <row r="38" spans="5:10" ht="14.25">
      <c r="E38" s="15"/>
      <c r="F38" s="15"/>
      <c r="G38" s="29"/>
      <c r="I38" s="15"/>
      <c r="J38" s="15"/>
    </row>
    <row r="39" spans="1:10" ht="14.25">
      <c r="A39" s="6" t="s">
        <v>94</v>
      </c>
      <c r="E39" s="15"/>
      <c r="F39" s="15"/>
      <c r="G39" s="29">
        <v>0</v>
      </c>
      <c r="I39" s="15"/>
      <c r="J39" s="15">
        <v>0</v>
      </c>
    </row>
    <row r="40" spans="5:10" ht="14.25">
      <c r="E40" s="15"/>
      <c r="F40" s="15"/>
      <c r="G40" s="29"/>
      <c r="I40" s="15"/>
      <c r="J40" s="15"/>
    </row>
    <row r="41" spans="1:10" ht="14.25">
      <c r="A41" s="6" t="s">
        <v>86</v>
      </c>
      <c r="E41" s="15"/>
      <c r="F41" s="15"/>
      <c r="G41" s="29"/>
      <c r="H41" s="15">
        <v>0</v>
      </c>
      <c r="I41" s="15"/>
      <c r="J41" s="15">
        <v>0</v>
      </c>
    </row>
    <row r="42" spans="5:10" ht="14.25">
      <c r="E42" s="15"/>
      <c r="F42" s="15"/>
      <c r="G42" s="29"/>
      <c r="H42" s="15"/>
      <c r="I42" s="15"/>
      <c r="J42" s="15"/>
    </row>
    <row r="43" spans="1:10" ht="14.25">
      <c r="A43" s="6" t="s">
        <v>84</v>
      </c>
      <c r="E43" s="15">
        <v>0</v>
      </c>
      <c r="F43" s="15">
        <v>0</v>
      </c>
      <c r="G43" s="30">
        <v>0</v>
      </c>
      <c r="H43" s="15">
        <v>0</v>
      </c>
      <c r="I43" s="15">
        <v>100</v>
      </c>
      <c r="J43" s="15">
        <v>100</v>
      </c>
    </row>
    <row r="44" spans="1:7" ht="14.25" hidden="1">
      <c r="A44" s="17"/>
      <c r="E44" s="15"/>
      <c r="F44" s="15"/>
      <c r="G44" s="30"/>
    </row>
    <row r="45" spans="1:10" ht="14.25" hidden="1">
      <c r="A45" s="17"/>
      <c r="E45" s="15"/>
      <c r="F45" s="15"/>
      <c r="G45" s="30"/>
      <c r="J45" s="6" t="s">
        <v>1</v>
      </c>
    </row>
    <row r="47" spans="1:11" ht="15.75" thickBot="1">
      <c r="A47" s="6" t="s">
        <v>112</v>
      </c>
      <c r="E47" s="18">
        <v>45780</v>
      </c>
      <c r="F47" s="18">
        <v>1406.679</v>
      </c>
      <c r="G47" s="32">
        <v>-1.735</v>
      </c>
      <c r="H47" s="18">
        <v>136.404</v>
      </c>
      <c r="I47" s="18">
        <v>11685.44</v>
      </c>
      <c r="J47" s="18">
        <v>59006.788</v>
      </c>
      <c r="K47" s="6" t="s">
        <v>1</v>
      </c>
    </row>
    <row r="48" spans="5:10" ht="15.75" thickTop="1">
      <c r="E48" s="27"/>
      <c r="F48" s="27"/>
      <c r="G48" s="27"/>
      <c r="H48" s="27"/>
      <c r="I48" s="27"/>
      <c r="J48" s="27" t="s">
        <v>1</v>
      </c>
    </row>
    <row r="49" spans="1:11" ht="14.25">
      <c r="A49" s="31" t="s">
        <v>1</v>
      </c>
      <c r="B49" s="9"/>
      <c r="C49" s="9"/>
      <c r="D49" s="9"/>
      <c r="E49" s="14"/>
      <c r="F49" s="14"/>
      <c r="G49" s="20"/>
      <c r="H49" s="20"/>
      <c r="I49" s="14"/>
      <c r="J49" s="14"/>
      <c r="K49" s="9"/>
    </row>
    <row r="50" spans="1:11" ht="14.25">
      <c r="A50" s="19"/>
      <c r="B50" s="9"/>
      <c r="C50" s="9"/>
      <c r="D50" s="9"/>
      <c r="E50" s="14"/>
      <c r="F50" s="14"/>
      <c r="G50" s="20"/>
      <c r="H50" s="20"/>
      <c r="I50" s="14"/>
      <c r="J50" s="14"/>
      <c r="K50" s="9"/>
    </row>
    <row r="51" spans="1:10" ht="15">
      <c r="A51" s="11" t="s">
        <v>153</v>
      </c>
      <c r="J51" s="21"/>
    </row>
    <row r="52" ht="15">
      <c r="A52" s="11" t="s">
        <v>154</v>
      </c>
    </row>
    <row r="53" ht="15">
      <c r="A53" s="11" t="s">
        <v>155</v>
      </c>
    </row>
  </sheetData>
  <printOptions/>
  <pageMargins left="0.8267716535433072" right="0.35433070866141736" top="0.5118110236220472" bottom="0.5118110236220472" header="0.5118110236220472" footer="0.5118110236220472"/>
  <pageSetup horizontalDpi="600" verticalDpi="600" orientation="portrait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2009-04-30T04:49:44Z</cp:lastPrinted>
  <dcterms:created xsi:type="dcterms:W3CDTF">2007-11-19T03:51:20Z</dcterms:created>
  <dcterms:modified xsi:type="dcterms:W3CDTF">2009-04-30T04:50:38Z</dcterms:modified>
  <cp:category/>
  <cp:version/>
  <cp:contentType/>
  <cp:contentStatus/>
</cp:coreProperties>
</file>