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tabRatio="601" firstSheet="1" activeTab="4"/>
  </bookViews>
  <sheets>
    <sheet name="Sheet5" sheetId="1" state="hidden" r:id="rId1"/>
    <sheet name="P &amp;L " sheetId="2" r:id="rId2"/>
    <sheet name="Balance Sheet" sheetId="3" r:id="rId3"/>
    <sheet name="Cash Flow" sheetId="4" r:id="rId4"/>
    <sheet name="equity" sheetId="5" r:id="rId5"/>
  </sheets>
  <definedNames/>
  <calcPr fullCalcOnLoad="1"/>
</workbook>
</file>

<file path=xl/sharedStrings.xml><?xml version="1.0" encoding="utf-8"?>
<sst xmlns="http://schemas.openxmlformats.org/spreadsheetml/2006/main" count="297" uniqueCount="155">
  <si>
    <t>RM'000</t>
  </si>
  <si>
    <t xml:space="preserve"> </t>
  </si>
  <si>
    <t>Current Assets</t>
  </si>
  <si>
    <t>Total</t>
  </si>
  <si>
    <t>Ended</t>
  </si>
  <si>
    <t>Cash Flows from Operating Activities</t>
  </si>
  <si>
    <t xml:space="preserve">  Cash payments to trade payables</t>
  </si>
  <si>
    <t xml:space="preserve">  Other operating payments</t>
  </si>
  <si>
    <t>Net Change in Cash &amp; Cash Equivalents</t>
  </si>
  <si>
    <t>Share</t>
  </si>
  <si>
    <t>Capital</t>
  </si>
  <si>
    <t>Premium</t>
  </si>
  <si>
    <t>Retained</t>
  </si>
  <si>
    <t>Earnings</t>
  </si>
  <si>
    <t xml:space="preserve">  Receipts from trade receivables</t>
  </si>
  <si>
    <t xml:space="preserve">  Receipts from non-trade receivables</t>
  </si>
  <si>
    <t xml:space="preserve">  Cash payments to non-trade payables</t>
  </si>
  <si>
    <t xml:space="preserve">  Bank borrowings</t>
  </si>
  <si>
    <t>Cash &amp; bank balance</t>
  </si>
  <si>
    <t>Bank overdraft</t>
  </si>
  <si>
    <t>Cash &amp; Cash Equilvalents at beginning of financial year</t>
  </si>
  <si>
    <t>Cash &amp; cash equivalents comprise :-</t>
  </si>
  <si>
    <t>Exchange</t>
  </si>
  <si>
    <t>Fluctuation</t>
  </si>
  <si>
    <t>Reserve</t>
  </si>
  <si>
    <t xml:space="preserve">Revenue </t>
  </si>
  <si>
    <t>Cost of sales</t>
  </si>
  <si>
    <t xml:space="preserve">ASSETS </t>
  </si>
  <si>
    <t>Property, plant &amp; equipment</t>
  </si>
  <si>
    <t xml:space="preserve">Inventories </t>
  </si>
  <si>
    <t>Trade &amp; other receivables</t>
  </si>
  <si>
    <t>TOTAL ASSETS</t>
  </si>
  <si>
    <t>EQUITY AND LIABILITIES</t>
  </si>
  <si>
    <t xml:space="preserve">Share capital </t>
  </si>
  <si>
    <t xml:space="preserve">Reserves </t>
  </si>
  <si>
    <t>Trade &amp; other payables</t>
  </si>
  <si>
    <t xml:space="preserve">Borrowings </t>
  </si>
  <si>
    <t>Deferred tax liabilities</t>
  </si>
  <si>
    <t>Total liabilities</t>
  </si>
  <si>
    <t>TOTAL EQUITY &amp; LIABILITIES</t>
  </si>
  <si>
    <t xml:space="preserve">Audited </t>
  </si>
  <si>
    <t>Prepaid lease payment</t>
  </si>
  <si>
    <t>Central Industrial Corporation Berhad (Company No. 12186-k)</t>
  </si>
  <si>
    <t xml:space="preserve">  Interest received</t>
  </si>
  <si>
    <t xml:space="preserve">  Interest paid</t>
  </si>
  <si>
    <t>30/6/2005</t>
  </si>
  <si>
    <t>Option</t>
  </si>
  <si>
    <t>(Incorporated in Malaysia)</t>
  </si>
  <si>
    <t>and its Subsidiaries</t>
  </si>
  <si>
    <t>Preceding</t>
  </si>
  <si>
    <t>Quarter Ended</t>
  </si>
  <si>
    <t>Corresponding</t>
  </si>
  <si>
    <t>Preceding Year</t>
  </si>
  <si>
    <t>Other Income</t>
  </si>
  <si>
    <t>Sell &amp; Distribution Expenses</t>
  </si>
  <si>
    <t>Staff &amp; Adminstrative Expenses</t>
  </si>
  <si>
    <t>Other Operating Expenses</t>
  </si>
  <si>
    <t>Finance Costs</t>
  </si>
  <si>
    <t>Income tax expenses</t>
  </si>
  <si>
    <t>explanatory notes attached to the Interim Consolidated Financial Statements.</t>
  </si>
  <si>
    <t xml:space="preserve">            Cumulative Quarter </t>
  </si>
  <si>
    <t>Central Industrial Corporation Berhad ( 12186-K)</t>
  </si>
  <si>
    <t xml:space="preserve">Unaudited </t>
  </si>
  <si>
    <t xml:space="preserve">As At End Of </t>
  </si>
  <si>
    <t>Quarter</t>
  </si>
  <si>
    <t>As At Preceding</t>
  </si>
  <si>
    <t>Financial Year</t>
  </si>
  <si>
    <t>End</t>
  </si>
  <si>
    <t>Non-Current Assets</t>
  </si>
  <si>
    <t>Cash &amp; bank balances</t>
  </si>
  <si>
    <t>Equity attributable to equity holders of the parent</t>
  </si>
  <si>
    <t>Current tax assets</t>
  </si>
  <si>
    <t>Total Current Assets</t>
  </si>
  <si>
    <t xml:space="preserve">Total Equity </t>
  </si>
  <si>
    <t>Total Current Liabilities</t>
  </si>
  <si>
    <t>Employee benefits</t>
  </si>
  <si>
    <t>Net Assets Per Share (RM)</t>
  </si>
  <si>
    <t>notes attached to the Interim Consolidated Financial Statements.</t>
  </si>
  <si>
    <t>Central Industrial Corporation Berhad (12186-K)</t>
  </si>
  <si>
    <t>N/A  : Not Applicable</t>
  </si>
  <si>
    <t>Diluted earning per share (sen)*</t>
  </si>
  <si>
    <t>Dividend per share (sen)</t>
  </si>
  <si>
    <t>Basic earnings per share (sen)</t>
  </si>
  <si>
    <t>Notes: *</t>
  </si>
  <si>
    <t>Dividend</t>
  </si>
  <si>
    <t xml:space="preserve">Exchange difference on translation of </t>
  </si>
  <si>
    <t>financial statements of foreign sudsidiary</t>
  </si>
  <si>
    <t>Gross Profit</t>
  </si>
  <si>
    <t>the equity holders of the parent:</t>
  </si>
  <si>
    <t xml:space="preserve">Earnings per share attributable  to </t>
  </si>
  <si>
    <t>Attributable to Parent Equity</t>
  </si>
  <si>
    <t>holder of the Parent</t>
  </si>
  <si>
    <t xml:space="preserve">Current Liabilities </t>
  </si>
  <si>
    <t>Cash Flows from / (used in) Investing Activities</t>
  </si>
  <si>
    <t>Cash Flows from / (used in)  Financing Activities</t>
  </si>
  <si>
    <t xml:space="preserve">  Payments of  Dividends</t>
  </si>
  <si>
    <t xml:space="preserve"> Cash Flows (used in)/ from  Financing Activities</t>
  </si>
  <si>
    <t xml:space="preserve">&lt;--------------- Attributable to Equity Holders of the parent  ----------------&gt; </t>
  </si>
  <si>
    <t>&lt;--------------   Non- distributable -----------------&gt;</t>
  </si>
  <si>
    <t>.</t>
  </si>
  <si>
    <t xml:space="preserve">Basic earnings per share are calculated based on the net profit for the period as the numerator and the number of ordinary </t>
  </si>
  <si>
    <t>Cash Flow from/ (used in) Operations</t>
  </si>
  <si>
    <t xml:space="preserve">  Purchase of property ,plant and equitment</t>
  </si>
  <si>
    <t xml:space="preserve">Profit/(loss) for the period </t>
  </si>
  <si>
    <t xml:space="preserve">  Other investments income</t>
  </si>
  <si>
    <t>Profit/ (Loss) for the period</t>
  </si>
  <si>
    <t>Share-based payments</t>
  </si>
  <si>
    <t>Cash &amp; Cash Equilvalents at end of year</t>
  </si>
  <si>
    <t/>
  </si>
  <si>
    <t>shares in issue of 45,780,000 as the denominator.</t>
  </si>
  <si>
    <t xml:space="preserve">Current </t>
  </si>
  <si>
    <t>Year</t>
  </si>
  <si>
    <t>To Date</t>
  </si>
  <si>
    <t>Period</t>
  </si>
  <si>
    <t xml:space="preserve">            Induvidual Quarter</t>
  </si>
  <si>
    <t>Current</t>
  </si>
  <si>
    <t>Balance at 1 January 2008</t>
  </si>
  <si>
    <t>Net loss not recognised in the income statement</t>
  </si>
  <si>
    <t>financial statements of foreign subsidiary</t>
  </si>
  <si>
    <t>Balance as at 1 January 2007 - audited</t>
  </si>
  <si>
    <t xml:space="preserve">Long Term Borrowings </t>
  </si>
  <si>
    <t>Investment Properties</t>
  </si>
  <si>
    <t>31/12/2007</t>
  </si>
  <si>
    <t xml:space="preserve">Profit /(Loss) before tax </t>
  </si>
  <si>
    <t>Total Non-Current Assets</t>
  </si>
  <si>
    <t xml:space="preserve">Non-Current Liabilities </t>
  </si>
  <si>
    <t>Total Non-Current Liabilities</t>
  </si>
  <si>
    <t>Income from disposal of Investment</t>
  </si>
  <si>
    <t>Interim Report - Third Quarter 2008</t>
  </si>
  <si>
    <t>Condensed consolidated income statement for the period  ended 30th September 2008 (UNAUDITED)</t>
  </si>
  <si>
    <t>30/9/2008</t>
  </si>
  <si>
    <t>Condensed Consolidated Balance Sheet as at 30th September  2008 - unaudited</t>
  </si>
  <si>
    <t>30th September  2008 - unaudited</t>
  </si>
  <si>
    <t>Interim Report -Third Quarter 2008</t>
  </si>
  <si>
    <t>9 Months</t>
  </si>
  <si>
    <t>30/9/2007</t>
  </si>
  <si>
    <t xml:space="preserve">Condensed consolidated statement of changes in equity for the period ended 30th September 2008 ( unaudited) </t>
  </si>
  <si>
    <t>9 month ended 30 September 2008</t>
  </si>
  <si>
    <t>Balance at 30 September</t>
  </si>
  <si>
    <t>Balance at 30 September 2007</t>
  </si>
  <si>
    <t xml:space="preserve">  </t>
  </si>
  <si>
    <t>Condensed consolidated cash flow statement for the nine months ended</t>
  </si>
  <si>
    <t xml:space="preserve">The effect of diluted earnings per share for the current year quarter arising from the assumed conversion of the outstanding ESOS option is   </t>
  </si>
  <si>
    <t>anti-dilutive. Accordingly, the diluted earnings per share for the current year quarter is presented as equal to basic earnings per share.</t>
  </si>
  <si>
    <t>The condensed consolidated financial statement should be read in conjunction  with the Audited Financial</t>
  </si>
  <si>
    <t>Statements for the year ended 31 December 2007 and the accompanying explanatory notes attached to the</t>
  </si>
  <si>
    <t>Interim Consolidated Financial Statements.</t>
  </si>
  <si>
    <t>The condensed consolidated balance sheet should be read in conjunction with the Audited</t>
  </si>
  <si>
    <t>Financial Statements for the year ended 31 December 2007 and the accompanying explanatory</t>
  </si>
  <si>
    <t>The condensed consolidated cash flow statement should be read in conjunction with the</t>
  </si>
  <si>
    <t>audited financial statements for the year ended 31 December 2007 and the accompanying</t>
  </si>
  <si>
    <t>&lt;-Distributable-&gt;</t>
  </si>
  <si>
    <t>The Condensed Consolidated Statement Of Changes in Equity should be read in conjunction with the Audited Financial</t>
  </si>
  <si>
    <t xml:space="preserve">Statements for the year ended 31 December 2007 and the accompanyinf explanatory notes attached to the Interim   </t>
  </si>
  <si>
    <t>Consolidated Financial Statements.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</si>
</sst>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00_);_(* \(#,##0.000\);_(* &quot;-&quot;??_);_(@_)"/>
    <numFmt numFmtId="172" formatCode="#,##0.000_);\(#,##0.000\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#,##0.000"/>
    <numFmt numFmtId="179" formatCode="#,##0.000000"/>
    <numFmt numFmtId="180" formatCode="#,##0.00000"/>
    <numFmt numFmtId="181" formatCode="#,##0.0000"/>
    <numFmt numFmtId="182" formatCode="#,##0.0"/>
    <numFmt numFmtId="183" formatCode="#,##0.0000000"/>
    <numFmt numFmtId="184" formatCode="_(* #,##0.0000_);_(* \(#,##0.0000\);_(* &quot;-&quot;??_);_(@_)"/>
    <numFmt numFmtId="185" formatCode="_(* #,##0.0000000_);_(* \(#,##0.0000000\);_(* &quot;-&quot;???????_);_(@_)"/>
    <numFmt numFmtId="186" formatCode="0.0%"/>
    <numFmt numFmtId="187" formatCode="0.000%"/>
  </numFmts>
  <fonts count="41">
    <font>
      <sz val="10"/>
      <name val="Arial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36"/>
      <name val="Arial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u val="single"/>
      <sz val="10"/>
      <color indexed="12"/>
      <name val="Arial"/>
      <family val="0"/>
    </font>
    <font>
      <b/>
      <sz val="8"/>
      <color indexed="23"/>
      <name val="Verdana"/>
      <family val="2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i/>
      <sz val="12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37" fontId="1" fillId="15" borderId="1" applyBorder="0" applyProtection="0">
      <alignment vertical="center"/>
    </xf>
    <xf numFmtId="0" fontId="21" fillId="16" borderId="0" applyNumberFormat="0" applyBorder="0" applyAlignment="0" applyProtection="0"/>
    <xf numFmtId="0" fontId="2" fillId="17" borderId="0" applyBorder="0">
      <alignment horizontal="left" vertical="center" indent="1"/>
      <protection/>
    </xf>
    <xf numFmtId="0" fontId="22" fillId="15" borderId="2" applyNumberFormat="0" applyAlignment="0" applyProtection="0"/>
    <xf numFmtId="0" fontId="23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6" borderId="0" applyNumberFormat="0" applyBorder="0" applyAlignment="0" applyProtection="0"/>
    <xf numFmtId="37" fontId="4" fillId="18" borderId="4" applyBorder="0">
      <alignment horizontal="left" vertical="center" indent="1"/>
      <protection/>
    </xf>
    <xf numFmtId="37" fontId="5" fillId="0" borderId="5">
      <alignment vertical="center"/>
      <protection/>
    </xf>
    <xf numFmtId="0" fontId="5" fillId="19" borderId="6" applyNumberFormat="0">
      <alignment horizontal="left" vertical="top" indent="1"/>
      <protection/>
    </xf>
    <xf numFmtId="0" fontId="5" fillId="15" borderId="0" applyBorder="0">
      <alignment horizontal="left" vertical="center" indent="1"/>
      <protection/>
    </xf>
    <xf numFmtId="0" fontId="5" fillId="0" borderId="6" applyNumberFormat="0" applyFill="0">
      <alignment horizontal="centerContinuous" vertical="top"/>
      <protection/>
    </xf>
    <xf numFmtId="0" fontId="6" fillId="15" borderId="7" applyNumberFormat="0" applyBorder="0">
      <alignment horizontal="left" vertical="center" indent="1"/>
      <protection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0" borderId="11" applyNumberFormat="0" applyFill="0" applyAlignment="0" applyProtection="0"/>
    <xf numFmtId="0" fontId="31" fillId="7" borderId="0" applyNumberFormat="0" applyBorder="0" applyAlignment="0" applyProtection="0"/>
    <xf numFmtId="0" fontId="8" fillId="20" borderId="0">
      <alignment horizontal="left" indent="1"/>
      <protection/>
    </xf>
    <xf numFmtId="4" fontId="1" fillId="15" borderId="12" applyBorder="0">
      <alignment horizontal="left" vertical="center" indent="2"/>
      <protection/>
    </xf>
    <xf numFmtId="37" fontId="0" fillId="0" borderId="0">
      <alignment/>
      <protection/>
    </xf>
    <xf numFmtId="0" fontId="0" fillId="4" borderId="13" applyNumberFormat="0" applyFont="0" applyAlignment="0" applyProtection="0"/>
    <xf numFmtId="0" fontId="32" fillId="15" borderId="14" applyNumberFormat="0" applyAlignment="0" applyProtection="0"/>
    <xf numFmtId="9" fontId="0" fillId="0" borderId="0" applyFont="0" applyFill="0" applyBorder="0" applyAlignment="0" applyProtection="0"/>
    <xf numFmtId="0" fontId="9" fillId="17" borderId="0">
      <alignment horizontal="left" indent="1"/>
      <protection/>
    </xf>
    <xf numFmtId="0" fontId="10" fillId="17" borderId="0" applyBorder="0">
      <alignment horizontal="left" vertical="center" indent="1"/>
      <protection/>
    </xf>
    <xf numFmtId="0" fontId="11" fillId="21" borderId="0" applyBorder="0">
      <alignment horizontal="left" vertical="center" indent="1"/>
      <protection/>
    </xf>
    <xf numFmtId="0" fontId="33" fillId="0" borderId="15" applyNumberFormat="0" applyFill="0" applyAlignment="0" applyProtection="0"/>
    <xf numFmtId="0" fontId="3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 quotePrefix="1">
      <alignment horizontal="right"/>
    </xf>
    <xf numFmtId="0" fontId="17" fillId="0" borderId="0" xfId="0" applyFont="1" applyAlignment="1">
      <alignment/>
    </xf>
    <xf numFmtId="0" fontId="15" fillId="0" borderId="0" xfId="0" applyFont="1" applyAlignment="1">
      <alignment horizontal="right"/>
    </xf>
    <xf numFmtId="37" fontId="15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 quotePrefix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70" fontId="15" fillId="0" borderId="0" xfId="44" applyNumberFormat="1" applyFont="1" applyAlignment="1">
      <alignment horizontal="right"/>
    </xf>
    <xf numFmtId="170" fontId="15" fillId="0" borderId="0" xfId="44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170" fontId="15" fillId="0" borderId="16" xfId="44" applyNumberFormat="1" applyFont="1" applyBorder="1" applyAlignment="1">
      <alignment horizontal="right"/>
    </xf>
    <xf numFmtId="37" fontId="15" fillId="0" borderId="16" xfId="0" applyNumberFormat="1" applyFont="1" applyBorder="1" applyAlignment="1">
      <alignment horizontal="right"/>
    </xf>
    <xf numFmtId="37" fontId="15" fillId="0" borderId="0" xfId="0" applyNumberFormat="1" applyFont="1" applyAlignment="1">
      <alignment/>
    </xf>
    <xf numFmtId="170" fontId="15" fillId="0" borderId="17" xfId="44" applyNumberFormat="1" applyFont="1" applyBorder="1" applyAlignment="1">
      <alignment horizontal="right"/>
    </xf>
    <xf numFmtId="37" fontId="15" fillId="0" borderId="17" xfId="0" applyNumberFormat="1" applyFont="1" applyBorder="1" applyAlignment="1">
      <alignment horizontal="right"/>
    </xf>
    <xf numFmtId="39" fontId="15" fillId="0" borderId="0" xfId="0" applyNumberFormat="1" applyFont="1" applyBorder="1" applyAlignment="1">
      <alignment horizontal="right"/>
    </xf>
    <xf numFmtId="171" fontId="15" fillId="0" borderId="0" xfId="44" applyNumberFormat="1" applyFont="1" applyBorder="1" applyAlignment="1">
      <alignment horizontal="right"/>
    </xf>
    <xf numFmtId="172" fontId="1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170" fontId="15" fillId="0" borderId="0" xfId="44" applyNumberFormat="1" applyFont="1" applyAlignment="1" quotePrefix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8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6" fillId="0" borderId="0" xfId="0" applyFont="1" applyAlignment="1">
      <alignment horizontal="center"/>
    </xf>
    <xf numFmtId="170" fontId="18" fillId="0" borderId="0" xfId="44" applyNumberFormat="1" applyFont="1" applyBorder="1" applyAlignment="1">
      <alignment/>
    </xf>
    <xf numFmtId="170" fontId="18" fillId="0" borderId="0" xfId="44" applyNumberFormat="1" applyFont="1" applyAlignment="1">
      <alignment/>
    </xf>
    <xf numFmtId="43" fontId="18" fillId="0" borderId="0" xfId="44" applyFont="1" applyAlignment="1">
      <alignment/>
    </xf>
    <xf numFmtId="0" fontId="18" fillId="0" borderId="0" xfId="0" applyFont="1" applyAlignment="1" quotePrefix="1">
      <alignment/>
    </xf>
    <xf numFmtId="170" fontId="37" fillId="0" borderId="17" xfId="44" applyNumberFormat="1" applyFont="1" applyBorder="1" applyAlignment="1">
      <alignment/>
    </xf>
    <xf numFmtId="0" fontId="18" fillId="0" borderId="0" xfId="0" applyFont="1" applyBorder="1" applyAlignment="1" quotePrefix="1">
      <alignment/>
    </xf>
    <xf numFmtId="43" fontId="18" fillId="0" borderId="0" xfId="44" applyFont="1" applyBorder="1" applyAlignment="1">
      <alignment/>
    </xf>
    <xf numFmtId="170" fontId="18" fillId="0" borderId="0" xfId="0" applyNumberFormat="1" applyFont="1" applyAlignment="1">
      <alignment/>
    </xf>
    <xf numFmtId="0" fontId="15" fillId="0" borderId="0" xfId="0" applyFont="1" applyAlignment="1">
      <alignment/>
    </xf>
    <xf numFmtId="170" fontId="15" fillId="0" borderId="0" xfId="44" applyNumberFormat="1" applyFont="1" applyFill="1" applyAlignment="1" quotePrefix="1">
      <alignment horizontal="right"/>
    </xf>
    <xf numFmtId="37" fontId="15" fillId="0" borderId="17" xfId="0" applyNumberFormat="1" applyFont="1" applyFill="1" applyBorder="1" applyAlignment="1">
      <alignment horizontal="right"/>
    </xf>
    <xf numFmtId="43" fontId="15" fillId="0" borderId="0" xfId="44" applyFont="1" applyBorder="1" applyAlignment="1">
      <alignment horizontal="right"/>
    </xf>
    <xf numFmtId="0" fontId="3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 quotePrefix="1">
      <alignment/>
    </xf>
    <xf numFmtId="0" fontId="15" fillId="0" borderId="0" xfId="0" applyFont="1" applyAlignment="1" quotePrefix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70" fontId="15" fillId="0" borderId="0" xfId="44" applyNumberFormat="1" applyFont="1" applyAlignment="1">
      <alignment horizontal="center"/>
    </xf>
    <xf numFmtId="170" fontId="15" fillId="0" borderId="12" xfId="44" applyNumberFormat="1" applyFont="1" applyBorder="1" applyAlignment="1">
      <alignment horizontal="center"/>
    </xf>
    <xf numFmtId="170" fontId="17" fillId="0" borderId="17" xfId="44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43" fontId="15" fillId="0" borderId="0" xfId="44" applyNumberFormat="1" applyFont="1" applyBorder="1" applyAlignment="1">
      <alignment horizontal="right"/>
    </xf>
    <xf numFmtId="170" fontId="37" fillId="0" borderId="0" xfId="44" applyNumberFormat="1" applyFont="1" applyBorder="1" applyAlignment="1">
      <alignment/>
    </xf>
    <xf numFmtId="171" fontId="18" fillId="0" borderId="0" xfId="44" applyNumberFormat="1" applyFont="1" applyBorder="1" applyAlignment="1">
      <alignment/>
    </xf>
    <xf numFmtId="171" fontId="18" fillId="0" borderId="0" xfId="0" applyNumberFormat="1" applyFont="1" applyAlignment="1">
      <alignment/>
    </xf>
    <xf numFmtId="171" fontId="18" fillId="0" borderId="0" xfId="44" applyNumberFormat="1" applyFont="1" applyAlignment="1">
      <alignment/>
    </xf>
    <xf numFmtId="1" fontId="18" fillId="0" borderId="0" xfId="0" applyNumberFormat="1" applyFont="1" applyAlignment="1">
      <alignment/>
    </xf>
    <xf numFmtId="170" fontId="15" fillId="0" borderId="0" xfId="0" applyNumberFormat="1" applyFont="1" applyAlignment="1">
      <alignment/>
    </xf>
    <xf numFmtId="14" fontId="16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37" fontId="39" fillId="0" borderId="0" xfId="67" applyFont="1" applyAlignment="1" applyProtection="1">
      <alignment horizontal="justify" wrapText="1"/>
      <protection hidden="1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37" fontId="15" fillId="0" borderId="0" xfId="0" applyNumberFormat="1" applyFont="1" applyAlignment="1">
      <alignment/>
    </xf>
    <xf numFmtId="37" fontId="15" fillId="0" borderId="12" xfId="0" applyNumberFormat="1" applyFont="1" applyBorder="1" applyAlignment="1">
      <alignment horizontal="right"/>
    </xf>
    <xf numFmtId="37" fontId="17" fillId="0" borderId="17" xfId="0" applyNumberFormat="1" applyFont="1" applyBorder="1" applyAlignment="1">
      <alignment horizontal="right"/>
    </xf>
    <xf numFmtId="0" fontId="40" fillId="0" borderId="0" xfId="0" applyFont="1" applyAlignment="1">
      <alignment/>
    </xf>
    <xf numFmtId="37" fontId="17" fillId="0" borderId="0" xfId="0" applyNumberFormat="1" applyFont="1" applyAlignment="1">
      <alignment/>
    </xf>
    <xf numFmtId="187" fontId="15" fillId="0" borderId="0" xfId="70" applyNumberFormat="1" applyFont="1" applyAlignment="1">
      <alignment/>
    </xf>
    <xf numFmtId="37" fontId="17" fillId="0" borderId="0" xfId="0" applyNumberFormat="1" applyFont="1" applyBorder="1" applyAlignment="1">
      <alignment horizontal="right"/>
    </xf>
    <xf numFmtId="10" fontId="15" fillId="0" borderId="0" xfId="70" applyNumberFormat="1" applyFont="1" applyAlignment="1">
      <alignment/>
    </xf>
    <xf numFmtId="39" fontId="17" fillId="0" borderId="0" xfId="0" applyNumberFormat="1" applyFont="1" applyBorder="1" applyAlignment="1">
      <alignment horizontal="right"/>
    </xf>
    <xf numFmtId="37" fontId="15" fillId="0" borderId="0" xfId="0" applyNumberFormat="1" applyFont="1" applyAlignment="1">
      <alignment horizontal="center"/>
    </xf>
    <xf numFmtId="170" fontId="17" fillId="0" borderId="0" xfId="44" applyNumberFormat="1" applyFont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ody text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er" xfId="51"/>
    <cellStyle name="Header Total" xfId="52"/>
    <cellStyle name="Header1" xfId="53"/>
    <cellStyle name="Header2" xfId="54"/>
    <cellStyle name="Header3" xfId="55"/>
    <cellStyle name="Header4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nPrint_Heading" xfId="65"/>
    <cellStyle name="Normal 2" xfId="66"/>
    <cellStyle name="Normal_P &amp;L " xfId="67"/>
    <cellStyle name="Note" xfId="68"/>
    <cellStyle name="Output" xfId="69"/>
    <cellStyle name="Percent" xfId="70"/>
    <cellStyle name="Product Title" xfId="71"/>
    <cellStyle name="Text" xfId="72"/>
    <cellStyle name="Title" xfId="73"/>
    <cellStyle name="Total" xfId="74"/>
    <cellStyle name="Warning Tex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7" sqref="A47:B4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L21" sqref="L21"/>
    </sheetView>
  </sheetViews>
  <sheetFormatPr defaultColWidth="9.140625" defaultRowHeight="12.75"/>
  <cols>
    <col min="1" max="2" width="9.140625" style="49" customWidth="1"/>
    <col min="3" max="3" width="9.8515625" style="49" customWidth="1"/>
    <col min="4" max="4" width="9.140625" style="49" customWidth="1"/>
    <col min="5" max="5" width="15.421875" style="49" customWidth="1"/>
    <col min="6" max="6" width="5.57421875" style="49" customWidth="1"/>
    <col min="7" max="7" width="15.8515625" style="49" customWidth="1"/>
    <col min="8" max="8" width="0" style="49" hidden="1" customWidth="1"/>
    <col min="9" max="9" width="5.57421875" style="49" customWidth="1"/>
    <col min="10" max="10" width="13.28125" style="49" customWidth="1"/>
    <col min="11" max="11" width="4.57421875" style="49" customWidth="1"/>
    <col min="12" max="12" width="14.00390625" style="49" customWidth="1"/>
    <col min="13" max="16384" width="9.140625" style="49" customWidth="1"/>
  </cols>
  <sheetData>
    <row r="1" spans="1:12" ht="15">
      <c r="A1" s="1" t="s">
        <v>78</v>
      </c>
      <c r="B1" s="1"/>
      <c r="C1" s="1"/>
      <c r="D1" s="1"/>
      <c r="E1" s="1"/>
      <c r="F1" s="12"/>
      <c r="G1" s="1"/>
      <c r="H1" s="2"/>
      <c r="I1" s="13"/>
      <c r="J1" s="2"/>
      <c r="K1" s="13"/>
      <c r="L1" s="2"/>
    </row>
    <row r="2" spans="1:12" ht="15">
      <c r="A2" s="1" t="s">
        <v>47</v>
      </c>
      <c r="B2" s="1"/>
      <c r="C2" s="1"/>
      <c r="D2" s="1"/>
      <c r="E2" s="1"/>
      <c r="F2" s="12"/>
      <c r="G2" s="1"/>
      <c r="H2" s="2"/>
      <c r="I2" s="13"/>
      <c r="J2" s="2"/>
      <c r="K2" s="13"/>
      <c r="L2" s="2"/>
    </row>
    <row r="3" spans="1:12" ht="15">
      <c r="A3" s="1" t="s">
        <v>48</v>
      </c>
      <c r="B3" s="1"/>
      <c r="C3" s="1"/>
      <c r="D3" s="1"/>
      <c r="E3" s="1"/>
      <c r="F3" s="12"/>
      <c r="G3" s="1"/>
      <c r="H3" s="2"/>
      <c r="I3" s="13"/>
      <c r="J3" s="2"/>
      <c r="K3" s="13"/>
      <c r="L3" s="2"/>
    </row>
    <row r="4" spans="1:12" ht="15">
      <c r="A4" s="1"/>
      <c r="B4" s="1"/>
      <c r="C4" s="1"/>
      <c r="D4" s="1"/>
      <c r="E4" s="1"/>
      <c r="F4" s="12"/>
      <c r="G4" s="1"/>
      <c r="H4" s="2"/>
      <c r="I4" s="13"/>
      <c r="J4" s="2"/>
      <c r="K4" s="13"/>
      <c r="L4" s="2"/>
    </row>
    <row r="5" spans="1:12" ht="15">
      <c r="A5" s="1" t="s">
        <v>128</v>
      </c>
      <c r="B5" s="1"/>
      <c r="C5" s="1"/>
      <c r="D5" s="1"/>
      <c r="E5" s="1"/>
      <c r="F5" s="12"/>
      <c r="G5" s="1"/>
      <c r="H5" s="1"/>
      <c r="I5" s="12"/>
      <c r="J5" s="1"/>
      <c r="K5" s="12"/>
      <c r="L5" s="2"/>
    </row>
    <row r="6" spans="1:12" ht="15">
      <c r="A6" s="1"/>
      <c r="B6" s="1"/>
      <c r="C6" s="1"/>
      <c r="D6" s="1"/>
      <c r="E6" s="1"/>
      <c r="F6" s="12"/>
      <c r="G6" s="1"/>
      <c r="H6" s="1"/>
      <c r="I6" s="12"/>
      <c r="J6" s="1"/>
      <c r="K6" s="12"/>
      <c r="L6" s="2"/>
    </row>
    <row r="7" spans="1:12" ht="15">
      <c r="A7" s="4"/>
      <c r="B7" s="4"/>
      <c r="C7" s="4"/>
      <c r="D7" s="4"/>
      <c r="E7" s="4"/>
      <c r="F7" s="11"/>
      <c r="G7" s="4"/>
      <c r="H7" s="4"/>
      <c r="I7" s="11"/>
      <c r="J7" s="4"/>
      <c r="K7" s="11"/>
      <c r="L7" s="4"/>
    </row>
    <row r="8" spans="1:12" ht="15.75">
      <c r="A8" s="3" t="s">
        <v>129</v>
      </c>
      <c r="B8" s="3"/>
      <c r="C8" s="3"/>
      <c r="D8" s="3"/>
      <c r="E8" s="3"/>
      <c r="F8" s="14"/>
      <c r="G8" s="3"/>
      <c r="H8" s="3"/>
      <c r="I8" s="14"/>
      <c r="J8" s="3"/>
      <c r="K8" s="14"/>
      <c r="L8" s="3"/>
    </row>
    <row r="9" spans="1:12" ht="15.75">
      <c r="A9" s="3"/>
      <c r="B9" s="3"/>
      <c r="C9" s="7"/>
      <c r="D9" s="7"/>
      <c r="E9" s="7"/>
      <c r="F9" s="15"/>
      <c r="G9" s="7"/>
      <c r="H9" s="7"/>
      <c r="I9" s="15"/>
      <c r="J9" s="7"/>
      <c r="K9" s="15"/>
      <c r="L9" s="7"/>
    </row>
    <row r="10" spans="1:12" ht="15.75">
      <c r="A10" s="4"/>
      <c r="B10" s="4"/>
      <c r="C10" s="4"/>
      <c r="D10" s="4"/>
      <c r="E10" s="7" t="s">
        <v>114</v>
      </c>
      <c r="F10" s="15"/>
      <c r="G10" s="7"/>
      <c r="H10" s="7"/>
      <c r="I10" s="15"/>
      <c r="J10" s="7" t="s">
        <v>60</v>
      </c>
      <c r="K10" s="15"/>
      <c r="L10" s="7"/>
    </row>
    <row r="11" spans="5:12" s="4" customFormat="1" ht="15.75">
      <c r="E11" s="10" t="s">
        <v>110</v>
      </c>
      <c r="F11" s="15"/>
      <c r="G11" s="10" t="s">
        <v>49</v>
      </c>
      <c r="H11" s="7"/>
      <c r="I11" s="15"/>
      <c r="J11" s="10" t="s">
        <v>110</v>
      </c>
      <c r="K11" s="15"/>
      <c r="L11" s="10" t="s">
        <v>52</v>
      </c>
    </row>
    <row r="12" spans="5:12" s="4" customFormat="1" ht="15.75">
      <c r="E12" s="10" t="s">
        <v>111</v>
      </c>
      <c r="F12" s="15"/>
      <c r="G12" s="10" t="s">
        <v>51</v>
      </c>
      <c r="H12" s="7"/>
      <c r="I12" s="15"/>
      <c r="J12" s="10" t="s">
        <v>111</v>
      </c>
      <c r="K12" s="15"/>
      <c r="L12" s="10" t="s">
        <v>51</v>
      </c>
    </row>
    <row r="13" spans="5:12" s="4" customFormat="1" ht="15.75">
      <c r="E13" s="10" t="s">
        <v>50</v>
      </c>
      <c r="F13" s="15"/>
      <c r="G13" s="10" t="s">
        <v>50</v>
      </c>
      <c r="H13" s="7"/>
      <c r="I13" s="15"/>
      <c r="J13" s="10" t="s">
        <v>112</v>
      </c>
      <c r="K13" s="15"/>
      <c r="L13" s="10" t="s">
        <v>113</v>
      </c>
    </row>
    <row r="14" spans="1:12" ht="15.75">
      <c r="A14" s="4"/>
      <c r="B14" s="4"/>
      <c r="C14" s="4"/>
      <c r="D14" s="4"/>
      <c r="E14" s="7"/>
      <c r="F14" s="15"/>
      <c r="G14" s="7"/>
      <c r="H14" s="7"/>
      <c r="I14" s="15"/>
      <c r="J14" s="7"/>
      <c r="K14" s="15"/>
      <c r="L14" s="7"/>
    </row>
    <row r="15" spans="1:12" ht="15">
      <c r="A15" s="4"/>
      <c r="B15" s="4"/>
      <c r="C15" s="4"/>
      <c r="D15" s="4"/>
      <c r="E15" s="74">
        <v>39721</v>
      </c>
      <c r="F15" s="75" t="s">
        <v>1</v>
      </c>
      <c r="G15" s="74">
        <v>39355</v>
      </c>
      <c r="H15" s="6" t="s">
        <v>45</v>
      </c>
      <c r="I15" s="16"/>
      <c r="J15" s="74">
        <v>39721</v>
      </c>
      <c r="K15" s="16"/>
      <c r="L15" s="74">
        <v>39355</v>
      </c>
    </row>
    <row r="16" spans="1:12" ht="15">
      <c r="A16" s="4"/>
      <c r="B16" s="4"/>
      <c r="C16" s="4"/>
      <c r="D16" s="4"/>
      <c r="E16" s="8" t="s">
        <v>0</v>
      </c>
      <c r="F16" s="17"/>
      <c r="G16" s="8" t="s">
        <v>0</v>
      </c>
      <c r="H16" s="8" t="s">
        <v>0</v>
      </c>
      <c r="I16" s="17"/>
      <c r="J16" s="8" t="s">
        <v>0</v>
      </c>
      <c r="K16" s="17"/>
      <c r="L16" s="8" t="s">
        <v>0</v>
      </c>
    </row>
    <row r="17" spans="1:12" ht="15">
      <c r="A17" s="4"/>
      <c r="B17" s="4"/>
      <c r="C17" s="4"/>
      <c r="D17" s="4"/>
      <c r="E17" s="5"/>
      <c r="F17" s="18"/>
      <c r="G17" s="5"/>
      <c r="H17" s="5"/>
      <c r="I17" s="18"/>
      <c r="J17" s="5"/>
      <c r="K17" s="18"/>
      <c r="L17" s="5"/>
    </row>
    <row r="18" spans="1:15" ht="15">
      <c r="A18" s="4" t="s">
        <v>25</v>
      </c>
      <c r="B18" s="4"/>
      <c r="C18" s="4"/>
      <c r="D18" s="4"/>
      <c r="E18" s="19">
        <v>16395</v>
      </c>
      <c r="F18" s="20"/>
      <c r="G18" s="9">
        <v>13437</v>
      </c>
      <c r="H18" s="9">
        <v>13426</v>
      </c>
      <c r="I18" s="21"/>
      <c r="J18" s="9">
        <f>29749.0121356+E18</f>
        <v>46144.0121356</v>
      </c>
      <c r="K18" s="21"/>
      <c r="L18" s="9">
        <v>36649</v>
      </c>
      <c r="O18" s="49" t="s">
        <v>1</v>
      </c>
    </row>
    <row r="19" spans="1:15" ht="15">
      <c r="A19" s="4" t="s">
        <v>26</v>
      </c>
      <c r="B19" s="4"/>
      <c r="C19" s="4"/>
      <c r="D19" s="4"/>
      <c r="E19" s="22">
        <f>-14319+389+53</f>
        <v>-13877</v>
      </c>
      <c r="F19" s="20"/>
      <c r="G19" s="23">
        <v>-11974</v>
      </c>
      <c r="H19" s="23">
        <v>11545</v>
      </c>
      <c r="I19" s="21"/>
      <c r="J19" s="23">
        <f>-25660.0395744+E19</f>
        <v>-39537.0395744</v>
      </c>
      <c r="K19" s="21"/>
      <c r="L19" s="23">
        <v>-33323</v>
      </c>
      <c r="O19" s="49" t="s">
        <v>140</v>
      </c>
    </row>
    <row r="20" spans="1:15" ht="15">
      <c r="A20" s="4" t="s">
        <v>87</v>
      </c>
      <c r="B20" s="4"/>
      <c r="C20" s="4"/>
      <c r="D20" s="4"/>
      <c r="E20" s="19">
        <f>+E18+E19</f>
        <v>2518</v>
      </c>
      <c r="F20" s="20"/>
      <c r="G20" s="9">
        <v>1463</v>
      </c>
      <c r="H20" s="9">
        <v>1881</v>
      </c>
      <c r="I20" s="21"/>
      <c r="J20" s="9">
        <f>+E20+4088.9725612</f>
        <v>6606.9725612</v>
      </c>
      <c r="K20" s="21"/>
      <c r="L20" s="9">
        <f>L18+L19</f>
        <v>3326</v>
      </c>
      <c r="O20" s="49" t="s">
        <v>1</v>
      </c>
    </row>
    <row r="21" spans="1:15" ht="15">
      <c r="A21" s="4"/>
      <c r="B21" s="4"/>
      <c r="C21" s="4"/>
      <c r="D21" s="4"/>
      <c r="E21" s="32" t="s">
        <v>108</v>
      </c>
      <c r="F21" s="20"/>
      <c r="G21" s="9"/>
      <c r="H21" s="9"/>
      <c r="I21" s="21"/>
      <c r="J21" s="9" t="s">
        <v>108</v>
      </c>
      <c r="K21" s="21"/>
      <c r="L21" s="9" t="s">
        <v>1</v>
      </c>
      <c r="O21" s="49" t="s">
        <v>1</v>
      </c>
    </row>
    <row r="22" spans="1:15" ht="15">
      <c r="A22" s="4" t="s">
        <v>127</v>
      </c>
      <c r="B22" s="4"/>
      <c r="C22" s="4"/>
      <c r="D22" s="4"/>
      <c r="E22" s="9">
        <v>0</v>
      </c>
      <c r="F22" s="20"/>
      <c r="G22" s="9">
        <v>0</v>
      </c>
      <c r="H22" s="9"/>
      <c r="I22" s="21"/>
      <c r="J22" s="9">
        <v>0</v>
      </c>
      <c r="K22" s="21"/>
      <c r="L22" s="9">
        <v>9340</v>
      </c>
      <c r="O22" s="49" t="s">
        <v>1</v>
      </c>
    </row>
    <row r="23" spans="1:15" ht="15">
      <c r="A23" s="4"/>
      <c r="B23" s="4"/>
      <c r="C23" s="4"/>
      <c r="D23" s="4"/>
      <c r="E23" s="32"/>
      <c r="F23" s="20"/>
      <c r="G23" s="9"/>
      <c r="H23" s="9"/>
      <c r="I23" s="21"/>
      <c r="J23" s="9"/>
      <c r="K23" s="21"/>
      <c r="L23" s="9"/>
      <c r="O23" s="49" t="s">
        <v>140</v>
      </c>
    </row>
    <row r="24" spans="1:15" ht="15">
      <c r="A24" s="4" t="s">
        <v>53</v>
      </c>
      <c r="B24" s="4"/>
      <c r="C24" s="4"/>
      <c r="D24" s="4"/>
      <c r="E24" s="19">
        <v>100</v>
      </c>
      <c r="F24" s="20"/>
      <c r="G24" s="9">
        <v>0</v>
      </c>
      <c r="H24" s="9">
        <v>131</v>
      </c>
      <c r="I24" s="21"/>
      <c r="J24" s="9">
        <f>+E24+95</f>
        <v>195</v>
      </c>
      <c r="K24" s="21"/>
      <c r="L24" s="9">
        <f>548-340</f>
        <v>208</v>
      </c>
      <c r="O24" s="49" t="s">
        <v>1</v>
      </c>
    </row>
    <row r="25" spans="1:15" ht="15">
      <c r="A25" s="4" t="s">
        <v>54</v>
      </c>
      <c r="B25" s="4"/>
      <c r="C25" s="4"/>
      <c r="D25" s="4"/>
      <c r="E25" s="19">
        <v>-836</v>
      </c>
      <c r="F25" s="20"/>
      <c r="G25" s="9">
        <v>-794</v>
      </c>
      <c r="H25" s="9">
        <v>-852</v>
      </c>
      <c r="I25" s="21"/>
      <c r="J25" s="9">
        <f>-1548+E25</f>
        <v>-2384</v>
      </c>
      <c r="K25" s="21"/>
      <c r="L25" s="9">
        <v>-2279</v>
      </c>
      <c r="O25" s="49" t="s">
        <v>1</v>
      </c>
    </row>
    <row r="26" spans="1:15" ht="15">
      <c r="A26" s="4" t="s">
        <v>55</v>
      </c>
      <c r="B26" s="4"/>
      <c r="C26" s="4"/>
      <c r="D26" s="4"/>
      <c r="E26" s="19">
        <v>-947</v>
      </c>
      <c r="F26" s="20"/>
      <c r="G26" s="9">
        <v>-919</v>
      </c>
      <c r="H26" s="9">
        <v>-1023</v>
      </c>
      <c r="I26" s="21"/>
      <c r="J26" s="9">
        <f>-1778+E26</f>
        <v>-2725</v>
      </c>
      <c r="K26" s="21"/>
      <c r="L26" s="9">
        <v>-2644</v>
      </c>
      <c r="O26" s="49" t="s">
        <v>1</v>
      </c>
    </row>
    <row r="27" spans="1:15" ht="15">
      <c r="A27" s="4" t="s">
        <v>56</v>
      </c>
      <c r="B27" s="4"/>
      <c r="C27" s="4"/>
      <c r="D27" s="4"/>
      <c r="E27" s="19">
        <v>-108</v>
      </c>
      <c r="F27" s="20"/>
      <c r="G27" s="9">
        <v>-749</v>
      </c>
      <c r="H27" s="9">
        <v>-225</v>
      </c>
      <c r="I27" s="21"/>
      <c r="J27" s="9">
        <f>-268+E27</f>
        <v>-376</v>
      </c>
      <c r="K27" s="21"/>
      <c r="L27" s="9">
        <v>-848</v>
      </c>
      <c r="O27" s="49" t="s">
        <v>1</v>
      </c>
    </row>
    <row r="28" spans="1:15" ht="15">
      <c r="A28" s="4" t="s">
        <v>57</v>
      </c>
      <c r="B28" s="4"/>
      <c r="C28" s="4"/>
      <c r="D28" s="24"/>
      <c r="E28" s="22">
        <v>-154</v>
      </c>
      <c r="F28" s="20"/>
      <c r="G28" s="23">
        <v>-61</v>
      </c>
      <c r="H28" s="23">
        <v>-97</v>
      </c>
      <c r="I28" s="21"/>
      <c r="J28" s="23">
        <f>-299+E28</f>
        <v>-453</v>
      </c>
      <c r="K28" s="21"/>
      <c r="L28" s="23">
        <v>-385</v>
      </c>
      <c r="O28" s="49" t="s">
        <v>1</v>
      </c>
    </row>
    <row r="29" spans="1:15" ht="15">
      <c r="A29" s="4" t="s">
        <v>123</v>
      </c>
      <c r="B29" s="4"/>
      <c r="C29" s="4"/>
      <c r="D29" s="4"/>
      <c r="E29" s="19">
        <f>SUM(E20:E28)</f>
        <v>573</v>
      </c>
      <c r="F29" s="20"/>
      <c r="G29" s="19">
        <f>SUM(G20:G28)</f>
        <v>-1060</v>
      </c>
      <c r="H29" s="9">
        <v>-185</v>
      </c>
      <c r="I29" s="21"/>
      <c r="J29" s="19">
        <f>SUM(J20:J28)</f>
        <v>863.9725612000002</v>
      </c>
      <c r="K29" s="21"/>
      <c r="L29" s="19">
        <f>SUM(L20:L28)</f>
        <v>6718</v>
      </c>
      <c r="O29" s="49" t="s">
        <v>140</v>
      </c>
    </row>
    <row r="30" spans="1:15" ht="15">
      <c r="A30" s="4"/>
      <c r="B30" s="4"/>
      <c r="C30" s="4"/>
      <c r="D30" s="4"/>
      <c r="E30" s="19" t="s">
        <v>1</v>
      </c>
      <c r="F30" s="20"/>
      <c r="G30" s="19"/>
      <c r="H30" s="9"/>
      <c r="I30" s="21"/>
      <c r="J30" s="9"/>
      <c r="K30" s="21"/>
      <c r="L30" s="9"/>
      <c r="O30" s="49" t="s">
        <v>1</v>
      </c>
    </row>
    <row r="31" spans="1:15" ht="15">
      <c r="A31" s="4" t="s">
        <v>58</v>
      </c>
      <c r="B31" s="4"/>
      <c r="C31" s="4"/>
      <c r="D31" s="4"/>
      <c r="E31" s="50">
        <f>-80+0</f>
        <v>-80</v>
      </c>
      <c r="F31" s="20"/>
      <c r="G31" s="21">
        <v>0</v>
      </c>
      <c r="H31" s="21">
        <v>67</v>
      </c>
      <c r="I31" s="21"/>
      <c r="J31" s="21">
        <v>-100</v>
      </c>
      <c r="K31" s="21"/>
      <c r="L31" s="21">
        <v>-23</v>
      </c>
      <c r="O31" s="49" t="s">
        <v>1</v>
      </c>
    </row>
    <row r="32" spans="1:15" ht="15.75" thickBot="1">
      <c r="A32" s="4" t="s">
        <v>105</v>
      </c>
      <c r="B32" s="4"/>
      <c r="C32" s="4"/>
      <c r="D32" s="4"/>
      <c r="E32" s="25">
        <f>+E29+E31</f>
        <v>493</v>
      </c>
      <c r="F32" s="20"/>
      <c r="G32" s="51">
        <v>-1060</v>
      </c>
      <c r="H32" s="26">
        <v>-252</v>
      </c>
      <c r="I32" s="21"/>
      <c r="J32" s="26">
        <f>271+493</f>
        <v>764</v>
      </c>
      <c r="K32" s="21"/>
      <c r="L32" s="26">
        <v>6695</v>
      </c>
      <c r="O32" s="49" t="s">
        <v>1</v>
      </c>
    </row>
    <row r="33" spans="1:15" ht="15.75" thickTop="1">
      <c r="A33" s="4" t="s">
        <v>90</v>
      </c>
      <c r="B33" s="4"/>
      <c r="C33" s="4"/>
      <c r="D33" s="4"/>
      <c r="E33" s="19" t="s">
        <v>1</v>
      </c>
      <c r="F33" s="20"/>
      <c r="G33" s="8"/>
      <c r="H33" s="8"/>
      <c r="I33" s="17"/>
      <c r="J33" s="8" t="str">
        <f>+E33</f>
        <v> </v>
      </c>
      <c r="K33" s="17"/>
      <c r="L33" s="8"/>
      <c r="O33" s="49" t="s">
        <v>140</v>
      </c>
    </row>
    <row r="34" spans="1:15" ht="15.75" thickBot="1">
      <c r="A34" s="4" t="s">
        <v>91</v>
      </c>
      <c r="B34" s="4"/>
      <c r="C34" s="4"/>
      <c r="D34" s="4"/>
      <c r="E34" s="25">
        <f>+E32</f>
        <v>493</v>
      </c>
      <c r="F34" s="20"/>
      <c r="G34" s="26">
        <f>+G32</f>
        <v>-1060</v>
      </c>
      <c r="H34" s="26">
        <v>-252</v>
      </c>
      <c r="I34" s="21"/>
      <c r="J34" s="26">
        <f>+J32</f>
        <v>764</v>
      </c>
      <c r="K34" s="21"/>
      <c r="L34" s="26">
        <f>+L32</f>
        <v>6695</v>
      </c>
      <c r="O34" s="49" t="s">
        <v>1</v>
      </c>
    </row>
    <row r="35" spans="1:15" ht="15.75" thickTop="1">
      <c r="A35" s="4"/>
      <c r="B35" s="4"/>
      <c r="C35" s="4"/>
      <c r="D35" s="4"/>
      <c r="E35" s="19"/>
      <c r="F35" s="20"/>
      <c r="G35" s="8"/>
      <c r="H35" s="8"/>
      <c r="I35" s="17"/>
      <c r="J35" s="8"/>
      <c r="K35" s="17"/>
      <c r="L35" s="8"/>
      <c r="O35" s="49" t="s">
        <v>1</v>
      </c>
    </row>
    <row r="36" spans="1:15" ht="15">
      <c r="A36" s="4" t="s">
        <v>89</v>
      </c>
      <c r="B36" s="4"/>
      <c r="C36" s="4"/>
      <c r="D36" s="4"/>
      <c r="E36" s="19"/>
      <c r="F36" s="20"/>
      <c r="G36" s="8" t="s">
        <v>1</v>
      </c>
      <c r="H36" s="8"/>
      <c r="I36" s="17"/>
      <c r="J36" s="8"/>
      <c r="K36" s="17"/>
      <c r="L36" s="8"/>
      <c r="O36" s="49" t="s">
        <v>1</v>
      </c>
    </row>
    <row r="37" spans="1:15" ht="15">
      <c r="A37" s="4" t="s">
        <v>88</v>
      </c>
      <c r="B37" s="4"/>
      <c r="C37" s="4"/>
      <c r="D37" s="4"/>
      <c r="E37" s="32" t="s">
        <v>1</v>
      </c>
      <c r="F37" s="20"/>
      <c r="G37" s="8"/>
      <c r="H37" s="8"/>
      <c r="I37" s="17"/>
      <c r="J37" s="8"/>
      <c r="K37" s="17"/>
      <c r="L37" s="8"/>
      <c r="O37" s="49" t="s">
        <v>1</v>
      </c>
    </row>
    <row r="38" spans="2:15" ht="15">
      <c r="B38" s="4"/>
      <c r="C38" s="4"/>
      <c r="D38" s="4"/>
      <c r="E38" s="19"/>
      <c r="F38" s="20"/>
      <c r="G38" s="8"/>
      <c r="H38" s="8"/>
      <c r="I38" s="17"/>
      <c r="J38" s="8"/>
      <c r="K38" s="17"/>
      <c r="L38" s="8" t="s">
        <v>1</v>
      </c>
      <c r="O38" s="49" t="s">
        <v>1</v>
      </c>
    </row>
    <row r="39" spans="1:15" ht="15">
      <c r="A39" s="4" t="s">
        <v>82</v>
      </c>
      <c r="B39" s="4"/>
      <c r="C39" s="4"/>
      <c r="D39" s="4"/>
      <c r="E39" s="27">
        <f>+E34/45780*100</f>
        <v>1.0768894713848842</v>
      </c>
      <c r="F39" s="28"/>
      <c r="G39" s="27">
        <f>+G34/45780*100</f>
        <v>-2.3154215814766275</v>
      </c>
      <c r="H39" s="29">
        <v>-0.6179499754781757</v>
      </c>
      <c r="I39" s="29"/>
      <c r="J39" s="27">
        <f>+J34/457.8</f>
        <v>1.6688510266491918</v>
      </c>
      <c r="K39" s="29"/>
      <c r="L39" s="27">
        <f>+L34/45780*100</f>
        <v>14.624290083005679</v>
      </c>
      <c r="O39" s="49" t="s">
        <v>1</v>
      </c>
    </row>
    <row r="40" spans="1:15" ht="15">
      <c r="A40" s="4"/>
      <c r="B40" s="4"/>
      <c r="C40" s="4"/>
      <c r="D40" s="4"/>
      <c r="E40" s="19" t="s">
        <v>1</v>
      </c>
      <c r="F40" s="20"/>
      <c r="G40" s="9"/>
      <c r="H40" s="9"/>
      <c r="I40" s="21"/>
      <c r="J40" s="9"/>
      <c r="K40" s="21"/>
      <c r="L40" s="9"/>
      <c r="N40" s="49" t="s">
        <v>1</v>
      </c>
      <c r="O40" s="49" t="s">
        <v>1</v>
      </c>
    </row>
    <row r="41" spans="1:15" ht="15">
      <c r="A41" s="4" t="s">
        <v>80</v>
      </c>
      <c r="B41" s="4"/>
      <c r="C41" s="4"/>
      <c r="D41" s="4"/>
      <c r="E41" s="27">
        <f>+E39</f>
        <v>1.0768894713848842</v>
      </c>
      <c r="F41" s="28"/>
      <c r="G41" s="27">
        <f>+G34/45780*100</f>
        <v>-2.3154215814766275</v>
      </c>
      <c r="H41" s="29">
        <v>-0.6179499754781757</v>
      </c>
      <c r="I41" s="29"/>
      <c r="J41" s="67">
        <f>+J39</f>
        <v>1.6688510266491918</v>
      </c>
      <c r="K41" s="29"/>
      <c r="L41" s="27">
        <f>+L39</f>
        <v>14.624290083005679</v>
      </c>
      <c r="O41" s="49" t="s">
        <v>1</v>
      </c>
    </row>
    <row r="42" spans="1:15" ht="15">
      <c r="A42" s="4"/>
      <c r="B42" s="4"/>
      <c r="C42" s="4"/>
      <c r="D42" s="4"/>
      <c r="E42" s="4"/>
      <c r="F42" s="11"/>
      <c r="G42" s="4"/>
      <c r="H42" s="4"/>
      <c r="I42" s="11"/>
      <c r="J42" s="4"/>
      <c r="K42" s="11"/>
      <c r="L42" s="4"/>
      <c r="O42" s="49" t="s">
        <v>1</v>
      </c>
    </row>
    <row r="43" spans="1:15" ht="15">
      <c r="A43" s="4" t="s">
        <v>81</v>
      </c>
      <c r="B43" s="4"/>
      <c r="C43" s="4"/>
      <c r="D43" s="4"/>
      <c r="E43" s="52">
        <v>2.3</v>
      </c>
      <c r="F43" s="11"/>
      <c r="G43" s="52">
        <v>1.15</v>
      </c>
      <c r="H43" s="4"/>
      <c r="I43" s="11"/>
      <c r="J43" s="52">
        <v>2.3</v>
      </c>
      <c r="K43" s="11"/>
      <c r="L43" s="52">
        <v>1.15</v>
      </c>
      <c r="O43" s="49" t="s">
        <v>140</v>
      </c>
    </row>
    <row r="44" spans="1:12" ht="15">
      <c r="A44" s="4"/>
      <c r="B44" s="4"/>
      <c r="C44" s="4"/>
      <c r="D44" s="4"/>
      <c r="E44" s="52"/>
      <c r="F44" s="11"/>
      <c r="G44" s="52"/>
      <c r="H44" s="4"/>
      <c r="I44" s="11"/>
      <c r="J44" s="52"/>
      <c r="K44" s="11"/>
      <c r="L44" s="52"/>
    </row>
    <row r="45" spans="1:12" ht="15">
      <c r="A45" s="4"/>
      <c r="B45" s="4"/>
      <c r="C45" s="4"/>
      <c r="D45" s="4"/>
      <c r="E45" s="52"/>
      <c r="F45" s="11"/>
      <c r="G45" s="52"/>
      <c r="H45" s="4"/>
      <c r="I45" s="11"/>
      <c r="J45" s="52"/>
      <c r="K45" s="11"/>
      <c r="L45" s="52"/>
    </row>
    <row r="46" spans="1:15" ht="15">
      <c r="A46" s="4"/>
      <c r="B46" s="4"/>
      <c r="C46" s="4"/>
      <c r="D46" s="4"/>
      <c r="E46" s="4"/>
      <c r="F46" s="11"/>
      <c r="G46" s="4"/>
      <c r="H46" s="4"/>
      <c r="I46" s="11"/>
      <c r="J46" s="4"/>
      <c r="K46" s="11"/>
      <c r="L46" s="4"/>
      <c r="O46" s="49" t="s">
        <v>1</v>
      </c>
    </row>
    <row r="47" spans="1:15" ht="15">
      <c r="A47" s="4" t="s">
        <v>83</v>
      </c>
      <c r="B47" s="4"/>
      <c r="C47" s="4"/>
      <c r="D47" s="4"/>
      <c r="E47" s="4"/>
      <c r="F47" s="11"/>
      <c r="G47" s="4"/>
      <c r="H47" s="4"/>
      <c r="I47" s="11"/>
      <c r="J47" s="4"/>
      <c r="K47" s="11"/>
      <c r="L47" s="4"/>
      <c r="O47" s="49" t="s">
        <v>1</v>
      </c>
    </row>
    <row r="48" spans="1:15" ht="15">
      <c r="A48" s="4" t="s">
        <v>100</v>
      </c>
      <c r="B48" s="4"/>
      <c r="C48" s="4"/>
      <c r="D48" s="4"/>
      <c r="E48" s="4"/>
      <c r="F48" s="11"/>
      <c r="G48" s="4"/>
      <c r="H48" s="4"/>
      <c r="I48" s="11"/>
      <c r="J48" s="4"/>
      <c r="K48" s="11"/>
      <c r="L48" s="4"/>
      <c r="O48" s="49" t="s">
        <v>1</v>
      </c>
    </row>
    <row r="49" spans="1:15" ht="15">
      <c r="A49" s="4" t="s">
        <v>109</v>
      </c>
      <c r="B49" s="4"/>
      <c r="C49" s="4"/>
      <c r="D49" s="4"/>
      <c r="E49" s="4"/>
      <c r="F49" s="11"/>
      <c r="G49" s="4"/>
      <c r="H49" s="4"/>
      <c r="I49" s="11"/>
      <c r="J49" s="4"/>
      <c r="K49" s="11"/>
      <c r="L49" s="4"/>
      <c r="O49" s="49" t="s">
        <v>140</v>
      </c>
    </row>
    <row r="50" spans="1:15" ht="15.75">
      <c r="A50" s="53" t="s">
        <v>142</v>
      </c>
      <c r="B50" s="4"/>
      <c r="C50" s="4"/>
      <c r="D50" s="4"/>
      <c r="E50" s="4"/>
      <c r="F50" s="11"/>
      <c r="G50" s="4"/>
      <c r="H50" s="4"/>
      <c r="I50" s="11"/>
      <c r="J50" s="4"/>
      <c r="K50" s="11"/>
      <c r="L50" s="4"/>
      <c r="O50" s="49" t="s">
        <v>1</v>
      </c>
    </row>
    <row r="51" spans="1:15" ht="15.75">
      <c r="A51" s="53" t="s">
        <v>143</v>
      </c>
      <c r="B51" s="4"/>
      <c r="C51" s="4"/>
      <c r="D51" s="4"/>
      <c r="E51" s="4"/>
      <c r="F51" s="11"/>
      <c r="G51" s="4"/>
      <c r="H51" s="4"/>
      <c r="I51" s="11"/>
      <c r="J51" s="4"/>
      <c r="K51" s="11"/>
      <c r="L51" s="4"/>
      <c r="O51" s="49" t="s">
        <v>140</v>
      </c>
    </row>
    <row r="52" spans="1:15" ht="15">
      <c r="A52" s="4" t="s">
        <v>1</v>
      </c>
      <c r="B52" s="4"/>
      <c r="C52" s="4"/>
      <c r="D52" s="4"/>
      <c r="E52" s="4"/>
      <c r="F52" s="11"/>
      <c r="G52" s="4"/>
      <c r="H52" s="4"/>
      <c r="I52" s="11"/>
      <c r="J52" s="4"/>
      <c r="K52" s="11"/>
      <c r="L52" s="4"/>
      <c r="O52" s="49" t="s">
        <v>1</v>
      </c>
    </row>
    <row r="53" spans="1:12" ht="15">
      <c r="A53" s="4"/>
      <c r="B53" s="4"/>
      <c r="C53" s="4"/>
      <c r="D53" s="4"/>
      <c r="E53" s="4"/>
      <c r="F53" s="11"/>
      <c r="G53" s="4"/>
      <c r="H53" s="4"/>
      <c r="I53" s="11"/>
      <c r="J53" s="4"/>
      <c r="K53" s="11"/>
      <c r="L53" s="4"/>
    </row>
    <row r="54" spans="1:15" ht="15">
      <c r="A54" s="4" t="s">
        <v>79</v>
      </c>
      <c r="B54" s="4"/>
      <c r="C54" s="4"/>
      <c r="D54" s="4"/>
      <c r="E54" s="4"/>
      <c r="F54" s="11"/>
      <c r="G54" s="4"/>
      <c r="H54" s="4"/>
      <c r="I54" s="11"/>
      <c r="J54" s="4"/>
      <c r="K54" s="11"/>
      <c r="L54" s="4"/>
      <c r="O54" s="49" t="s">
        <v>140</v>
      </c>
    </row>
    <row r="55" spans="1:15" ht="15">
      <c r="A55" s="4" t="s">
        <v>1</v>
      </c>
      <c r="B55" s="4"/>
      <c r="C55" s="4"/>
      <c r="D55" s="4"/>
      <c r="E55" s="4"/>
      <c r="F55" s="11"/>
      <c r="G55" s="4"/>
      <c r="H55" s="4"/>
      <c r="I55" s="11"/>
      <c r="J55" s="4"/>
      <c r="K55" s="11"/>
      <c r="L55" s="4"/>
      <c r="O55" s="49" t="s">
        <v>1</v>
      </c>
    </row>
    <row r="56" spans="1:12" ht="15.75">
      <c r="A56" s="7" t="s">
        <v>144</v>
      </c>
      <c r="B56" s="7"/>
      <c r="C56" s="7"/>
      <c r="D56" s="7"/>
      <c r="E56" s="7"/>
      <c r="F56" s="15"/>
      <c r="G56" s="7"/>
      <c r="H56" s="7"/>
      <c r="I56" s="15"/>
      <c r="J56" s="7"/>
      <c r="K56" s="7"/>
      <c r="L56" s="7"/>
    </row>
    <row r="57" spans="1:12" ht="15.75">
      <c r="A57" s="7" t="s">
        <v>145</v>
      </c>
      <c r="B57" s="7"/>
      <c r="C57" s="7"/>
      <c r="D57" s="7"/>
      <c r="E57" s="7"/>
      <c r="F57" s="15"/>
      <c r="G57" s="7"/>
      <c r="H57" s="7"/>
      <c r="I57" s="15"/>
      <c r="J57" s="7"/>
      <c r="K57" s="7"/>
      <c r="L57" s="7"/>
    </row>
    <row r="58" spans="1:12" ht="15.75">
      <c r="A58" s="7" t="s">
        <v>146</v>
      </c>
      <c r="B58" s="7"/>
      <c r="C58" s="7"/>
      <c r="D58" s="7"/>
      <c r="E58" s="7"/>
      <c r="F58" s="15"/>
      <c r="G58" s="7"/>
      <c r="H58" s="7"/>
      <c r="I58" s="15"/>
      <c r="J58" s="7"/>
      <c r="K58" s="7"/>
      <c r="L58" s="7"/>
    </row>
    <row r="60" ht="15.75">
      <c r="A60" s="53" t="s">
        <v>1</v>
      </c>
    </row>
    <row r="61" spans="1:11" ht="15.75">
      <c r="A61" s="76" t="s">
        <v>1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3" spans="1:11" ht="15.75">
      <c r="A63" s="76" t="s">
        <v>1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</row>
    <row r="64" spans="1:11" ht="15.75">
      <c r="A64" s="76" t="s">
        <v>1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</row>
    <row r="65" spans="1:11" ht="15.75">
      <c r="A65" s="76" t="s">
        <v>1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</row>
    <row r="66" ht="15">
      <c r="A66" s="49" t="s">
        <v>1</v>
      </c>
    </row>
  </sheetData>
  <mergeCells count="4">
    <mergeCell ref="A61:K61"/>
    <mergeCell ref="A63:K63"/>
    <mergeCell ref="A64:K64"/>
    <mergeCell ref="A65:K65"/>
  </mergeCells>
  <printOptions/>
  <pageMargins left="0.9448818897637796" right="0.35433070866141736" top="0.5905511811023623" bottom="0.5511811023622047" header="0.5118110236220472" footer="0.5118110236220472"/>
  <pageSetup horizontalDpi="600" verticalDpi="600" orientation="portrait" paperSize="9" scale="75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45">
      <selection activeCell="D57" sqref="D57"/>
    </sheetView>
  </sheetViews>
  <sheetFormatPr defaultColWidth="9.140625" defaultRowHeight="12.75"/>
  <cols>
    <col min="1" max="3" width="9.140625" style="49" customWidth="1"/>
    <col min="4" max="4" width="22.140625" style="49" customWidth="1"/>
    <col min="5" max="5" width="20.00390625" style="49" customWidth="1"/>
    <col min="6" max="6" width="19.8515625" style="49" customWidth="1"/>
    <col min="7" max="8" width="9.140625" style="49" customWidth="1"/>
    <col min="9" max="9" width="9.28125" style="49" bestFit="1" customWidth="1"/>
    <col min="10" max="16384" width="9.140625" style="49" customWidth="1"/>
  </cols>
  <sheetData>
    <row r="1" spans="1:6" ht="15">
      <c r="A1" s="1" t="s">
        <v>61</v>
      </c>
      <c r="B1" s="1"/>
      <c r="C1" s="1"/>
      <c r="D1" s="1"/>
      <c r="E1" s="1"/>
      <c r="F1" s="1"/>
    </row>
    <row r="2" spans="1:6" ht="15">
      <c r="A2" s="1" t="s">
        <v>47</v>
      </c>
      <c r="B2" s="1"/>
      <c r="C2" s="1"/>
      <c r="D2" s="1"/>
      <c r="E2" s="1"/>
      <c r="F2" s="1"/>
    </row>
    <row r="3" spans="1:6" ht="15">
      <c r="A3" s="1" t="s">
        <v>48</v>
      </c>
      <c r="B3" s="1"/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 t="s">
        <v>128</v>
      </c>
      <c r="B5" s="1"/>
      <c r="C5" s="1"/>
      <c r="D5" s="1"/>
      <c r="E5" s="1"/>
      <c r="F5" s="1"/>
    </row>
    <row r="6" spans="1:6" ht="15">
      <c r="A6" s="2"/>
      <c r="B6" s="2"/>
      <c r="C6" s="2"/>
      <c r="D6" s="2"/>
      <c r="E6" s="2"/>
      <c r="F6" s="2"/>
    </row>
    <row r="7" spans="1:6" ht="15.75">
      <c r="A7" s="3" t="s">
        <v>131</v>
      </c>
      <c r="B7" s="3"/>
      <c r="C7" s="3"/>
      <c r="D7" s="3"/>
      <c r="E7" s="3"/>
      <c r="F7" s="3"/>
    </row>
    <row r="8" spans="1:6" ht="15">
      <c r="A8" s="4"/>
      <c r="B8" s="4"/>
      <c r="C8" s="4"/>
      <c r="D8" s="4"/>
      <c r="E8" s="4"/>
      <c r="F8" s="4"/>
    </row>
    <row r="9" spans="1:6" ht="15">
      <c r="A9" s="4"/>
      <c r="B9" s="4"/>
      <c r="C9" s="4"/>
      <c r="D9" s="4"/>
      <c r="E9" s="8" t="s">
        <v>62</v>
      </c>
      <c r="F9" s="8" t="s">
        <v>40</v>
      </c>
    </row>
    <row r="10" spans="1:6" ht="15">
      <c r="A10" s="4"/>
      <c r="B10" s="4"/>
      <c r="C10" s="4"/>
      <c r="D10" s="5" t="s">
        <v>1</v>
      </c>
      <c r="E10" s="77" t="s">
        <v>63</v>
      </c>
      <c r="F10" s="8" t="s">
        <v>65</v>
      </c>
    </row>
    <row r="11" spans="1:6" ht="15">
      <c r="A11" s="4"/>
      <c r="B11" s="4"/>
      <c r="C11" s="4"/>
      <c r="D11" s="5"/>
      <c r="E11" s="8" t="s">
        <v>115</v>
      </c>
      <c r="F11" s="8" t="s">
        <v>66</v>
      </c>
    </row>
    <row r="12" spans="1:6" ht="15">
      <c r="A12" s="4"/>
      <c r="B12" s="4"/>
      <c r="C12" s="4"/>
      <c r="D12" s="5"/>
      <c r="E12" s="8" t="s">
        <v>64</v>
      </c>
      <c r="F12" s="8" t="s">
        <v>67</v>
      </c>
    </row>
    <row r="13" spans="1:6" ht="15">
      <c r="A13" s="4"/>
      <c r="B13" s="4"/>
      <c r="C13" s="4"/>
      <c r="D13" s="5"/>
      <c r="E13" s="5"/>
      <c r="F13" s="5"/>
    </row>
    <row r="14" spans="1:6" ht="15">
      <c r="A14" s="4"/>
      <c r="B14" s="4"/>
      <c r="C14" s="4"/>
      <c r="D14" s="5" t="s">
        <v>1</v>
      </c>
      <c r="E14" s="6" t="s">
        <v>130</v>
      </c>
      <c r="F14" s="6" t="s">
        <v>122</v>
      </c>
    </row>
    <row r="15" spans="1:6" ht="15.75">
      <c r="A15" s="3" t="s">
        <v>27</v>
      </c>
      <c r="B15" s="4"/>
      <c r="C15" s="4"/>
      <c r="D15" s="4"/>
      <c r="E15" s="78" t="s">
        <v>0</v>
      </c>
      <c r="F15" s="78" t="s">
        <v>0</v>
      </c>
    </row>
    <row r="16" spans="1:6" ht="15.75">
      <c r="A16" s="7" t="s">
        <v>68</v>
      </c>
      <c r="B16" s="4"/>
      <c r="C16" s="4"/>
      <c r="D16" s="4"/>
      <c r="E16" s="8"/>
      <c r="F16" s="8"/>
    </row>
    <row r="17" spans="1:6" ht="15">
      <c r="A17" s="4" t="s">
        <v>28</v>
      </c>
      <c r="B17" s="4"/>
      <c r="C17" s="4"/>
      <c r="D17" s="4"/>
      <c r="E17" s="9">
        <f>27802+2182-E18-E19</f>
        <v>23170.778</v>
      </c>
      <c r="F17" s="9">
        <v>24386.641</v>
      </c>
    </row>
    <row r="18" spans="1:9" ht="15">
      <c r="A18" s="4" t="s">
        <v>121</v>
      </c>
      <c r="B18" s="4"/>
      <c r="C18" s="4"/>
      <c r="D18" s="4"/>
      <c r="E18" s="9">
        <f>4965.983-253.761</f>
        <v>4712.222</v>
      </c>
      <c r="F18" s="9">
        <v>4965.986</v>
      </c>
      <c r="H18" s="79" t="s">
        <v>1</v>
      </c>
      <c r="I18" s="49" t="s">
        <v>1</v>
      </c>
    </row>
    <row r="19" spans="1:8" ht="15">
      <c r="A19" s="4" t="s">
        <v>41</v>
      </c>
      <c r="B19" s="4"/>
      <c r="C19" s="4"/>
      <c r="D19" s="4"/>
      <c r="E19" s="9">
        <v>2101</v>
      </c>
      <c r="F19" s="9">
        <v>2107.18</v>
      </c>
      <c r="H19" s="49" t="s">
        <v>1</v>
      </c>
    </row>
    <row r="20" spans="1:8" ht="15.75">
      <c r="A20" s="7" t="s">
        <v>124</v>
      </c>
      <c r="B20" s="4"/>
      <c r="C20" s="4"/>
      <c r="D20" s="4"/>
      <c r="E20" s="80">
        <f>SUM(E17:E19)</f>
        <v>29984</v>
      </c>
      <c r="F20" s="80">
        <f>SUM(F17:F19)</f>
        <v>31459.807</v>
      </c>
      <c r="H20" s="79" t="s">
        <v>1</v>
      </c>
    </row>
    <row r="21" spans="1:6" ht="15">
      <c r="A21" s="4"/>
      <c r="B21" s="4"/>
      <c r="C21" s="4"/>
      <c r="D21" s="4"/>
      <c r="E21" s="9"/>
      <c r="F21" s="9"/>
    </row>
    <row r="22" spans="1:6" ht="15.75">
      <c r="A22" s="7" t="s">
        <v>2</v>
      </c>
      <c r="B22" s="4"/>
      <c r="C22" s="4"/>
      <c r="D22" s="4"/>
      <c r="E22" s="9"/>
      <c r="F22" s="9"/>
    </row>
    <row r="23" spans="1:6" ht="15">
      <c r="A23" s="4" t="s">
        <v>29</v>
      </c>
      <c r="B23" s="4"/>
      <c r="C23" s="4"/>
      <c r="D23" s="4"/>
      <c r="E23" s="9">
        <v>26664</v>
      </c>
      <c r="F23" s="9">
        <v>22546.45</v>
      </c>
    </row>
    <row r="24" spans="1:6" ht="15">
      <c r="A24" s="4" t="s">
        <v>30</v>
      </c>
      <c r="B24" s="4"/>
      <c r="C24" s="4"/>
      <c r="D24" s="4"/>
      <c r="E24" s="9">
        <v>17389</v>
      </c>
      <c r="F24" s="9">
        <v>16770.776</v>
      </c>
    </row>
    <row r="25" spans="1:6" ht="15">
      <c r="A25" s="4" t="s">
        <v>71</v>
      </c>
      <c r="B25" s="4"/>
      <c r="C25" s="4"/>
      <c r="D25" s="4"/>
      <c r="E25" s="9">
        <v>331</v>
      </c>
      <c r="F25" s="9">
        <v>352.28</v>
      </c>
    </row>
    <row r="26" spans="1:6" ht="15">
      <c r="A26" s="4" t="s">
        <v>69</v>
      </c>
      <c r="B26" s="4"/>
      <c r="C26" s="4"/>
      <c r="D26" s="4"/>
      <c r="E26" s="9">
        <v>1302</v>
      </c>
      <c r="F26" s="9">
        <v>1878.572</v>
      </c>
    </row>
    <row r="27" spans="1:6" ht="15.75">
      <c r="A27" s="7" t="s">
        <v>72</v>
      </c>
      <c r="B27" s="4"/>
      <c r="C27" s="4"/>
      <c r="D27" s="4"/>
      <c r="E27" s="80">
        <f>SUM(E23:E26)</f>
        <v>45686</v>
      </c>
      <c r="F27" s="80">
        <v>41548.078</v>
      </c>
    </row>
    <row r="28" spans="1:6" ht="15">
      <c r="A28" s="4"/>
      <c r="B28" s="4"/>
      <c r="C28" s="4"/>
      <c r="D28" s="4"/>
      <c r="E28" s="9" t="s">
        <v>1</v>
      </c>
      <c r="F28" s="9" t="s">
        <v>1</v>
      </c>
    </row>
    <row r="29" spans="1:6" ht="16.5" thickBot="1">
      <c r="A29" s="7" t="s">
        <v>31</v>
      </c>
      <c r="B29" s="7"/>
      <c r="C29" s="7"/>
      <c r="D29" s="7"/>
      <c r="E29" s="81">
        <f>+E20+E27</f>
        <v>75670</v>
      </c>
      <c r="F29" s="81">
        <v>73007.882</v>
      </c>
    </row>
    <row r="30" spans="1:6" ht="15.75" thickTop="1">
      <c r="A30" s="82"/>
      <c r="B30" s="4"/>
      <c r="C30" s="4"/>
      <c r="D30" s="4"/>
      <c r="E30" s="9"/>
      <c r="F30" s="9"/>
    </row>
    <row r="31" spans="1:6" ht="15.75">
      <c r="A31" s="3" t="s">
        <v>32</v>
      </c>
      <c r="B31" s="7"/>
      <c r="C31" s="7"/>
      <c r="D31" s="7"/>
      <c r="E31" s="9"/>
      <c r="F31" s="9"/>
    </row>
    <row r="32" spans="1:6" ht="15.75">
      <c r="A32" s="7" t="s">
        <v>70</v>
      </c>
      <c r="B32" s="4"/>
      <c r="C32" s="4"/>
      <c r="D32" s="4"/>
      <c r="E32" s="9"/>
      <c r="F32" s="9"/>
    </row>
    <row r="33" spans="1:6" ht="15">
      <c r="A33" s="4" t="s">
        <v>33</v>
      </c>
      <c r="B33" s="4"/>
      <c r="C33" s="4"/>
      <c r="D33" s="4"/>
      <c r="E33" s="9">
        <v>45780</v>
      </c>
      <c r="F33" s="9">
        <v>45780</v>
      </c>
    </row>
    <row r="34" spans="1:9" ht="15">
      <c r="A34" s="4" t="s">
        <v>34</v>
      </c>
      <c r="B34" s="4"/>
      <c r="C34" s="4"/>
      <c r="D34" s="4"/>
      <c r="E34" s="9">
        <v>13212</v>
      </c>
      <c r="F34" s="9">
        <v>13126.788</v>
      </c>
      <c r="G34" s="49" t="s">
        <v>1</v>
      </c>
      <c r="H34" s="79" t="s">
        <v>1</v>
      </c>
      <c r="I34" s="49" t="s">
        <v>1</v>
      </c>
    </row>
    <row r="35" spans="1:6" ht="15.75">
      <c r="A35" s="7" t="s">
        <v>73</v>
      </c>
      <c r="B35" s="4"/>
      <c r="C35" s="4"/>
      <c r="D35" s="4"/>
      <c r="E35" s="80">
        <f>+E34+E33</f>
        <v>58992</v>
      </c>
      <c r="F35" s="80">
        <v>58906.788</v>
      </c>
    </row>
    <row r="36" spans="1:6" ht="15.75">
      <c r="A36" s="7"/>
      <c r="B36" s="4"/>
      <c r="C36" s="4"/>
      <c r="D36" s="4"/>
      <c r="E36" s="21" t="s">
        <v>1</v>
      </c>
      <c r="F36" s="21" t="s">
        <v>1</v>
      </c>
    </row>
    <row r="37" spans="1:6" ht="15.75">
      <c r="A37" s="7" t="s">
        <v>125</v>
      </c>
      <c r="B37" s="4"/>
      <c r="C37" s="4"/>
      <c r="D37" s="4"/>
      <c r="E37" s="9"/>
      <c r="F37" s="9"/>
    </row>
    <row r="38" spans="1:6" ht="15">
      <c r="A38" s="4" t="s">
        <v>120</v>
      </c>
      <c r="B38" s="4"/>
      <c r="C38" s="4"/>
      <c r="D38" s="4"/>
      <c r="E38" s="9">
        <v>0</v>
      </c>
      <c r="F38" s="9">
        <v>0</v>
      </c>
    </row>
    <row r="39" spans="1:6" ht="15">
      <c r="A39" s="4" t="s">
        <v>75</v>
      </c>
      <c r="B39" s="4"/>
      <c r="C39" s="4"/>
      <c r="D39" s="4"/>
      <c r="E39" s="9">
        <v>1470</v>
      </c>
      <c r="F39" s="9">
        <v>1490.859</v>
      </c>
    </row>
    <row r="40" spans="1:6" ht="15">
      <c r="A40" s="4" t="s">
        <v>37</v>
      </c>
      <c r="B40" s="4"/>
      <c r="C40" s="4"/>
      <c r="D40" s="4"/>
      <c r="E40" s="9">
        <v>100</v>
      </c>
      <c r="F40" s="9">
        <v>83</v>
      </c>
    </row>
    <row r="41" spans="1:6" ht="15.75">
      <c r="A41" s="7" t="s">
        <v>126</v>
      </c>
      <c r="B41" s="4"/>
      <c r="C41" s="4"/>
      <c r="D41" s="4"/>
      <c r="E41" s="80">
        <f>+E39+E40</f>
        <v>1570</v>
      </c>
      <c r="F41" s="80">
        <v>1574</v>
      </c>
    </row>
    <row r="42" spans="1:6" ht="15.75">
      <c r="A42" s="7"/>
      <c r="B42" s="4"/>
      <c r="C42" s="4"/>
      <c r="D42" s="4"/>
      <c r="E42" s="21"/>
      <c r="F42" s="21"/>
    </row>
    <row r="43" spans="1:6" ht="15.75">
      <c r="A43" s="7" t="s">
        <v>92</v>
      </c>
      <c r="B43" s="4"/>
      <c r="C43" s="4"/>
      <c r="D43" s="4"/>
      <c r="E43" s="9"/>
      <c r="F43" s="9"/>
    </row>
    <row r="44" spans="1:6" ht="15">
      <c r="A44" s="4" t="s">
        <v>35</v>
      </c>
      <c r="B44" s="4"/>
      <c r="C44" s="4"/>
      <c r="D44" s="4"/>
      <c r="E44" s="9">
        <f>-222+4325</f>
        <v>4103</v>
      </c>
      <c r="F44" s="9">
        <v>3907.709</v>
      </c>
    </row>
    <row r="45" spans="1:6" ht="15">
      <c r="A45" s="4" t="s">
        <v>36</v>
      </c>
      <c r="B45" s="4"/>
      <c r="C45" s="4"/>
      <c r="D45" s="4"/>
      <c r="E45" s="9">
        <v>11005</v>
      </c>
      <c r="F45" s="9">
        <v>8619.526</v>
      </c>
    </row>
    <row r="46" spans="1:6" ht="15">
      <c r="A46" s="4" t="s">
        <v>1</v>
      </c>
      <c r="B46" s="4"/>
      <c r="C46" s="4"/>
      <c r="D46" s="4"/>
      <c r="E46" s="9" t="s">
        <v>1</v>
      </c>
      <c r="F46" s="9" t="s">
        <v>1</v>
      </c>
    </row>
    <row r="47" spans="1:6" ht="15.75">
      <c r="A47" s="7" t="s">
        <v>74</v>
      </c>
      <c r="B47" s="4"/>
      <c r="C47" s="4"/>
      <c r="D47" s="4"/>
      <c r="E47" s="80">
        <f>+E45+E44</f>
        <v>15108</v>
      </c>
      <c r="F47" s="80">
        <v>12527.235</v>
      </c>
    </row>
    <row r="48" spans="1:6" ht="15.75">
      <c r="A48" s="7"/>
      <c r="B48" s="4"/>
      <c r="C48" s="4"/>
      <c r="D48" s="4"/>
      <c r="E48" s="21"/>
      <c r="F48" s="21"/>
    </row>
    <row r="49" spans="1:6" ht="15.75">
      <c r="A49" s="7" t="s">
        <v>38</v>
      </c>
      <c r="B49" s="4"/>
      <c r="C49" s="4"/>
      <c r="D49" s="4"/>
      <c r="E49" s="9">
        <f>+E47+E41</f>
        <v>16678</v>
      </c>
      <c r="F49" s="9">
        <v>14101.094</v>
      </c>
    </row>
    <row r="50" spans="1:6" ht="15">
      <c r="A50" s="4"/>
      <c r="B50" s="4"/>
      <c r="C50" s="4"/>
      <c r="D50" s="4"/>
      <c r="E50" s="9" t="s">
        <v>1</v>
      </c>
      <c r="F50" s="9" t="s">
        <v>1</v>
      </c>
    </row>
    <row r="51" spans="1:9" ht="16.5" thickBot="1">
      <c r="A51" s="7" t="s">
        <v>39</v>
      </c>
      <c r="B51" s="7"/>
      <c r="C51" s="7"/>
      <c r="D51" s="83" t="s">
        <v>1</v>
      </c>
      <c r="E51" s="81">
        <f>+E49+E35</f>
        <v>75670</v>
      </c>
      <c r="F51" s="81">
        <v>73007.882</v>
      </c>
      <c r="I51" s="84" t="s">
        <v>1</v>
      </c>
    </row>
    <row r="52" spans="1:9" ht="16.5" thickTop="1">
      <c r="A52" s="7"/>
      <c r="B52" s="7"/>
      <c r="C52" s="7"/>
      <c r="D52" s="7"/>
      <c r="E52" s="85" t="s">
        <v>1</v>
      </c>
      <c r="F52" s="85" t="s">
        <v>1</v>
      </c>
      <c r="I52" s="86" t="s">
        <v>1</v>
      </c>
    </row>
    <row r="53" spans="1:11" ht="15.75">
      <c r="A53" s="7" t="s">
        <v>76</v>
      </c>
      <c r="B53" s="7"/>
      <c r="C53" s="7"/>
      <c r="D53" s="7"/>
      <c r="E53" s="87">
        <f>+E35/E33</f>
        <v>1.288597640891219</v>
      </c>
      <c r="F53" s="87">
        <v>1.2866149521625163</v>
      </c>
      <c r="K53" s="49" t="s">
        <v>1</v>
      </c>
    </row>
    <row r="54" spans="1:9" ht="15.75">
      <c r="A54" s="7"/>
      <c r="B54" s="7"/>
      <c r="C54" s="7"/>
      <c r="D54" s="7"/>
      <c r="E54" s="87" t="s">
        <v>1</v>
      </c>
      <c r="F54" s="87" t="s">
        <v>1</v>
      </c>
      <c r="I54" s="86" t="s">
        <v>1</v>
      </c>
    </row>
    <row r="55" spans="1:9" ht="15.75">
      <c r="A55" s="7"/>
      <c r="B55" s="7"/>
      <c r="C55" s="7"/>
      <c r="D55" s="7"/>
      <c r="E55" s="87"/>
      <c r="F55" s="87"/>
      <c r="I55" s="86"/>
    </row>
    <row r="56" spans="1:9" ht="15.75">
      <c r="A56" s="7"/>
      <c r="B56" s="7"/>
      <c r="C56" s="7"/>
      <c r="D56" s="7"/>
      <c r="E56" s="87"/>
      <c r="F56" s="87"/>
      <c r="I56" s="86"/>
    </row>
    <row r="57" spans="1:6" ht="15">
      <c r="A57" s="4"/>
      <c r="B57" s="4"/>
      <c r="C57" s="4"/>
      <c r="D57" s="4"/>
      <c r="E57" s="88" t="s">
        <v>99</v>
      </c>
      <c r="F57" s="5"/>
    </row>
    <row r="58" spans="1:6" ht="15.75">
      <c r="A58" s="7" t="s">
        <v>147</v>
      </c>
      <c r="B58" s="7"/>
      <c r="C58" s="7"/>
      <c r="D58" s="7"/>
      <c r="E58" s="7"/>
      <c r="F58" s="7"/>
    </row>
    <row r="59" spans="1:6" ht="15.75">
      <c r="A59" s="7" t="s">
        <v>148</v>
      </c>
      <c r="B59" s="7"/>
      <c r="C59" s="7"/>
      <c r="D59" s="7"/>
      <c r="E59" s="7"/>
      <c r="F59" s="7"/>
    </row>
    <row r="60" spans="1:6" ht="15.75">
      <c r="A60" s="7" t="s">
        <v>77</v>
      </c>
      <c r="B60" s="7"/>
      <c r="C60" s="7"/>
      <c r="D60" s="7"/>
      <c r="E60" s="7"/>
      <c r="F60" s="7"/>
    </row>
  </sheetData>
  <printOptions/>
  <pageMargins left="1.299212598425197" right="0.5118110236220472" top="0.7874015748031497" bottom="0.984251968503937" header="0.5118110236220472" footer="0.5118110236220472"/>
  <pageSetup horizontalDpi="600" verticalDpi="600" orientation="portrait" paperSize="9" scale="75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31">
      <selection activeCell="D48" sqref="D48"/>
    </sheetView>
  </sheetViews>
  <sheetFormatPr defaultColWidth="9.140625" defaultRowHeight="12.75"/>
  <cols>
    <col min="1" max="5" width="9.140625" style="49" customWidth="1"/>
    <col min="6" max="6" width="15.57421875" style="49" customWidth="1"/>
    <col min="7" max="7" width="13.7109375" style="49" customWidth="1"/>
    <col min="8" max="8" width="16.57421875" style="49" customWidth="1"/>
    <col min="10" max="16384" width="9.140625" style="49" customWidth="1"/>
  </cols>
  <sheetData>
    <row r="1" spans="1:8" ht="15">
      <c r="A1" s="54" t="s">
        <v>42</v>
      </c>
      <c r="B1" s="54"/>
      <c r="C1" s="54"/>
      <c r="D1" s="54"/>
      <c r="E1" s="54"/>
      <c r="F1" s="55"/>
      <c r="G1" s="55"/>
      <c r="H1" s="55"/>
    </row>
    <row r="2" spans="1:8" ht="15">
      <c r="A2" s="54" t="s">
        <v>133</v>
      </c>
      <c r="B2" s="54"/>
      <c r="C2" s="54"/>
      <c r="D2" s="54"/>
      <c r="E2" s="54"/>
      <c r="F2" s="54"/>
      <c r="G2" s="54"/>
      <c r="H2" s="55"/>
    </row>
    <row r="3" spans="1:8" ht="15">
      <c r="A3" s="54"/>
      <c r="B3" s="54"/>
      <c r="C3" s="54"/>
      <c r="D3" s="54"/>
      <c r="E3" s="54"/>
      <c r="F3" s="54"/>
      <c r="G3" s="54"/>
      <c r="H3" s="55"/>
    </row>
    <row r="4" spans="1:8" ht="15.75">
      <c r="A4" s="56"/>
      <c r="B4" s="56"/>
      <c r="C4" s="56"/>
      <c r="D4" s="56"/>
      <c r="E4" s="56"/>
      <c r="F4" s="56"/>
      <c r="G4" s="56"/>
      <c r="H4" s="57"/>
    </row>
    <row r="5" spans="1:8" ht="15.75">
      <c r="A5" s="58" t="s">
        <v>141</v>
      </c>
      <c r="B5" s="58"/>
      <c r="C5" s="58"/>
      <c r="D5" s="58"/>
      <c r="E5" s="58"/>
      <c r="F5" s="56"/>
      <c r="G5" s="56"/>
      <c r="H5" s="57"/>
    </row>
    <row r="6" spans="1:8" ht="15.75">
      <c r="A6" s="59" t="s">
        <v>132</v>
      </c>
      <c r="H6" s="57"/>
    </row>
    <row r="7" ht="15">
      <c r="H7" s="57" t="s">
        <v>1</v>
      </c>
    </row>
    <row r="8" spans="7:8" ht="15">
      <c r="G8" s="60" t="s">
        <v>134</v>
      </c>
      <c r="H8" s="60" t="s">
        <v>134</v>
      </c>
    </row>
    <row r="9" spans="7:8" ht="15">
      <c r="G9" s="61" t="s">
        <v>4</v>
      </c>
      <c r="H9" s="61" t="s">
        <v>4</v>
      </c>
    </row>
    <row r="10" spans="7:8" ht="15">
      <c r="G10" s="60" t="s">
        <v>130</v>
      </c>
      <c r="H10" s="60" t="s">
        <v>135</v>
      </c>
    </row>
    <row r="11" spans="7:8" ht="15">
      <c r="G11" s="62" t="s">
        <v>0</v>
      </c>
      <c r="H11" s="62" t="s">
        <v>0</v>
      </c>
    </row>
    <row r="12" spans="1:8" ht="15.75">
      <c r="A12" s="56" t="s">
        <v>5</v>
      </c>
      <c r="G12" s="57"/>
      <c r="H12" s="57"/>
    </row>
    <row r="13" spans="1:8" ht="15">
      <c r="A13" s="49" t="s">
        <v>14</v>
      </c>
      <c r="G13" s="63">
        <v>47851</v>
      </c>
      <c r="H13" s="63">
        <v>37823</v>
      </c>
    </row>
    <row r="14" spans="1:8" ht="15">
      <c r="A14" s="49" t="s">
        <v>15</v>
      </c>
      <c r="G14" s="63">
        <v>562</v>
      </c>
      <c r="H14" s="63">
        <v>10093</v>
      </c>
    </row>
    <row r="15" spans="1:8" ht="15">
      <c r="A15" s="49" t="s">
        <v>1</v>
      </c>
      <c r="G15" s="64">
        <f>+G13+G14</f>
        <v>48413</v>
      </c>
      <c r="H15" s="64">
        <f>+H13+H14</f>
        <v>47916</v>
      </c>
    </row>
    <row r="16" spans="7:8" ht="15">
      <c r="G16" s="63"/>
      <c r="H16" s="63"/>
    </row>
    <row r="17" spans="1:8" ht="15">
      <c r="A17" s="49" t="s">
        <v>6</v>
      </c>
      <c r="G17" s="63">
        <f>-40372+327</f>
        <v>-40045</v>
      </c>
      <c r="H17" s="63">
        <v>-30038</v>
      </c>
    </row>
    <row r="18" spans="1:8" ht="15">
      <c r="A18" s="49" t="s">
        <v>16</v>
      </c>
      <c r="G18" s="63">
        <v>-9966</v>
      </c>
      <c r="H18" s="63">
        <v>-8740</v>
      </c>
    </row>
    <row r="19" spans="1:8" ht="15">
      <c r="A19" s="49" t="s">
        <v>7</v>
      </c>
      <c r="G19" s="63">
        <v>-83</v>
      </c>
      <c r="H19" s="63">
        <v>-123</v>
      </c>
    </row>
    <row r="20" spans="7:8" ht="15">
      <c r="G20" s="64">
        <f>+G19+G18+G17</f>
        <v>-50094</v>
      </c>
      <c r="H20" s="64">
        <f>+H19+H18+H17</f>
        <v>-38901</v>
      </c>
    </row>
    <row r="21" spans="7:8" ht="15">
      <c r="G21" s="63"/>
      <c r="H21" s="63"/>
    </row>
    <row r="22" spans="1:8" ht="15">
      <c r="A22" s="49" t="s">
        <v>101</v>
      </c>
      <c r="G22" s="64">
        <f>+G15+G20</f>
        <v>-1681</v>
      </c>
      <c r="H22" s="64">
        <f>+H15+H20</f>
        <v>9015</v>
      </c>
    </row>
    <row r="23" spans="7:8" ht="15">
      <c r="G23" s="63"/>
      <c r="H23" s="63"/>
    </row>
    <row r="24" spans="1:8" ht="15.75">
      <c r="A24" s="56" t="s">
        <v>93</v>
      </c>
      <c r="G24" s="63"/>
      <c r="H24" s="63"/>
    </row>
    <row r="25" spans="1:8" ht="15" hidden="1">
      <c r="A25" s="49" t="s">
        <v>43</v>
      </c>
      <c r="G25" s="63">
        <v>0</v>
      </c>
      <c r="H25" s="63">
        <v>0</v>
      </c>
    </row>
    <row r="26" spans="1:8" ht="15">
      <c r="A26" s="49" t="s">
        <v>102</v>
      </c>
      <c r="G26" s="63">
        <v>-45</v>
      </c>
      <c r="H26" s="63">
        <v>-333</v>
      </c>
    </row>
    <row r="27" spans="1:8" ht="15">
      <c r="A27" s="49" t="s">
        <v>104</v>
      </c>
      <c r="G27" s="63">
        <v>0</v>
      </c>
      <c r="H27" s="63">
        <v>0</v>
      </c>
    </row>
    <row r="28" spans="1:8" ht="15">
      <c r="A28" s="49" t="s">
        <v>93</v>
      </c>
      <c r="G28" s="64">
        <f>+G26</f>
        <v>-45</v>
      </c>
      <c r="H28" s="64">
        <f>+H26</f>
        <v>-333</v>
      </c>
    </row>
    <row r="29" spans="7:8" ht="15">
      <c r="G29" s="63"/>
      <c r="H29" s="63"/>
    </row>
    <row r="30" spans="1:8" ht="15.75">
      <c r="A30" s="56" t="s">
        <v>94</v>
      </c>
      <c r="G30" s="63"/>
      <c r="H30" s="63"/>
    </row>
    <row r="31" spans="1:8" ht="15">
      <c r="A31" s="49" t="s">
        <v>95</v>
      </c>
      <c r="G31" s="63">
        <v>-779</v>
      </c>
      <c r="H31" s="63">
        <v>-384</v>
      </c>
    </row>
    <row r="32" spans="1:8" ht="15">
      <c r="A32" s="49" t="s">
        <v>17</v>
      </c>
      <c r="G32" s="63">
        <v>2474</v>
      </c>
      <c r="H32" s="63">
        <v>-8706</v>
      </c>
    </row>
    <row r="33" spans="1:8" ht="15">
      <c r="A33" s="49" t="s">
        <v>43</v>
      </c>
      <c r="G33" s="63">
        <v>0</v>
      </c>
      <c r="H33" s="63">
        <v>0</v>
      </c>
    </row>
    <row r="34" spans="1:10" ht="15">
      <c r="A34" s="49" t="s">
        <v>44</v>
      </c>
      <c r="G34" s="63">
        <v>-327</v>
      </c>
      <c r="H34" s="63">
        <v>-160</v>
      </c>
      <c r="J34" s="49" t="s">
        <v>1</v>
      </c>
    </row>
    <row r="35" spans="1:10" ht="15">
      <c r="A35" s="49" t="s">
        <v>96</v>
      </c>
      <c r="G35" s="64">
        <f>+G32+G34+G31</f>
        <v>1368</v>
      </c>
      <c r="H35" s="64">
        <f>+H32+H34+H31</f>
        <v>-9250</v>
      </c>
      <c r="J35" s="73" t="s">
        <v>1</v>
      </c>
    </row>
    <row r="36" spans="7:10" ht="15">
      <c r="G36" s="63"/>
      <c r="H36" s="63" t="s">
        <v>1</v>
      </c>
      <c r="J36" s="73" t="s">
        <v>1</v>
      </c>
    </row>
    <row r="37" spans="1:8" ht="15">
      <c r="A37" s="49" t="s">
        <v>8</v>
      </c>
      <c r="G37" s="63">
        <f>+G35+G28+G22</f>
        <v>-358</v>
      </c>
      <c r="H37" s="63">
        <v>1265</v>
      </c>
    </row>
    <row r="38" spans="7:8" ht="15">
      <c r="G38" s="63"/>
      <c r="H38" s="63"/>
    </row>
    <row r="39" spans="1:8" ht="15">
      <c r="A39" s="49" t="s">
        <v>20</v>
      </c>
      <c r="G39" s="63">
        <v>1394</v>
      </c>
      <c r="H39" s="63">
        <v>819</v>
      </c>
    </row>
    <row r="40" spans="7:8" ht="15">
      <c r="G40" s="63"/>
      <c r="H40" s="63"/>
    </row>
    <row r="41" spans="1:8" ht="16.5" thickBot="1">
      <c r="A41" s="56" t="s">
        <v>107</v>
      </c>
      <c r="G41" s="65">
        <f>+G37+G39</f>
        <v>1036</v>
      </c>
      <c r="H41" s="65">
        <v>2084</v>
      </c>
    </row>
    <row r="42" spans="7:8" ht="15.75" thickTop="1">
      <c r="G42" s="63"/>
      <c r="H42" s="63"/>
    </row>
    <row r="43" spans="1:8" ht="15.75">
      <c r="A43" s="56" t="s">
        <v>21</v>
      </c>
      <c r="B43" s="56"/>
      <c r="C43" s="56"/>
      <c r="D43" s="56"/>
      <c r="G43" s="63"/>
      <c r="H43" s="63"/>
    </row>
    <row r="44" spans="1:8" ht="15">
      <c r="A44" s="49" t="s">
        <v>18</v>
      </c>
      <c r="G44" s="63">
        <v>1302</v>
      </c>
      <c r="H44" s="63">
        <v>2409</v>
      </c>
    </row>
    <row r="45" spans="1:8" ht="15">
      <c r="A45" s="49" t="s">
        <v>19</v>
      </c>
      <c r="G45" s="63">
        <v>-266</v>
      </c>
      <c r="H45" s="63">
        <v>-325</v>
      </c>
    </row>
    <row r="46" spans="1:8" ht="16.5" thickBot="1">
      <c r="A46" s="56" t="s">
        <v>1</v>
      </c>
      <c r="F46" s="73" t="s">
        <v>1</v>
      </c>
      <c r="G46" s="65">
        <f>+G44+G45</f>
        <v>1036</v>
      </c>
      <c r="H46" s="65">
        <v>2084</v>
      </c>
    </row>
    <row r="47" spans="1:8" ht="16.5" thickTop="1">
      <c r="A47" s="56"/>
      <c r="F47" s="73"/>
      <c r="G47" s="89"/>
      <c r="H47" s="89"/>
    </row>
    <row r="48" spans="1:8" ht="15.75">
      <c r="A48" s="56"/>
      <c r="F48" s="73"/>
      <c r="G48" s="89"/>
      <c r="H48" s="89"/>
    </row>
    <row r="49" spans="1:8" ht="15.75">
      <c r="A49" s="56"/>
      <c r="F49" s="73"/>
      <c r="G49" s="89"/>
      <c r="H49" s="89"/>
    </row>
    <row r="50" ht="15">
      <c r="H50" s="57"/>
    </row>
    <row r="51" spans="1:8" ht="15.75">
      <c r="A51" s="56" t="s">
        <v>149</v>
      </c>
      <c r="B51" s="56"/>
      <c r="C51" s="56"/>
      <c r="D51" s="56"/>
      <c r="E51" s="56"/>
      <c r="F51" s="56"/>
      <c r="G51" s="56"/>
      <c r="H51" s="66"/>
    </row>
    <row r="52" spans="1:8" ht="15.75">
      <c r="A52" s="56" t="s">
        <v>150</v>
      </c>
      <c r="B52" s="56"/>
      <c r="C52" s="56"/>
      <c r="D52" s="56"/>
      <c r="E52" s="56"/>
      <c r="F52" s="56"/>
      <c r="G52" s="56"/>
      <c r="H52" s="66"/>
    </row>
    <row r="53" ht="15.75">
      <c r="A53" s="56" t="s">
        <v>59</v>
      </c>
    </row>
  </sheetData>
  <printOptions/>
  <pageMargins left="1.3385826771653544" right="0.7480314960629921" top="0.5905511811023623" bottom="0.5905511811023623" header="0.5118110236220472" footer="0.5118110236220472"/>
  <pageSetup horizontalDpi="600" verticalDpi="600" orientation="portrait" paperSize="9" scale="75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5">
      <selection activeCell="G30" sqref="G30"/>
    </sheetView>
  </sheetViews>
  <sheetFormatPr defaultColWidth="9.140625" defaultRowHeight="12.75"/>
  <cols>
    <col min="1" max="3" width="9.140625" style="31" customWidth="1"/>
    <col min="4" max="4" width="19.7109375" style="31" customWidth="1"/>
    <col min="5" max="5" width="12.7109375" style="31" bestFit="1" customWidth="1"/>
    <col min="6" max="6" width="12.140625" style="31" customWidth="1"/>
    <col min="7" max="7" width="14.140625" style="31" customWidth="1"/>
    <col min="8" max="8" width="11.421875" style="31" customWidth="1"/>
    <col min="9" max="9" width="13.57421875" style="31" customWidth="1"/>
    <col min="10" max="10" width="13.00390625" style="31" customWidth="1"/>
    <col min="11" max="16384" width="9.140625" style="31" customWidth="1"/>
  </cols>
  <sheetData>
    <row r="1" spans="1:6" ht="14.25">
      <c r="A1" s="33" t="s">
        <v>78</v>
      </c>
      <c r="B1" s="33"/>
      <c r="C1" s="33"/>
      <c r="D1" s="33"/>
      <c r="E1" s="33"/>
      <c r="F1" s="34"/>
    </row>
    <row r="2" spans="1:6" ht="14.25">
      <c r="A2" s="33" t="s">
        <v>47</v>
      </c>
      <c r="B2" s="33"/>
      <c r="C2" s="33"/>
      <c r="D2" s="33"/>
      <c r="E2" s="33"/>
      <c r="F2" s="34"/>
    </row>
    <row r="3" spans="1:6" ht="14.25">
      <c r="A3" s="33" t="s">
        <v>48</v>
      </c>
      <c r="B3" s="33"/>
      <c r="C3" s="33"/>
      <c r="D3" s="33"/>
      <c r="E3" s="33"/>
      <c r="F3" s="34"/>
    </row>
    <row r="4" spans="1:6" ht="14.25">
      <c r="A4" s="33"/>
      <c r="B4" s="33"/>
      <c r="C4" s="33"/>
      <c r="D4" s="33"/>
      <c r="E4" s="33"/>
      <c r="F4" s="34"/>
    </row>
    <row r="5" spans="1:6" ht="14.25">
      <c r="A5" s="33" t="s">
        <v>128</v>
      </c>
      <c r="B5" s="33"/>
      <c r="C5" s="33"/>
      <c r="D5" s="33"/>
      <c r="E5" s="33"/>
      <c r="F5" s="33"/>
    </row>
    <row r="6" ht="15">
      <c r="F6" s="37"/>
    </row>
    <row r="7" spans="1:6" ht="15">
      <c r="A7" s="36" t="s">
        <v>136</v>
      </c>
      <c r="B7" s="36"/>
      <c r="C7" s="36"/>
      <c r="D7" s="36"/>
      <c r="E7" s="36"/>
      <c r="F7" s="36"/>
    </row>
    <row r="8" spans="1:6" ht="15">
      <c r="A8" s="36"/>
      <c r="B8" s="36"/>
      <c r="C8" s="36"/>
      <c r="D8" s="36"/>
      <c r="E8" s="36"/>
      <c r="F8" s="36"/>
    </row>
    <row r="9" spans="1:10" ht="15">
      <c r="A9" s="36" t="s">
        <v>1</v>
      </c>
      <c r="E9" s="39" t="s">
        <v>97</v>
      </c>
      <c r="F9" s="30"/>
      <c r="G9" s="30"/>
      <c r="H9" s="30"/>
      <c r="I9" s="30"/>
      <c r="J9" s="30"/>
    </row>
    <row r="10" spans="1:10" ht="15">
      <c r="A10" s="36"/>
      <c r="E10" s="39" t="s">
        <v>98</v>
      </c>
      <c r="F10" s="30"/>
      <c r="G10" s="30"/>
      <c r="H10" s="30"/>
      <c r="I10" s="39" t="s">
        <v>151</v>
      </c>
      <c r="J10" s="30"/>
    </row>
    <row r="11" ht="15">
      <c r="A11" s="36"/>
    </row>
    <row r="12" ht="15">
      <c r="A12" s="36"/>
    </row>
    <row r="13" spans="7:8" ht="15">
      <c r="G13" s="38" t="s">
        <v>22</v>
      </c>
      <c r="H13" s="38" t="s">
        <v>9</v>
      </c>
    </row>
    <row r="14" spans="5:10" ht="15">
      <c r="E14" s="38" t="s">
        <v>9</v>
      </c>
      <c r="F14" s="38" t="s">
        <v>9</v>
      </c>
      <c r="G14" s="38" t="s">
        <v>23</v>
      </c>
      <c r="H14" s="38" t="s">
        <v>46</v>
      </c>
      <c r="I14" s="38" t="s">
        <v>12</v>
      </c>
      <c r="J14" s="38"/>
    </row>
    <row r="15" spans="5:10" ht="15">
      <c r="E15" s="38" t="s">
        <v>10</v>
      </c>
      <c r="F15" s="38" t="s">
        <v>11</v>
      </c>
      <c r="G15" s="38" t="s">
        <v>24</v>
      </c>
      <c r="H15" s="38" t="s">
        <v>24</v>
      </c>
      <c r="I15" s="38" t="s">
        <v>13</v>
      </c>
      <c r="J15" s="38" t="s">
        <v>3</v>
      </c>
    </row>
    <row r="16" spans="1:10" ht="15">
      <c r="A16" s="31" t="s">
        <v>137</v>
      </c>
      <c r="E16" s="40" t="s">
        <v>0</v>
      </c>
      <c r="F16" s="40" t="s">
        <v>0</v>
      </c>
      <c r="G16" s="40" t="s">
        <v>0</v>
      </c>
      <c r="H16" s="40" t="s">
        <v>0</v>
      </c>
      <c r="I16" s="40" t="s">
        <v>0</v>
      </c>
      <c r="J16" s="40" t="s">
        <v>0</v>
      </c>
    </row>
    <row r="17" spans="1:10" ht="14.25">
      <c r="A17" s="31" t="s">
        <v>116</v>
      </c>
      <c r="E17" s="41">
        <v>45780</v>
      </c>
      <c r="F17" s="41">
        <v>1406.679</v>
      </c>
      <c r="G17" s="69">
        <v>-1.735</v>
      </c>
      <c r="H17" s="41">
        <v>136.404</v>
      </c>
      <c r="I17" s="41">
        <v>11585.44</v>
      </c>
      <c r="J17" s="41">
        <v>58906.788</v>
      </c>
    </row>
    <row r="18" spans="5:10" ht="14.25">
      <c r="E18" s="42"/>
      <c r="F18" s="42"/>
      <c r="G18" s="70"/>
      <c r="I18" s="42"/>
      <c r="J18" s="42" t="s">
        <v>1</v>
      </c>
    </row>
    <row r="19" spans="1:10" ht="14.25">
      <c r="A19" s="31" t="s">
        <v>117</v>
      </c>
      <c r="E19" s="42"/>
      <c r="F19" s="42"/>
      <c r="G19" s="70">
        <v>0</v>
      </c>
      <c r="I19" s="42"/>
      <c r="J19" s="42">
        <v>0</v>
      </c>
    </row>
    <row r="20" spans="5:10" ht="14.25">
      <c r="E20" s="42"/>
      <c r="F20" s="42"/>
      <c r="G20" s="70"/>
      <c r="I20" s="42"/>
      <c r="J20" s="42"/>
    </row>
    <row r="21" spans="1:10" ht="14.25">
      <c r="A21" s="31" t="s">
        <v>103</v>
      </c>
      <c r="E21" s="42">
        <v>0</v>
      </c>
      <c r="F21" s="42">
        <v>0</v>
      </c>
      <c r="G21" s="71">
        <v>0</v>
      </c>
      <c r="H21" s="42">
        <v>0</v>
      </c>
      <c r="I21" s="42">
        <v>764</v>
      </c>
      <c r="J21" s="42">
        <v>764</v>
      </c>
    </row>
    <row r="22" spans="5:10" ht="14.25">
      <c r="E22" s="42"/>
      <c r="F22" s="42"/>
      <c r="G22" s="71"/>
      <c r="H22" s="42"/>
      <c r="I22" s="42"/>
      <c r="J22" s="42"/>
    </row>
    <row r="23" spans="1:10" ht="14.25">
      <c r="A23" s="31" t="s">
        <v>106</v>
      </c>
      <c r="E23" s="42"/>
      <c r="F23" s="42"/>
      <c r="G23" s="70"/>
      <c r="H23" s="48">
        <v>43</v>
      </c>
      <c r="I23" s="42"/>
      <c r="J23" s="48">
        <v>43</v>
      </c>
    </row>
    <row r="24" spans="1:10" ht="14.25">
      <c r="A24" s="44"/>
      <c r="E24" s="42"/>
      <c r="F24" s="42"/>
      <c r="G24" s="71"/>
      <c r="H24" s="43"/>
      <c r="I24" s="42"/>
      <c r="J24" s="42"/>
    </row>
    <row r="25" spans="1:10" ht="14.25">
      <c r="A25" s="31" t="s">
        <v>85</v>
      </c>
      <c r="E25" s="42">
        <v>0</v>
      </c>
      <c r="F25" s="42">
        <v>0</v>
      </c>
      <c r="G25" s="48">
        <v>-3</v>
      </c>
      <c r="H25" s="31" t="s">
        <v>1</v>
      </c>
      <c r="I25" s="42">
        <v>0</v>
      </c>
      <c r="J25" s="42">
        <v>-3</v>
      </c>
    </row>
    <row r="26" spans="1:10" ht="14.25">
      <c r="A26" s="31" t="s">
        <v>118</v>
      </c>
      <c r="E26" s="42"/>
      <c r="F26" s="42"/>
      <c r="G26" s="70"/>
      <c r="I26" s="42"/>
      <c r="J26" s="42"/>
    </row>
    <row r="27" ht="14.25">
      <c r="A27" s="31" t="s">
        <v>1</v>
      </c>
    </row>
    <row r="28" spans="1:10" ht="14.25">
      <c r="A28" s="31" t="s">
        <v>84</v>
      </c>
      <c r="E28" s="42">
        <v>0</v>
      </c>
      <c r="F28" s="42" t="s">
        <v>1</v>
      </c>
      <c r="G28" s="71">
        <v>0</v>
      </c>
      <c r="H28" s="42">
        <v>0</v>
      </c>
      <c r="I28" s="42">
        <v>-779</v>
      </c>
      <c r="J28" s="42">
        <v>-779</v>
      </c>
    </row>
    <row r="29" spans="1:11" ht="14.25">
      <c r="A29" s="44"/>
      <c r="E29" s="42" t="s">
        <v>1</v>
      </c>
      <c r="F29" s="42" t="s">
        <v>1</v>
      </c>
      <c r="G29" s="42" t="s">
        <v>1</v>
      </c>
      <c r="H29" s="42" t="s">
        <v>1</v>
      </c>
      <c r="I29" s="42" t="s">
        <v>1</v>
      </c>
      <c r="J29" s="42" t="s">
        <v>1</v>
      </c>
      <c r="K29" s="31" t="s">
        <v>1</v>
      </c>
    </row>
    <row r="30" spans="1:11" ht="15.75" thickBot="1">
      <c r="A30" s="31" t="s">
        <v>138</v>
      </c>
      <c r="E30" s="45">
        <v>45780</v>
      </c>
      <c r="F30" s="45">
        <f>+F17</f>
        <v>1406.679</v>
      </c>
      <c r="G30" s="45">
        <f>+G17+G25</f>
        <v>-4.735</v>
      </c>
      <c r="H30" s="45">
        <f>+H17+H23</f>
        <v>179.404</v>
      </c>
      <c r="I30" s="45">
        <v>11570</v>
      </c>
      <c r="J30" s="45">
        <v>58932</v>
      </c>
      <c r="K30" s="31" t="s">
        <v>1</v>
      </c>
    </row>
    <row r="31" ht="15" thickTop="1">
      <c r="J31" s="48" t="s">
        <v>1</v>
      </c>
    </row>
    <row r="34" spans="1:10" ht="14.25">
      <c r="A34" s="31" t="s">
        <v>119</v>
      </c>
      <c r="E34" s="41">
        <v>45780</v>
      </c>
      <c r="F34" s="41">
        <v>1406</v>
      </c>
      <c r="G34" s="69">
        <v>0</v>
      </c>
      <c r="H34" s="41">
        <v>82.728</v>
      </c>
      <c r="I34" s="41">
        <f>5887727/1000</f>
        <v>5887.727</v>
      </c>
      <c r="J34" s="41">
        <f>53156998/1000</f>
        <v>53156.998</v>
      </c>
    </row>
    <row r="35" spans="5:10" ht="14.25">
      <c r="E35" s="42"/>
      <c r="F35" s="42"/>
      <c r="G35" s="70"/>
      <c r="I35" s="42"/>
      <c r="J35" s="42"/>
    </row>
    <row r="36" spans="1:10" ht="14.25">
      <c r="A36" s="31" t="s">
        <v>103</v>
      </c>
      <c r="E36" s="42"/>
      <c r="F36" s="42"/>
      <c r="G36" s="70">
        <v>0</v>
      </c>
      <c r="I36" s="42">
        <v>6695</v>
      </c>
      <c r="J36" s="42">
        <v>6695</v>
      </c>
    </row>
    <row r="37" spans="5:10" ht="14.25">
      <c r="E37" s="42"/>
      <c r="F37" s="42"/>
      <c r="G37" s="70"/>
      <c r="I37" s="42"/>
      <c r="J37" s="42"/>
    </row>
    <row r="38" spans="1:10" ht="14.25">
      <c r="A38" s="31" t="s">
        <v>106</v>
      </c>
      <c r="E38" s="42"/>
      <c r="F38" s="42"/>
      <c r="G38" s="70"/>
      <c r="H38" s="72">
        <v>0</v>
      </c>
      <c r="I38" s="42"/>
      <c r="J38" s="72">
        <v>0</v>
      </c>
    </row>
    <row r="39" spans="5:10" ht="14.25">
      <c r="E39" s="42"/>
      <c r="F39" s="42"/>
      <c r="G39" s="70"/>
      <c r="I39" s="42"/>
      <c r="J39" s="42"/>
    </row>
    <row r="40" spans="1:10" ht="14.25">
      <c r="A40" s="31" t="s">
        <v>85</v>
      </c>
      <c r="E40" s="42">
        <v>0</v>
      </c>
      <c r="F40" s="42">
        <v>0</v>
      </c>
      <c r="G40" s="42">
        <v>-2</v>
      </c>
      <c r="H40" s="42">
        <v>0</v>
      </c>
      <c r="I40" s="42">
        <v>0</v>
      </c>
      <c r="J40" s="42">
        <v>-2</v>
      </c>
    </row>
    <row r="41" spans="1:10" ht="14.25">
      <c r="A41" s="31" t="s">
        <v>118</v>
      </c>
      <c r="E41" s="42"/>
      <c r="F41" s="42"/>
      <c r="G41" s="71"/>
      <c r="H41" s="42"/>
      <c r="I41" s="42"/>
      <c r="J41" s="42"/>
    </row>
    <row r="42" spans="1:10" ht="14.25">
      <c r="A42" s="44"/>
      <c r="E42" s="42"/>
      <c r="F42" s="42"/>
      <c r="G42" s="71"/>
      <c r="H42" s="43"/>
      <c r="I42" s="42"/>
      <c r="J42" s="42"/>
    </row>
    <row r="43" spans="1:10" ht="14.25">
      <c r="A43" s="31" t="s">
        <v>84</v>
      </c>
      <c r="E43" s="42"/>
      <c r="F43" s="42"/>
      <c r="G43" s="70"/>
      <c r="I43" s="42">
        <v>-384</v>
      </c>
      <c r="J43" s="42">
        <v>-384</v>
      </c>
    </row>
    <row r="44" spans="5:10" ht="14.25">
      <c r="E44" s="42"/>
      <c r="F44" s="42"/>
      <c r="G44" s="70"/>
      <c r="I44" s="42"/>
      <c r="J44" s="42"/>
    </row>
    <row r="45" spans="1:10" ht="14.25" hidden="1">
      <c r="A45" s="31" t="s">
        <v>85</v>
      </c>
      <c r="E45" s="42">
        <v>0</v>
      </c>
      <c r="F45" s="42" t="s">
        <v>1</v>
      </c>
      <c r="G45" s="71">
        <v>0</v>
      </c>
      <c r="H45" s="42"/>
      <c r="I45" s="42">
        <v>0</v>
      </c>
      <c r="J45" s="42">
        <v>0</v>
      </c>
    </row>
    <row r="46" spans="1:10" ht="14.25" hidden="1">
      <c r="A46" s="31" t="s">
        <v>86</v>
      </c>
      <c r="E46" s="42"/>
      <c r="F46" s="42"/>
      <c r="G46" s="71"/>
      <c r="H46" s="42"/>
      <c r="I46" s="42"/>
      <c r="J46" s="42"/>
    </row>
    <row r="47" spans="1:10" ht="14.25">
      <c r="A47" s="44"/>
      <c r="E47" s="42"/>
      <c r="F47" s="42"/>
      <c r="G47" s="71"/>
      <c r="H47" s="43"/>
      <c r="I47" s="42"/>
      <c r="J47" s="42" t="s">
        <v>1</v>
      </c>
    </row>
    <row r="48" spans="1:10" ht="15.75" thickBot="1">
      <c r="A48" s="31" t="s">
        <v>139</v>
      </c>
      <c r="E48" s="45">
        <f aca="true" t="shared" si="0" ref="E48:J48">+E34+E36+E38+E40+E43</f>
        <v>45780</v>
      </c>
      <c r="F48" s="45">
        <f t="shared" si="0"/>
        <v>1406</v>
      </c>
      <c r="G48" s="45">
        <f t="shared" si="0"/>
        <v>-2</v>
      </c>
      <c r="H48" s="45">
        <f t="shared" si="0"/>
        <v>82.728</v>
      </c>
      <c r="I48" s="45">
        <v>12159</v>
      </c>
      <c r="J48" s="45">
        <f t="shared" si="0"/>
        <v>59465.998</v>
      </c>
    </row>
    <row r="49" spans="5:10" ht="15.75" thickTop="1">
      <c r="E49" s="68"/>
      <c r="F49" s="68"/>
      <c r="G49" s="68"/>
      <c r="H49" s="68"/>
      <c r="I49" s="68"/>
      <c r="J49" s="68" t="s">
        <v>1</v>
      </c>
    </row>
    <row r="50" spans="1:11" ht="14.25">
      <c r="A50" s="46"/>
      <c r="B50" s="35"/>
      <c r="C50" s="35"/>
      <c r="D50" s="35"/>
      <c r="E50" s="41"/>
      <c r="F50" s="41"/>
      <c r="G50" s="47"/>
      <c r="H50" s="47"/>
      <c r="I50" s="41"/>
      <c r="J50" s="41"/>
      <c r="K50" s="35"/>
    </row>
    <row r="51" spans="1:11" ht="14.25">
      <c r="A51" s="46"/>
      <c r="B51" s="35"/>
      <c r="C51" s="35"/>
      <c r="D51" s="35"/>
      <c r="E51" s="41"/>
      <c r="F51" s="41"/>
      <c r="G51" s="47"/>
      <c r="H51" s="47"/>
      <c r="I51" s="41"/>
      <c r="J51" s="41"/>
      <c r="K51" s="35"/>
    </row>
    <row r="52" spans="1:10" ht="15">
      <c r="A52" s="37" t="s">
        <v>152</v>
      </c>
      <c r="J52" s="48"/>
    </row>
    <row r="53" ht="15">
      <c r="A53" s="37" t="s">
        <v>153</v>
      </c>
    </row>
    <row r="54" ht="15">
      <c r="A54" s="37" t="s">
        <v>154</v>
      </c>
    </row>
  </sheetData>
  <printOptions/>
  <pageMargins left="0.8267716535433072" right="0.5511811023622047" top="0.5118110236220472" bottom="0.5118110236220472" header="0.5118110236220472" footer="0.5118110236220472"/>
  <pageSetup horizontalDpi="600" verticalDpi="600" orientation="portrait" paperSize="9" scale="7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INDUSTRIAL CORP BHD</dc:creator>
  <cp:keywords/>
  <dc:description/>
  <cp:lastModifiedBy>PSFONG</cp:lastModifiedBy>
  <cp:lastPrinted>2008-11-25T08:58:36Z</cp:lastPrinted>
  <dcterms:created xsi:type="dcterms:W3CDTF">2007-11-19T03:51:20Z</dcterms:created>
  <dcterms:modified xsi:type="dcterms:W3CDTF">2008-11-25T09:00:12Z</dcterms:modified>
  <cp:category/>
  <cp:version/>
  <cp:contentType/>
  <cp:contentStatus/>
</cp:coreProperties>
</file>