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tabRatio="601" firstSheet="1" activeTab="4"/>
  </bookViews>
  <sheets>
    <sheet name="Sheet5" sheetId="1" state="hidden" r:id="rId1"/>
    <sheet name="P &amp;L " sheetId="2" r:id="rId2"/>
    <sheet name="Balance Sheet" sheetId="3" r:id="rId3"/>
    <sheet name="Cash Flow" sheetId="4" r:id="rId4"/>
    <sheet name="equity" sheetId="5" r:id="rId5"/>
  </sheets>
  <definedNames/>
  <calcPr fullCalcOnLoad="1"/>
</workbook>
</file>

<file path=xl/sharedStrings.xml><?xml version="1.0" encoding="utf-8"?>
<sst xmlns="http://schemas.openxmlformats.org/spreadsheetml/2006/main" count="233" uniqueCount="152">
  <si>
    <t>RM'000</t>
  </si>
  <si>
    <t xml:space="preserve"> </t>
  </si>
  <si>
    <t>Current Assets</t>
  </si>
  <si>
    <t>Total</t>
  </si>
  <si>
    <t>Ended</t>
  </si>
  <si>
    <t>Cash Flows from Operating Activities</t>
  </si>
  <si>
    <t xml:space="preserve">  Cash payments to trade payables</t>
  </si>
  <si>
    <t xml:space="preserve">  Other operating payments</t>
  </si>
  <si>
    <t>Net Change in Cash &amp; Cash Equivalents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</si>
  <si>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</si>
  <si>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</si>
  <si>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</si>
  <si>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</si>
  <si>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</si>
  <si>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</si>
  <si>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</si>
  <si>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</si>
  <si>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Bank borrowings</t>
  </si>
  <si>
    <t>Cash &amp; bank balance</t>
  </si>
  <si>
    <t>Bank overdraft</t>
  </si>
  <si>
    <t>Cash &amp; Cash Equilvalents at beginning of financial year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</si>
  <si>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</si>
  <si>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</si>
  <si>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</si>
  <si>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</si>
  <si>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</si>
  <si>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</si>
  <si>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</si>
  <si>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</si>
  <si>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</si>
  <si>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</si>
  <si>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</si>
  <si>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>EQUITY AND LIABILITIES</t>
  </si>
  <si>
    <t xml:space="preserve">Share capital </t>
  </si>
  <si>
    <t xml:space="preserve">Reserves </t>
  </si>
  <si>
    <t>Trade &amp; other payables</t>
  </si>
  <si>
    <t xml:space="preserve">Borrowings </t>
  </si>
  <si>
    <t>Deferred tax liabilities</t>
  </si>
  <si>
    <t>Total liabilities</t>
  </si>
  <si>
    <t>TOTAL EQUITY &amp; LIABILITIES</t>
  </si>
  <si>
    <t xml:space="preserve">Audited </t>
  </si>
  <si>
    <t>Prepaid lease payment</t>
  </si>
  <si>
    <t>Central Industrial Corporation Berhad (Company No. 12186-k)</t>
  </si>
  <si>
    <t xml:space="preserve">  Interest received</t>
  </si>
  <si>
    <t xml:space="preserve">  Interest paid</t>
  </si>
  <si>
    <t>The condensed consolidated cash flow statement should be read in conjunction</t>
  </si>
  <si>
    <t>30/6/2005</t>
  </si>
  <si>
    <t>Option</t>
  </si>
  <si>
    <t>(Incorporated in Malaysia)</t>
  </si>
  <si>
    <t>and its Subsidiaries</t>
  </si>
  <si>
    <t>Preceding</t>
  </si>
  <si>
    <t>Quarter Ended</t>
  </si>
  <si>
    <t>Corresponding</t>
  </si>
  <si>
    <t>Preceding Year</t>
  </si>
  <si>
    <t>Other Income</t>
  </si>
  <si>
    <t>Sell &amp; Distribution Expenses</t>
  </si>
  <si>
    <t>Staff &amp; Adminstrative Expenses</t>
  </si>
  <si>
    <t>Other Operating Expenses</t>
  </si>
  <si>
    <t>Finance Costs</t>
  </si>
  <si>
    <t>Income tax expenses</t>
  </si>
  <si>
    <t xml:space="preserve">The condensed consolidated financial statement should be read in conjunction  with the </t>
  </si>
  <si>
    <t>explanatory notes attached to the Interim Consolidated Financial Statements.</t>
  </si>
  <si>
    <t xml:space="preserve">            Cumulative Quarter </t>
  </si>
  <si>
    <t>Central Industrial Corporation Berhad ( 12186-K)</t>
  </si>
  <si>
    <t xml:space="preserve">Unaudited </t>
  </si>
  <si>
    <t xml:space="preserve">As At End Of </t>
  </si>
  <si>
    <t>Quarter</t>
  </si>
  <si>
    <t>As At Preceding</t>
  </si>
  <si>
    <t>Financial Year</t>
  </si>
  <si>
    <t>End</t>
  </si>
  <si>
    <t>Non-Current Assets</t>
  </si>
  <si>
    <t>Cash &amp; bank balances</t>
  </si>
  <si>
    <t>Equity attributable to equity holders of the parent</t>
  </si>
  <si>
    <t>Current tax assets</t>
  </si>
  <si>
    <t>Total Current Assets</t>
  </si>
  <si>
    <t xml:space="preserve">Total Equity </t>
  </si>
  <si>
    <t>Total Current Liabilities</t>
  </si>
  <si>
    <t>Employee benefits</t>
  </si>
  <si>
    <t>Total non-Current Liabilities</t>
  </si>
  <si>
    <t xml:space="preserve">The condensed consolidated balance sheet should be read in conjunction with the </t>
  </si>
  <si>
    <t>Net Assets Per Share (RM)</t>
  </si>
  <si>
    <t>The Condensed Consolidated Statement Of Changes in Equity should be read in conjunction with the</t>
  </si>
  <si>
    <t>notes attached to the Interim Consolidated Financial Statements.</t>
  </si>
  <si>
    <t>Central Industrial Corporation Berhad (12186-K)</t>
  </si>
  <si>
    <t>N/A  : Not Applicable</t>
  </si>
  <si>
    <t>Diluted earning per share (sen)*</t>
  </si>
  <si>
    <t>Dividend per share (sen)</t>
  </si>
  <si>
    <t>Basic earnings per share (sen)</t>
  </si>
  <si>
    <t>Notes: *</t>
  </si>
  <si>
    <t>the accompanying explanatory notes attached to the Interim Consolidated Financial Statements.</t>
  </si>
  <si>
    <t>Dividend</t>
  </si>
  <si>
    <t xml:space="preserve">Exchange difference on translation of </t>
  </si>
  <si>
    <t>financial statements of foreign sudsidiary</t>
  </si>
  <si>
    <t>Gross Profit</t>
  </si>
  <si>
    <t>the equity holders of the parent:</t>
  </si>
  <si>
    <t xml:space="preserve">Earnings per share attributable  to </t>
  </si>
  <si>
    <t xml:space="preserve">Current Liabilities </t>
  </si>
  <si>
    <t xml:space="preserve">Non Current Liabilities </t>
  </si>
  <si>
    <t>accompanying explanatory notes attached to the Interim Consolidated Financial Statements</t>
  </si>
  <si>
    <t>Cash Flows from / (used in) Investing Activities</t>
  </si>
  <si>
    <t>Cash Flows from / (used in)  Financing Activities</t>
  </si>
  <si>
    <t xml:space="preserve">  Payments of  Dividends</t>
  </si>
  <si>
    <t xml:space="preserve"> Cash Flows (used in)/ from  Financing Activities</t>
  </si>
  <si>
    <t>&lt;------  Distributable   ---&gt;</t>
  </si>
  <si>
    <t xml:space="preserve">&lt;--------------- Attributable to Equity Holders of the parent  ----------------&gt; </t>
  </si>
  <si>
    <t>&lt;--------------   Non- distributable -----------------&gt;</t>
  </si>
  <si>
    <t>.</t>
  </si>
  <si>
    <t>Cash Flow from/ (used in) Operations</t>
  </si>
  <si>
    <t xml:space="preserve">  Purchase of property ,plant and equitment</t>
  </si>
  <si>
    <t xml:space="preserve">Profit/(loss) for the period </t>
  </si>
  <si>
    <t xml:space="preserve">  Other investments income</t>
  </si>
  <si>
    <t>Profit/ (Loss) for the period</t>
  </si>
  <si>
    <t xml:space="preserve">Profit /(Loss) before tax </t>
  </si>
  <si>
    <t>Share-based payments</t>
  </si>
  <si>
    <t>Accordingly, the diluted earnings per share for the current year quarter is presented as equal to basic earnings per share.</t>
  </si>
  <si>
    <t>Cash &amp; Cash Equilvalents at end of year</t>
  </si>
  <si>
    <t/>
  </si>
  <si>
    <t xml:space="preserve">Current </t>
  </si>
  <si>
    <t>Year</t>
  </si>
  <si>
    <t>To Date</t>
  </si>
  <si>
    <t>Period</t>
  </si>
  <si>
    <t>Condensed consolidated income statement for the period  ended 31 March 2008 (UNAUDITED)</t>
  </si>
  <si>
    <t>31/3/2008</t>
  </si>
  <si>
    <t>31/3/2007</t>
  </si>
  <si>
    <t>Condensed Consolidated Balance Sheet as at 31 March 2008 - unaudited</t>
  </si>
  <si>
    <t xml:space="preserve">Audited Financial Statements for the year ended 31 December 2007 and the </t>
  </si>
  <si>
    <t>3 Months</t>
  </si>
  <si>
    <t>Condensed consolidated cash flow statement for the three months ended</t>
  </si>
  <si>
    <t>31 March  2008 - unaudited</t>
  </si>
  <si>
    <t>Current</t>
  </si>
  <si>
    <t>Net loss not recogmised in the income statement</t>
  </si>
  <si>
    <t>Balance at 1 January 2008</t>
  </si>
  <si>
    <t>3 month ended 31 March 2007</t>
  </si>
  <si>
    <t xml:space="preserve">Audited Financial Statements for the year ended 31 December 2007 and the accompanyinf explanatory  </t>
  </si>
  <si>
    <t>Audited Financial Statements for the year ended 31 December 2007 and the accompanying</t>
  </si>
  <si>
    <t xml:space="preserve">Condensed consolidated statement of changes in equity for the period ended 31 March 2008 ( unaudited) </t>
  </si>
  <si>
    <t>Net loss not recognised in the income statement</t>
  </si>
  <si>
    <t>Balance at 31 March 2008</t>
  </si>
  <si>
    <t>financial statements of foreign subsidiary</t>
  </si>
  <si>
    <t>Balance as at 31 March 2007</t>
  </si>
  <si>
    <t>Balance as at 1 January 2007 - audited</t>
  </si>
  <si>
    <t>31/12/2007</t>
  </si>
  <si>
    <t xml:space="preserve">with the Audited financial statements for the year ended 31 December 2007 and </t>
  </si>
  <si>
    <t xml:space="preserve"> of the outstanding ESOS option is anti-dilutive.  </t>
  </si>
  <si>
    <t xml:space="preserve">The effect on the basic earnings per share for the current year quarter arising from the assumed conversion  </t>
  </si>
  <si>
    <t>ordinary shares in issue of 45,780,000 as the denominator.</t>
  </si>
  <si>
    <t xml:space="preserve">Basic earnings per share are calculated based on the net profit for the period as the numerator and the number of </t>
  </si>
  <si>
    <t>Investment Assets</t>
  </si>
  <si>
    <t>Parent Eqquity holder of the Parent</t>
  </si>
  <si>
    <t>Profit /(Loss) Attributable to</t>
  </si>
  <si>
    <t>Interim Report - First Quarter 2008</t>
  </si>
  <si>
    <t xml:space="preserve">            Individual Quarter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</si>
</sst>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_(* #,##0.000_);_(* \(#,##0.000\);_(* &quot;-&quot;??_);_(@_)"/>
    <numFmt numFmtId="186" formatCode="#,##0.000_);\(#,##0.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</numFmts>
  <fonts count="47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37" fontId="1" fillId="15" borderId="1" applyBorder="0" applyProtection="0">
      <alignment vertical="center"/>
    </xf>
    <xf numFmtId="0" fontId="21" fillId="16" borderId="0" applyNumberFormat="0" applyBorder="0" applyAlignment="0" applyProtection="0"/>
    <xf numFmtId="0" fontId="2" fillId="17" borderId="0" applyBorder="0">
      <alignment horizontal="left" vertical="center" indent="1"/>
      <protection/>
    </xf>
    <xf numFmtId="0" fontId="22" fillId="15" borderId="2" applyNumberFormat="0" applyAlignment="0" applyProtection="0"/>
    <xf numFmtId="0" fontId="23" fillId="17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6" borderId="0" applyNumberFormat="0" applyBorder="0" applyAlignment="0" applyProtection="0"/>
    <xf numFmtId="37" fontId="4" fillId="18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19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11" applyNumberFormat="0" applyFill="0" applyAlignment="0" applyProtection="0"/>
    <xf numFmtId="0" fontId="31" fillId="7" borderId="0" applyNumberFormat="0" applyBorder="0" applyAlignment="0" applyProtection="0"/>
    <xf numFmtId="0" fontId="8" fillId="20" borderId="0">
      <alignment horizontal="left" indent="1"/>
      <protection/>
    </xf>
    <xf numFmtId="4" fontId="1" fillId="15" borderId="12" applyBorder="0">
      <alignment horizontal="left" vertical="center" indent="2"/>
      <protection/>
    </xf>
    <xf numFmtId="37" fontId="0" fillId="0" borderId="0">
      <alignment/>
      <protection/>
    </xf>
    <xf numFmtId="0" fontId="0" fillId="4" borderId="13" applyNumberFormat="0" applyFont="0" applyAlignment="0" applyProtection="0"/>
    <xf numFmtId="0" fontId="32" fillId="15" borderId="14" applyNumberFormat="0" applyAlignment="0" applyProtection="0"/>
    <xf numFmtId="9" fontId="0" fillId="0" borderId="0" applyFont="0" applyFill="0" applyBorder="0" applyAlignment="0" applyProtection="0"/>
    <xf numFmtId="0" fontId="9" fillId="17" borderId="0">
      <alignment horizontal="left" indent="1"/>
      <protection/>
    </xf>
    <xf numFmtId="0" fontId="10" fillId="17" borderId="0" applyBorder="0">
      <alignment horizontal="left" vertical="center" indent="1"/>
      <protection/>
    </xf>
    <xf numFmtId="0" fontId="11" fillId="21" borderId="0" applyBorder="0">
      <alignment horizontal="left" vertical="center" indent="1"/>
      <protection/>
    </xf>
    <xf numFmtId="0" fontId="33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 quotePrefix="1">
      <alignment horizontal="right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37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 quotePrefix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84" fontId="15" fillId="0" borderId="0" xfId="44" applyNumberFormat="1" applyFont="1" applyAlignment="1">
      <alignment horizontal="right"/>
    </xf>
    <xf numFmtId="184" fontId="15" fillId="0" borderId="0" xfId="44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184" fontId="15" fillId="0" borderId="16" xfId="44" applyNumberFormat="1" applyFont="1" applyBorder="1" applyAlignment="1">
      <alignment horizontal="right"/>
    </xf>
    <xf numFmtId="37" fontId="15" fillId="0" borderId="16" xfId="0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184" fontId="15" fillId="0" borderId="17" xfId="44" applyNumberFormat="1" applyFont="1" applyBorder="1" applyAlignment="1">
      <alignment horizontal="right"/>
    </xf>
    <xf numFmtId="37" fontId="15" fillId="0" borderId="17" xfId="0" applyNumberFormat="1" applyFont="1" applyBorder="1" applyAlignment="1">
      <alignment horizontal="right"/>
    </xf>
    <xf numFmtId="39" fontId="15" fillId="0" borderId="0" xfId="0" applyNumberFormat="1" applyFont="1" applyBorder="1" applyAlignment="1">
      <alignment horizontal="right"/>
    </xf>
    <xf numFmtId="185" fontId="15" fillId="0" borderId="0" xfId="44" applyNumberFormat="1" applyFont="1" applyBorder="1" applyAlignment="1">
      <alignment horizontal="right"/>
    </xf>
    <xf numFmtId="186" fontId="1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84" fontId="15" fillId="0" borderId="0" xfId="44" applyNumberFormat="1" applyFont="1" applyAlignment="1" quotePrefix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center"/>
    </xf>
    <xf numFmtId="184" fontId="18" fillId="0" borderId="0" xfId="44" applyNumberFormat="1" applyFont="1" applyBorder="1" applyAlignment="1">
      <alignment/>
    </xf>
    <xf numFmtId="184" fontId="18" fillId="0" borderId="0" xfId="44" applyNumberFormat="1" applyFont="1" applyAlignment="1">
      <alignment/>
    </xf>
    <xf numFmtId="171" fontId="18" fillId="0" borderId="0" xfId="44" applyFont="1" applyAlignment="1">
      <alignment/>
    </xf>
    <xf numFmtId="0" fontId="18" fillId="0" borderId="0" xfId="0" applyFont="1" applyAlignment="1" quotePrefix="1">
      <alignment/>
    </xf>
    <xf numFmtId="184" fontId="37" fillId="0" borderId="17" xfId="44" applyNumberFormat="1" applyFont="1" applyBorder="1" applyAlignment="1">
      <alignment/>
    </xf>
    <xf numFmtId="0" fontId="18" fillId="0" borderId="0" xfId="0" applyFont="1" applyBorder="1" applyAlignment="1" quotePrefix="1">
      <alignment/>
    </xf>
    <xf numFmtId="171" fontId="18" fillId="0" borderId="0" xfId="44" applyFont="1" applyBorder="1" applyAlignment="1">
      <alignment/>
    </xf>
    <xf numFmtId="184" fontId="18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5" fillId="0" borderId="0" xfId="44" applyNumberFormat="1" applyFont="1" applyFill="1" applyAlignment="1" quotePrefix="1">
      <alignment horizontal="right"/>
    </xf>
    <xf numFmtId="37" fontId="15" fillId="0" borderId="17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5" fillId="0" borderId="0" xfId="0" applyFont="1" applyAlignment="1" quotePrefix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84" fontId="15" fillId="0" borderId="0" xfId="44" applyNumberFormat="1" applyFont="1" applyAlignment="1">
      <alignment horizontal="center"/>
    </xf>
    <xf numFmtId="184" fontId="15" fillId="0" borderId="12" xfId="44" applyNumberFormat="1" applyFont="1" applyBorder="1" applyAlignment="1">
      <alignment horizontal="center"/>
    </xf>
    <xf numFmtId="184" fontId="17" fillId="0" borderId="17" xfId="44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12" xfId="0" applyNumberFormat="1" applyFont="1" applyBorder="1" applyAlignment="1">
      <alignment horizontal="right"/>
    </xf>
    <xf numFmtId="37" fontId="38" fillId="0" borderId="17" xfId="0" applyNumberFormat="1" applyFont="1" applyBorder="1" applyAlignment="1">
      <alignment horizontal="right"/>
    </xf>
    <xf numFmtId="0" fontId="44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38" fillId="0" borderId="0" xfId="0" applyNumberFormat="1" applyFont="1" applyBorder="1" applyAlignment="1">
      <alignment horizontal="right"/>
    </xf>
    <xf numFmtId="39" fontId="38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center"/>
    </xf>
    <xf numFmtId="171" fontId="15" fillId="0" borderId="0" xfId="44" applyNumberFormat="1" applyFont="1" applyBorder="1" applyAlignment="1">
      <alignment horizontal="right"/>
    </xf>
    <xf numFmtId="184" fontId="37" fillId="0" borderId="0" xfId="44" applyNumberFormat="1" applyFont="1" applyBorder="1" applyAlignment="1">
      <alignment/>
    </xf>
    <xf numFmtId="185" fontId="18" fillId="0" borderId="0" xfId="44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185" fontId="18" fillId="0" borderId="0" xfId="0" applyNumberFormat="1" applyFont="1" applyAlignment="1">
      <alignment/>
    </xf>
    <xf numFmtId="185" fontId="18" fillId="0" borderId="0" xfId="44" applyNumberFormat="1" applyFont="1" applyAlignment="1">
      <alignment/>
    </xf>
    <xf numFmtId="185" fontId="37" fillId="0" borderId="17" xfId="44" applyNumberFormat="1" applyFont="1" applyBorder="1" applyAlignment="1">
      <alignment/>
    </xf>
    <xf numFmtId="1" fontId="18" fillId="0" borderId="0" xfId="0" applyNumberFormat="1" applyFont="1" applyAlignment="1">
      <alignment/>
    </xf>
    <xf numFmtId="37" fontId="38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37" fillId="0" borderId="0" xfId="0" applyFont="1" applyFill="1" applyAlignment="1">
      <alignment/>
    </xf>
    <xf numFmtId="185" fontId="18" fillId="15" borderId="0" xfId="0" applyNumberFormat="1" applyFont="1" applyFill="1" applyAlignment="1">
      <alignment/>
    </xf>
    <xf numFmtId="184" fontId="18" fillId="15" borderId="0" xfId="44" applyNumberFormat="1" applyFont="1" applyFill="1" applyAlignment="1">
      <alignment/>
    </xf>
    <xf numFmtId="0" fontId="18" fillId="15" borderId="0" xfId="0" applyFont="1" applyFill="1" applyAlignment="1">
      <alignment/>
    </xf>
    <xf numFmtId="0" fontId="17" fillId="15" borderId="0" xfId="0" applyFont="1" applyFill="1" applyAlignment="1">
      <alignment/>
    </xf>
    <xf numFmtId="0" fontId="43" fillId="15" borderId="0" xfId="0" applyFont="1" applyFill="1" applyAlignment="1" quotePrefix="1">
      <alignment horizontal="right"/>
    </xf>
    <xf numFmtId="0" fontId="15" fillId="15" borderId="0" xfId="0" applyFont="1" applyFill="1" applyAlignment="1">
      <alignment/>
    </xf>
    <xf numFmtId="0" fontId="15" fillId="15" borderId="0" xfId="0" applyFont="1" applyFill="1" applyBorder="1" applyAlignment="1">
      <alignment/>
    </xf>
    <xf numFmtId="0" fontId="45" fillId="15" borderId="0" xfId="0" applyFont="1" applyFill="1" applyAlignment="1">
      <alignment/>
    </xf>
    <xf numFmtId="0" fontId="45" fillId="15" borderId="0" xfId="0" applyFont="1" applyFill="1" applyBorder="1" applyAlignment="1">
      <alignment/>
    </xf>
    <xf numFmtId="37" fontId="15" fillId="0" borderId="0" xfId="0" applyNumberFormat="1" applyFont="1" applyFill="1" applyBorder="1" applyAlignment="1">
      <alignment horizontal="right"/>
    </xf>
    <xf numFmtId="37" fontId="39" fillId="0" borderId="0" xfId="67" applyFont="1" applyAlignment="1" applyProtection="1">
      <alignment horizontal="justify" wrapText="1"/>
      <protection hidden="1"/>
    </xf>
    <xf numFmtId="2" fontId="15" fillId="0" borderId="0" xfId="44" applyNumberFormat="1" applyFont="1" applyBorder="1" applyAlignment="1">
      <alignment horizontal="right"/>
    </xf>
    <xf numFmtId="2" fontId="15" fillId="0" borderId="0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" xfId="51"/>
    <cellStyle name="Header Total" xfId="52"/>
    <cellStyle name="Header1" xfId="53"/>
    <cellStyle name="Header2" xfId="54"/>
    <cellStyle name="Header3" xfId="55"/>
    <cellStyle name="Header4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nPrint_Heading" xfId="65"/>
    <cellStyle name="Normal 2" xfId="66"/>
    <cellStyle name="Normal_P &amp;L " xfId="67"/>
    <cellStyle name="Note" xfId="68"/>
    <cellStyle name="Output" xfId="69"/>
    <cellStyle name="Percent" xfId="70"/>
    <cellStyle name="Product Title" xfId="71"/>
    <cellStyle name="Text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A47: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C43">
      <selection activeCell="E55" sqref="E55"/>
    </sheetView>
  </sheetViews>
  <sheetFormatPr defaultColWidth="9.140625" defaultRowHeight="12.75"/>
  <cols>
    <col min="1" max="2" width="9.140625" style="49" customWidth="1"/>
    <col min="3" max="3" width="9.8515625" style="49" customWidth="1"/>
    <col min="4" max="4" width="9.140625" style="49" customWidth="1"/>
    <col min="5" max="5" width="15.421875" style="49" customWidth="1"/>
    <col min="6" max="6" width="5.57421875" style="49" customWidth="1"/>
    <col min="7" max="7" width="15.8515625" style="49" customWidth="1"/>
    <col min="8" max="8" width="0" style="49" hidden="1" customWidth="1"/>
    <col min="9" max="9" width="5.57421875" style="49" customWidth="1"/>
    <col min="10" max="10" width="13.28125" style="49" customWidth="1"/>
    <col min="11" max="11" width="4.57421875" style="49" customWidth="1"/>
    <col min="12" max="12" width="14.00390625" style="49" customWidth="1"/>
    <col min="13" max="16384" width="9.140625" style="49" customWidth="1"/>
  </cols>
  <sheetData>
    <row r="1" spans="1:12" ht="15">
      <c r="A1" s="1" t="s">
        <v>83</v>
      </c>
      <c r="B1" s="1"/>
      <c r="C1" s="1"/>
      <c r="D1" s="1"/>
      <c r="E1" s="1"/>
      <c r="F1" s="12"/>
      <c r="G1" s="1"/>
      <c r="H1" s="2"/>
      <c r="I1" s="13"/>
      <c r="J1" s="2"/>
      <c r="K1" s="13"/>
      <c r="L1" s="2"/>
    </row>
    <row r="2" spans="1:12" ht="15">
      <c r="A2" s="1" t="s">
        <v>48</v>
      </c>
      <c r="B2" s="1"/>
      <c r="C2" s="1"/>
      <c r="D2" s="1"/>
      <c r="E2" s="1"/>
      <c r="F2" s="12"/>
      <c r="G2" s="1"/>
      <c r="H2" s="2"/>
      <c r="I2" s="13"/>
      <c r="J2" s="2"/>
      <c r="K2" s="13"/>
      <c r="L2" s="2"/>
    </row>
    <row r="3" spans="1:12" ht="15">
      <c r="A3" s="1" t="s">
        <v>49</v>
      </c>
      <c r="B3" s="1"/>
      <c r="C3" s="1"/>
      <c r="D3" s="1"/>
      <c r="E3" s="1"/>
      <c r="F3" s="12"/>
      <c r="G3" s="1"/>
      <c r="H3" s="2"/>
      <c r="I3" s="13"/>
      <c r="J3" s="2"/>
      <c r="K3" s="13"/>
      <c r="L3" s="2"/>
    </row>
    <row r="4" spans="1:12" ht="15">
      <c r="A4" s="1"/>
      <c r="B4" s="1"/>
      <c r="C4" s="1"/>
      <c r="D4" s="1"/>
      <c r="E4" s="1"/>
      <c r="F4" s="12"/>
      <c r="G4" s="1"/>
      <c r="H4" s="2"/>
      <c r="I4" s="13"/>
      <c r="J4" s="2"/>
      <c r="K4" s="13"/>
      <c r="L4" s="2"/>
    </row>
    <row r="5" spans="1:12" ht="15">
      <c r="A5" s="1" t="s">
        <v>150</v>
      </c>
      <c r="B5" s="1"/>
      <c r="C5" s="1"/>
      <c r="D5" s="1"/>
      <c r="E5" s="1"/>
      <c r="F5" s="12"/>
      <c r="G5" s="1"/>
      <c r="H5" s="1"/>
      <c r="I5" s="12"/>
      <c r="J5" s="1"/>
      <c r="K5" s="12"/>
      <c r="L5" s="2"/>
    </row>
    <row r="6" spans="1:12" ht="15">
      <c r="A6" s="1"/>
      <c r="B6" s="1"/>
      <c r="C6" s="1"/>
      <c r="D6" s="1"/>
      <c r="E6" s="1"/>
      <c r="F6" s="12"/>
      <c r="G6" s="1"/>
      <c r="H6" s="1"/>
      <c r="I6" s="12"/>
      <c r="J6" s="1"/>
      <c r="K6" s="12"/>
      <c r="L6" s="2"/>
    </row>
    <row r="7" spans="1:12" ht="15">
      <c r="A7" s="4"/>
      <c r="B7" s="4"/>
      <c r="C7" s="4"/>
      <c r="D7" s="4"/>
      <c r="E7" s="4"/>
      <c r="F7" s="11"/>
      <c r="G7" s="4"/>
      <c r="H7" s="4"/>
      <c r="I7" s="11"/>
      <c r="J7" s="4"/>
      <c r="K7" s="11"/>
      <c r="L7" s="4"/>
    </row>
    <row r="8" spans="1:12" ht="15.75">
      <c r="A8" s="3" t="s">
        <v>121</v>
      </c>
      <c r="B8" s="3"/>
      <c r="C8" s="3"/>
      <c r="D8" s="3"/>
      <c r="E8" s="3"/>
      <c r="F8" s="14"/>
      <c r="G8" s="3"/>
      <c r="H8" s="3"/>
      <c r="I8" s="14"/>
      <c r="J8" s="3"/>
      <c r="K8" s="14"/>
      <c r="L8" s="3"/>
    </row>
    <row r="9" spans="1:12" ht="15.75">
      <c r="A9" s="3"/>
      <c r="B9" s="3"/>
      <c r="C9" s="7"/>
      <c r="D9" s="7"/>
      <c r="E9" s="7"/>
      <c r="F9" s="15"/>
      <c r="G9" s="7"/>
      <c r="H9" s="7"/>
      <c r="I9" s="15"/>
      <c r="J9" s="7"/>
      <c r="K9" s="15"/>
      <c r="L9" s="7"/>
    </row>
    <row r="10" spans="1:12" ht="15.75">
      <c r="A10" s="4"/>
      <c r="B10" s="4"/>
      <c r="C10" s="4"/>
      <c r="D10" s="4"/>
      <c r="E10" s="7" t="s">
        <v>151</v>
      </c>
      <c r="F10" s="15"/>
      <c r="G10" s="7"/>
      <c r="H10" s="7"/>
      <c r="I10" s="15"/>
      <c r="J10" s="7" t="s">
        <v>62</v>
      </c>
      <c r="K10" s="15"/>
      <c r="L10" s="7"/>
    </row>
    <row r="11" spans="5:12" s="4" customFormat="1" ht="15.75">
      <c r="E11" s="10" t="s">
        <v>117</v>
      </c>
      <c r="F11" s="15"/>
      <c r="G11" s="10" t="s">
        <v>50</v>
      </c>
      <c r="H11" s="7"/>
      <c r="I11" s="15"/>
      <c r="J11" s="10" t="s">
        <v>117</v>
      </c>
      <c r="K11" s="15"/>
      <c r="L11" s="10" t="s">
        <v>53</v>
      </c>
    </row>
    <row r="12" spans="5:12" s="4" customFormat="1" ht="15.75">
      <c r="E12" s="10" t="s">
        <v>118</v>
      </c>
      <c r="F12" s="15"/>
      <c r="G12" s="10" t="s">
        <v>52</v>
      </c>
      <c r="H12" s="7"/>
      <c r="I12" s="15"/>
      <c r="J12" s="10" t="s">
        <v>118</v>
      </c>
      <c r="K12" s="15"/>
      <c r="L12" s="10" t="s">
        <v>52</v>
      </c>
    </row>
    <row r="13" spans="5:12" s="4" customFormat="1" ht="15.75">
      <c r="E13" s="10" t="s">
        <v>51</v>
      </c>
      <c r="F13" s="15"/>
      <c r="G13" s="10" t="s">
        <v>51</v>
      </c>
      <c r="H13" s="7"/>
      <c r="I13" s="15"/>
      <c r="J13" s="10" t="s">
        <v>119</v>
      </c>
      <c r="K13" s="15"/>
      <c r="L13" s="10" t="s">
        <v>120</v>
      </c>
    </row>
    <row r="14" spans="1:12" ht="15.75">
      <c r="A14" s="4"/>
      <c r="B14" s="4"/>
      <c r="C14" s="4"/>
      <c r="D14" s="4"/>
      <c r="E14" s="7"/>
      <c r="F14" s="15"/>
      <c r="G14" s="7"/>
      <c r="H14" s="7"/>
      <c r="I14" s="15"/>
      <c r="J14" s="7"/>
      <c r="K14" s="15"/>
      <c r="L14" s="7"/>
    </row>
    <row r="15" spans="1:12" ht="15">
      <c r="A15" s="4"/>
      <c r="B15" s="4"/>
      <c r="C15" s="4"/>
      <c r="D15" s="4"/>
      <c r="E15" s="6" t="s">
        <v>122</v>
      </c>
      <c r="F15" s="16"/>
      <c r="G15" s="6" t="s">
        <v>123</v>
      </c>
      <c r="H15" s="6" t="s">
        <v>46</v>
      </c>
      <c r="I15" s="16"/>
      <c r="J15" s="6" t="s">
        <v>122</v>
      </c>
      <c r="K15" s="16"/>
      <c r="L15" s="6" t="s">
        <v>123</v>
      </c>
    </row>
    <row r="16" spans="1:12" ht="15">
      <c r="A16" s="4"/>
      <c r="B16" s="4"/>
      <c r="C16" s="4"/>
      <c r="D16" s="4"/>
      <c r="E16" s="8" t="s">
        <v>0</v>
      </c>
      <c r="F16" s="17"/>
      <c r="G16" s="8" t="s">
        <v>0</v>
      </c>
      <c r="H16" s="8" t="s">
        <v>0</v>
      </c>
      <c r="I16" s="17"/>
      <c r="J16" s="8" t="s">
        <v>0</v>
      </c>
      <c r="K16" s="17"/>
      <c r="L16" s="8" t="s">
        <v>0</v>
      </c>
    </row>
    <row r="17" spans="1:12" ht="15">
      <c r="A17" s="4"/>
      <c r="B17" s="4"/>
      <c r="C17" s="4"/>
      <c r="D17" s="4"/>
      <c r="E17" s="5"/>
      <c r="F17" s="18"/>
      <c r="G17" s="5"/>
      <c r="H17" s="5"/>
      <c r="I17" s="18"/>
      <c r="J17" s="5"/>
      <c r="K17" s="18"/>
      <c r="L17" s="5"/>
    </row>
    <row r="18" spans="1:12" ht="15">
      <c r="A18" s="4" t="s">
        <v>25</v>
      </c>
      <c r="B18" s="4"/>
      <c r="C18" s="4"/>
      <c r="D18" s="4"/>
      <c r="E18" s="19">
        <v>14412</v>
      </c>
      <c r="F18" s="20"/>
      <c r="G18" s="9">
        <v>11210</v>
      </c>
      <c r="H18" s="9">
        <v>13426</v>
      </c>
      <c r="I18" s="21"/>
      <c r="J18" s="9">
        <f>+E18</f>
        <v>14412</v>
      </c>
      <c r="K18" s="21"/>
      <c r="L18" s="9">
        <f aca="true" t="shared" si="0" ref="L18:L34">+G18</f>
        <v>11210</v>
      </c>
    </row>
    <row r="19" spans="1:12" ht="15">
      <c r="A19" s="4" t="s">
        <v>26</v>
      </c>
      <c r="B19" s="4"/>
      <c r="C19" s="4"/>
      <c r="D19" s="4"/>
      <c r="E19" s="22">
        <f>-12421-77</f>
        <v>-12498</v>
      </c>
      <c r="F19" s="20"/>
      <c r="G19" s="23">
        <v>-10363</v>
      </c>
      <c r="H19" s="23">
        <v>11545</v>
      </c>
      <c r="I19" s="21"/>
      <c r="J19" s="23">
        <f aca="true" t="shared" si="1" ref="J19:J34">+E19</f>
        <v>-12498</v>
      </c>
      <c r="K19" s="21"/>
      <c r="L19" s="23">
        <f t="shared" si="0"/>
        <v>-10363</v>
      </c>
    </row>
    <row r="20" spans="1:12" ht="15">
      <c r="A20" s="4" t="s">
        <v>93</v>
      </c>
      <c r="B20" s="4"/>
      <c r="C20" s="4"/>
      <c r="D20" s="4"/>
      <c r="E20" s="19">
        <f>+E18+E19</f>
        <v>1914</v>
      </c>
      <c r="F20" s="20"/>
      <c r="G20" s="9">
        <f>+G18+G19</f>
        <v>847</v>
      </c>
      <c r="H20" s="9">
        <v>1881</v>
      </c>
      <c r="I20" s="21"/>
      <c r="J20" s="9">
        <f t="shared" si="1"/>
        <v>1914</v>
      </c>
      <c r="K20" s="21"/>
      <c r="L20" s="9">
        <f t="shared" si="0"/>
        <v>847</v>
      </c>
    </row>
    <row r="21" spans="1:12" ht="15">
      <c r="A21" s="4"/>
      <c r="B21" s="4"/>
      <c r="C21" s="4"/>
      <c r="D21" s="4"/>
      <c r="E21" s="32" t="s">
        <v>116</v>
      </c>
      <c r="F21" s="20"/>
      <c r="G21" s="9"/>
      <c r="H21" s="9"/>
      <c r="I21" s="21"/>
      <c r="J21" s="9">
        <f t="shared" si="1"/>
      </c>
      <c r="K21" s="21"/>
      <c r="L21" s="9" t="s">
        <v>1</v>
      </c>
    </row>
    <row r="22" spans="1:12" ht="15">
      <c r="A22" s="4" t="s">
        <v>54</v>
      </c>
      <c r="B22" s="4"/>
      <c r="C22" s="4"/>
      <c r="D22" s="4"/>
      <c r="E22" s="19">
        <v>77</v>
      </c>
      <c r="F22" s="20"/>
      <c r="G22" s="9">
        <v>108</v>
      </c>
      <c r="H22" s="9">
        <v>131</v>
      </c>
      <c r="I22" s="21"/>
      <c r="J22" s="9">
        <f t="shared" si="1"/>
        <v>77</v>
      </c>
      <c r="K22" s="21"/>
      <c r="L22" s="9">
        <f t="shared" si="0"/>
        <v>108</v>
      </c>
    </row>
    <row r="23" spans="1:12" ht="15">
      <c r="A23" s="4" t="s">
        <v>55</v>
      </c>
      <c r="B23" s="4"/>
      <c r="C23" s="4"/>
      <c r="D23" s="4"/>
      <c r="E23" s="19">
        <v>-750</v>
      </c>
      <c r="F23" s="20"/>
      <c r="G23" s="9">
        <v>-763</v>
      </c>
      <c r="H23" s="9">
        <v>-852</v>
      </c>
      <c r="I23" s="21"/>
      <c r="J23" s="9">
        <f t="shared" si="1"/>
        <v>-750</v>
      </c>
      <c r="K23" s="21"/>
      <c r="L23" s="9">
        <f t="shared" si="0"/>
        <v>-763</v>
      </c>
    </row>
    <row r="24" spans="1:12" ht="15">
      <c r="A24" s="4" t="s">
        <v>56</v>
      </c>
      <c r="B24" s="4"/>
      <c r="C24" s="4"/>
      <c r="D24" s="4"/>
      <c r="E24" s="19">
        <v>-867</v>
      </c>
      <c r="F24" s="20"/>
      <c r="G24" s="9">
        <v>-839</v>
      </c>
      <c r="H24" s="9">
        <v>-1023</v>
      </c>
      <c r="I24" s="21"/>
      <c r="J24" s="9">
        <f t="shared" si="1"/>
        <v>-867</v>
      </c>
      <c r="K24" s="21"/>
      <c r="L24" s="9">
        <f t="shared" si="0"/>
        <v>-839</v>
      </c>
    </row>
    <row r="25" spans="1:12" ht="15">
      <c r="A25" s="4" t="s">
        <v>57</v>
      </c>
      <c r="B25" s="4"/>
      <c r="C25" s="4"/>
      <c r="D25" s="4"/>
      <c r="E25" s="19">
        <v>-110</v>
      </c>
      <c r="F25" s="20"/>
      <c r="G25" s="9">
        <v>-57</v>
      </c>
      <c r="H25" s="9">
        <v>-225</v>
      </c>
      <c r="I25" s="21"/>
      <c r="J25" s="9">
        <f t="shared" si="1"/>
        <v>-110</v>
      </c>
      <c r="K25" s="21"/>
      <c r="L25" s="9">
        <f t="shared" si="0"/>
        <v>-57</v>
      </c>
    </row>
    <row r="26" spans="1:12" ht="15">
      <c r="A26" s="4" t="s">
        <v>58</v>
      </c>
      <c r="B26" s="4"/>
      <c r="C26" s="4"/>
      <c r="D26" s="24"/>
      <c r="E26" s="22">
        <v>-154</v>
      </c>
      <c r="F26" s="20"/>
      <c r="G26" s="23">
        <v>-177</v>
      </c>
      <c r="H26" s="23">
        <v>-97</v>
      </c>
      <c r="I26" s="21"/>
      <c r="J26" s="23">
        <f t="shared" si="1"/>
        <v>-154</v>
      </c>
      <c r="K26" s="21"/>
      <c r="L26" s="23">
        <f t="shared" si="0"/>
        <v>-177</v>
      </c>
    </row>
    <row r="27" spans="1:12" ht="15">
      <c r="A27" s="4"/>
      <c r="B27" s="4"/>
      <c r="C27" s="4"/>
      <c r="D27" s="24"/>
      <c r="E27" s="32" t="s">
        <v>116</v>
      </c>
      <c r="F27" s="20"/>
      <c r="G27" s="21"/>
      <c r="H27" s="21"/>
      <c r="I27" s="21"/>
      <c r="J27" s="21">
        <f t="shared" si="1"/>
      </c>
      <c r="K27" s="21"/>
      <c r="L27" s="21" t="s">
        <v>1</v>
      </c>
    </row>
    <row r="28" spans="1:12" ht="15">
      <c r="A28" s="4" t="s">
        <v>112</v>
      </c>
      <c r="B28" s="4"/>
      <c r="C28" s="4"/>
      <c r="D28" s="4"/>
      <c r="E28" s="19">
        <f>+E20+E22+E23+E24+E25+E26</f>
        <v>110</v>
      </c>
      <c r="F28" s="20"/>
      <c r="G28" s="19">
        <f>+G20+G22+G23+G24+G25+G26</f>
        <v>-881</v>
      </c>
      <c r="H28" s="9">
        <v>-185</v>
      </c>
      <c r="I28" s="21"/>
      <c r="J28" s="9">
        <f t="shared" si="1"/>
        <v>110</v>
      </c>
      <c r="K28" s="21"/>
      <c r="L28" s="9">
        <f t="shared" si="0"/>
        <v>-881</v>
      </c>
    </row>
    <row r="29" spans="1:12" ht="15">
      <c r="A29" s="4" t="s">
        <v>59</v>
      </c>
      <c r="B29" s="4"/>
      <c r="C29" s="4"/>
      <c r="D29" s="4"/>
      <c r="E29" s="50">
        <v>-10</v>
      </c>
      <c r="F29" s="20"/>
      <c r="G29" s="21">
        <v>0</v>
      </c>
      <c r="H29" s="21">
        <v>67</v>
      </c>
      <c r="I29" s="21"/>
      <c r="J29" s="21">
        <f t="shared" si="1"/>
        <v>-10</v>
      </c>
      <c r="K29" s="21"/>
      <c r="L29" s="21">
        <f t="shared" si="0"/>
        <v>0</v>
      </c>
    </row>
    <row r="30" spans="1:12" ht="15">
      <c r="A30" s="4"/>
      <c r="B30" s="4"/>
      <c r="C30" s="4"/>
      <c r="D30" s="4"/>
      <c r="E30" s="50"/>
      <c r="F30" s="20"/>
      <c r="G30" s="21"/>
      <c r="H30" s="21"/>
      <c r="I30" s="21"/>
      <c r="J30" s="21"/>
      <c r="K30" s="21"/>
      <c r="L30" s="21"/>
    </row>
    <row r="31" spans="1:12" ht="15.75" thickBot="1">
      <c r="A31" s="4" t="s">
        <v>111</v>
      </c>
      <c r="B31" s="4"/>
      <c r="C31" s="4"/>
      <c r="D31" s="4"/>
      <c r="E31" s="25">
        <f>+E28+E29</f>
        <v>100</v>
      </c>
      <c r="F31" s="20"/>
      <c r="G31" s="51">
        <f>+G28+G29</f>
        <v>-881</v>
      </c>
      <c r="H31" s="26">
        <v>-252</v>
      </c>
      <c r="I31" s="21"/>
      <c r="J31" s="26">
        <f t="shared" si="1"/>
        <v>100</v>
      </c>
      <c r="K31" s="21"/>
      <c r="L31" s="26">
        <f t="shared" si="0"/>
        <v>-881</v>
      </c>
    </row>
    <row r="32" spans="1:12" ht="15.75" thickTop="1">
      <c r="A32" s="4"/>
      <c r="B32" s="4"/>
      <c r="C32" s="4"/>
      <c r="D32" s="4"/>
      <c r="E32" s="20"/>
      <c r="F32" s="20"/>
      <c r="G32" s="108"/>
      <c r="H32" s="21"/>
      <c r="I32" s="21"/>
      <c r="J32" s="21"/>
      <c r="K32" s="21"/>
      <c r="L32" s="21"/>
    </row>
    <row r="33" spans="1:12" ht="15">
      <c r="A33" s="4" t="s">
        <v>149</v>
      </c>
      <c r="B33" s="4"/>
      <c r="C33" s="4"/>
      <c r="D33" s="4"/>
      <c r="E33" s="19" t="s">
        <v>1</v>
      </c>
      <c r="F33" s="20"/>
      <c r="G33" s="8"/>
      <c r="H33" s="8"/>
      <c r="I33" s="17"/>
      <c r="J33" s="8" t="str">
        <f t="shared" si="1"/>
        <v> </v>
      </c>
      <c r="K33" s="17"/>
      <c r="L33" s="8" t="s">
        <v>1</v>
      </c>
    </row>
    <row r="34" spans="1:12" ht="15.75" thickBot="1">
      <c r="A34" s="4" t="s">
        <v>148</v>
      </c>
      <c r="B34" s="4"/>
      <c r="C34" s="4"/>
      <c r="D34" s="4"/>
      <c r="E34" s="25">
        <f>+E31</f>
        <v>100</v>
      </c>
      <c r="F34" s="20"/>
      <c r="G34" s="26">
        <f>+G31</f>
        <v>-881</v>
      </c>
      <c r="H34" s="26">
        <v>-252</v>
      </c>
      <c r="I34" s="21"/>
      <c r="J34" s="26">
        <f t="shared" si="1"/>
        <v>100</v>
      </c>
      <c r="K34" s="21"/>
      <c r="L34" s="26">
        <f t="shared" si="0"/>
        <v>-881</v>
      </c>
    </row>
    <row r="35" spans="1:12" ht="15.75" thickTop="1">
      <c r="A35" s="4"/>
      <c r="B35" s="4"/>
      <c r="C35" s="4"/>
      <c r="D35" s="4"/>
      <c r="E35" s="19"/>
      <c r="F35" s="20"/>
      <c r="G35" s="8"/>
      <c r="H35" s="8"/>
      <c r="I35" s="17"/>
      <c r="J35" s="8"/>
      <c r="K35" s="17"/>
      <c r="L35" s="8"/>
    </row>
    <row r="36" spans="1:12" ht="15">
      <c r="A36" s="4" t="s">
        <v>95</v>
      </c>
      <c r="B36" s="4"/>
      <c r="C36" s="4"/>
      <c r="D36" s="4"/>
      <c r="E36" s="19"/>
      <c r="F36" s="20"/>
      <c r="G36" s="8"/>
      <c r="H36" s="8"/>
      <c r="I36" s="17"/>
      <c r="J36" s="8"/>
      <c r="K36" s="17"/>
      <c r="L36" s="8"/>
    </row>
    <row r="37" spans="1:12" ht="15">
      <c r="A37" s="4" t="s">
        <v>94</v>
      </c>
      <c r="B37" s="4"/>
      <c r="C37" s="4"/>
      <c r="D37" s="4"/>
      <c r="E37" s="32" t="s">
        <v>1</v>
      </c>
      <c r="F37" s="20"/>
      <c r="G37" s="8"/>
      <c r="H37" s="8"/>
      <c r="I37" s="17"/>
      <c r="J37" s="8"/>
      <c r="K37" s="17"/>
      <c r="L37" s="8"/>
    </row>
    <row r="38" spans="2:12" ht="15">
      <c r="B38" s="4"/>
      <c r="C38" s="4"/>
      <c r="D38" s="4"/>
      <c r="E38" s="19"/>
      <c r="F38" s="20"/>
      <c r="G38" s="8"/>
      <c r="H38" s="8"/>
      <c r="I38" s="17"/>
      <c r="J38" s="8"/>
      <c r="K38" s="17"/>
      <c r="L38" s="8" t="s">
        <v>1</v>
      </c>
    </row>
    <row r="39" spans="1:12" ht="15">
      <c r="A39" s="4" t="s">
        <v>87</v>
      </c>
      <c r="B39" s="4"/>
      <c r="C39" s="4"/>
      <c r="D39" s="4"/>
      <c r="E39" s="27">
        <f>+E34/45780*100</f>
        <v>0.218435998252512</v>
      </c>
      <c r="F39" s="28"/>
      <c r="G39" s="27">
        <f>+G34/45780*100</f>
        <v>-1.9244211446046309</v>
      </c>
      <c r="H39" s="29">
        <v>-0.6179499754781757</v>
      </c>
      <c r="I39" s="29"/>
      <c r="J39" s="27">
        <f>+J34/457.8</f>
        <v>0.218435998252512</v>
      </c>
      <c r="K39" s="29"/>
      <c r="L39" s="27">
        <f>+G39</f>
        <v>-1.9244211446046309</v>
      </c>
    </row>
    <row r="40" spans="1:12" ht="15">
      <c r="A40" s="4"/>
      <c r="B40" s="4"/>
      <c r="C40" s="4"/>
      <c r="D40" s="4"/>
      <c r="E40" s="19" t="s">
        <v>1</v>
      </c>
      <c r="F40" s="20"/>
      <c r="G40" s="9"/>
      <c r="H40" s="9"/>
      <c r="I40" s="21"/>
      <c r="J40" s="9"/>
      <c r="K40" s="21"/>
      <c r="L40" s="9"/>
    </row>
    <row r="41" spans="1:12" ht="15">
      <c r="A41" s="4" t="s">
        <v>85</v>
      </c>
      <c r="B41" s="4"/>
      <c r="C41" s="4"/>
      <c r="D41" s="4"/>
      <c r="E41" s="27">
        <f>+E39</f>
        <v>0.218435998252512</v>
      </c>
      <c r="F41" s="28"/>
      <c r="G41" s="27">
        <f>+G34/45780*100</f>
        <v>-1.9244211446046309</v>
      </c>
      <c r="H41" s="29">
        <v>-0.6179499754781757</v>
      </c>
      <c r="I41" s="29"/>
      <c r="J41" s="83">
        <f>+J39</f>
        <v>0.218435998252512</v>
      </c>
      <c r="K41" s="29"/>
      <c r="L41" s="27">
        <f>+G41</f>
        <v>-1.9244211446046309</v>
      </c>
    </row>
    <row r="42" spans="1:12" ht="15">
      <c r="A42" s="4"/>
      <c r="B42" s="4"/>
      <c r="C42" s="4"/>
      <c r="D42" s="4"/>
      <c r="E42" s="4"/>
      <c r="F42" s="11"/>
      <c r="G42" s="4"/>
      <c r="H42" s="4"/>
      <c r="I42" s="11"/>
      <c r="J42" s="4"/>
      <c r="K42" s="11"/>
      <c r="L42" s="4"/>
    </row>
    <row r="43" spans="1:13" ht="15">
      <c r="A43" s="4" t="s">
        <v>86</v>
      </c>
      <c r="B43" s="4"/>
      <c r="C43" s="4"/>
      <c r="D43" s="4"/>
      <c r="E43" s="110">
        <v>0</v>
      </c>
      <c r="F43" s="111"/>
      <c r="G43" s="110">
        <v>0</v>
      </c>
      <c r="H43" s="112"/>
      <c r="I43" s="111"/>
      <c r="J43" s="110">
        <v>0</v>
      </c>
      <c r="K43" s="111"/>
      <c r="L43" s="110">
        <v>0</v>
      </c>
      <c r="M43" s="113"/>
    </row>
    <row r="44" spans="1:12" ht="15">
      <c r="A44" s="4"/>
      <c r="B44" s="4"/>
      <c r="C44" s="4"/>
      <c r="D44" s="4"/>
      <c r="E44" s="4"/>
      <c r="F44" s="11"/>
      <c r="G44" s="4"/>
      <c r="H44" s="4"/>
      <c r="I44" s="11"/>
      <c r="J44" s="4"/>
      <c r="K44" s="11"/>
      <c r="L44" s="4"/>
    </row>
    <row r="45" spans="1:12" ht="15">
      <c r="A45" s="4" t="s">
        <v>88</v>
      </c>
      <c r="B45" s="4"/>
      <c r="C45" s="4"/>
      <c r="D45" s="4"/>
      <c r="E45" s="4"/>
      <c r="F45" s="11"/>
      <c r="G45" s="4"/>
      <c r="H45" s="4"/>
      <c r="I45" s="11"/>
      <c r="J45" s="4"/>
      <c r="K45" s="11"/>
      <c r="L45" s="4"/>
    </row>
    <row r="46" spans="1:12" ht="15">
      <c r="A46" s="4" t="s">
        <v>146</v>
      </c>
      <c r="B46" s="4"/>
      <c r="C46" s="4"/>
      <c r="D46" s="4"/>
      <c r="E46" s="4"/>
      <c r="F46" s="11"/>
      <c r="G46" s="4"/>
      <c r="H46" s="4"/>
      <c r="I46" s="11"/>
      <c r="J46" s="4"/>
      <c r="K46" s="11"/>
      <c r="L46" s="4"/>
    </row>
    <row r="47" spans="1:12" ht="15">
      <c r="A47" s="4" t="s">
        <v>145</v>
      </c>
      <c r="B47" s="4"/>
      <c r="C47" s="4"/>
      <c r="D47" s="4"/>
      <c r="E47" s="4"/>
      <c r="F47" s="11"/>
      <c r="G47" s="4"/>
      <c r="H47" s="4"/>
      <c r="I47" s="11"/>
      <c r="J47" s="4"/>
      <c r="K47" s="11"/>
      <c r="L47" s="4"/>
    </row>
    <row r="48" spans="1:12" ht="15">
      <c r="A48" s="104" t="s">
        <v>144</v>
      </c>
      <c r="B48" s="104"/>
      <c r="C48" s="104"/>
      <c r="D48" s="104"/>
      <c r="E48" s="104"/>
      <c r="F48" s="105"/>
      <c r="G48" s="104"/>
      <c r="H48" s="104"/>
      <c r="I48" s="105"/>
      <c r="J48" s="104"/>
      <c r="K48" s="105"/>
      <c r="L48" s="104"/>
    </row>
    <row r="49" spans="1:12" ht="15">
      <c r="A49" s="104" t="s">
        <v>143</v>
      </c>
      <c r="B49" s="104"/>
      <c r="C49" s="104"/>
      <c r="D49" s="104"/>
      <c r="E49" s="104"/>
      <c r="F49" s="105"/>
      <c r="G49" s="104"/>
      <c r="H49" s="104"/>
      <c r="I49" s="105"/>
      <c r="J49" s="104"/>
      <c r="K49" s="105"/>
      <c r="L49" s="104"/>
    </row>
    <row r="50" spans="1:12" ht="15">
      <c r="A50" s="104" t="s">
        <v>114</v>
      </c>
      <c r="B50" s="104"/>
      <c r="C50" s="104"/>
      <c r="D50" s="104"/>
      <c r="E50" s="104"/>
      <c r="F50" s="105"/>
      <c r="G50" s="104"/>
      <c r="H50" s="104"/>
      <c r="I50" s="105"/>
      <c r="J50" s="104"/>
      <c r="K50" s="105"/>
      <c r="L50" s="104"/>
    </row>
    <row r="51" spans="1:12" ht="15">
      <c r="A51" s="106" t="s">
        <v>1</v>
      </c>
      <c r="B51" s="106"/>
      <c r="C51" s="106"/>
      <c r="D51" s="106"/>
      <c r="E51" s="106"/>
      <c r="F51" s="107"/>
      <c r="G51" s="106"/>
      <c r="H51" s="106"/>
      <c r="I51" s="107"/>
      <c r="J51" s="106"/>
      <c r="K51" s="105" t="s">
        <v>1</v>
      </c>
      <c r="L51" s="104"/>
    </row>
    <row r="52" spans="1:12" ht="15">
      <c r="A52" s="4" t="s">
        <v>84</v>
      </c>
      <c r="B52" s="4"/>
      <c r="C52" s="4"/>
      <c r="D52" s="4"/>
      <c r="E52" s="4"/>
      <c r="F52" s="11"/>
      <c r="G52" s="4"/>
      <c r="H52" s="4"/>
      <c r="I52" s="11"/>
      <c r="J52" s="4"/>
      <c r="K52" s="11"/>
      <c r="L52" s="4"/>
    </row>
    <row r="53" spans="1:12" ht="15">
      <c r="A53" s="4" t="s">
        <v>1</v>
      </c>
      <c r="B53" s="4"/>
      <c r="C53" s="4"/>
      <c r="D53" s="4"/>
      <c r="E53" s="4"/>
      <c r="F53" s="11"/>
      <c r="G53" s="4"/>
      <c r="H53" s="4"/>
      <c r="I53" s="11"/>
      <c r="J53" s="4"/>
      <c r="K53" s="11"/>
      <c r="L53" s="4"/>
    </row>
    <row r="54" spans="1:12" ht="15.75">
      <c r="A54" s="7" t="s">
        <v>60</v>
      </c>
      <c r="B54" s="7"/>
      <c r="C54" s="7"/>
      <c r="D54" s="7"/>
      <c r="E54" s="7"/>
      <c r="F54" s="15"/>
      <c r="G54" s="7"/>
      <c r="H54" s="7"/>
      <c r="I54" s="15"/>
      <c r="J54" s="7"/>
      <c r="K54" s="7"/>
      <c r="L54" s="7"/>
    </row>
    <row r="55" spans="1:12" ht="15.75">
      <c r="A55" s="94" t="s">
        <v>134</v>
      </c>
      <c r="B55" s="7"/>
      <c r="C55" s="7"/>
      <c r="D55" s="7"/>
      <c r="E55" s="7"/>
      <c r="F55" s="15"/>
      <c r="G55" s="7"/>
      <c r="H55" s="7"/>
      <c r="I55" s="15"/>
      <c r="J55" s="7"/>
      <c r="K55" s="7"/>
      <c r="L55" s="7"/>
    </row>
    <row r="56" spans="1:12" ht="15.75">
      <c r="A56" s="7" t="s">
        <v>61</v>
      </c>
      <c r="B56" s="7"/>
      <c r="C56" s="7"/>
      <c r="D56" s="7"/>
      <c r="E56" s="7"/>
      <c r="F56" s="15"/>
      <c r="G56" s="7"/>
      <c r="H56" s="7"/>
      <c r="I56" s="15"/>
      <c r="J56" s="7"/>
      <c r="K56" s="7"/>
      <c r="L56" s="7"/>
    </row>
    <row r="58" ht="15.75">
      <c r="A58" s="52" t="s">
        <v>1</v>
      </c>
    </row>
    <row r="59" spans="1:11" ht="15.75">
      <c r="A59" s="109" t="s">
        <v>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1" spans="1:11" ht="15.75">
      <c r="A61" s="109" t="s">
        <v>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5.75">
      <c r="A62" s="109" t="s">
        <v>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5.75">
      <c r="A63" s="109" t="s">
        <v>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ht="15">
      <c r="A64" s="49" t="s">
        <v>1</v>
      </c>
    </row>
  </sheetData>
  <mergeCells count="4">
    <mergeCell ref="A59:K59"/>
    <mergeCell ref="A61:K61"/>
    <mergeCell ref="A62:K62"/>
    <mergeCell ref="A63:K63"/>
  </mergeCells>
  <printOptions/>
  <pageMargins left="0.8" right="0.5" top="0.69" bottom="0.984251968503937" header="0.5118110236220472" footer="0.5118110236220472"/>
  <pageSetup horizontalDpi="600" verticalDpi="600" orientation="portrait" paperSize="9" scale="75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workbookViewId="0" topLeftCell="A36">
      <selection activeCell="E12" sqref="E12"/>
    </sheetView>
  </sheetViews>
  <sheetFormatPr defaultColWidth="9.140625" defaultRowHeight="12.75"/>
  <cols>
    <col min="1" max="3" width="9.140625" style="68" customWidth="1"/>
    <col min="4" max="4" width="22.140625" style="68" customWidth="1"/>
    <col min="5" max="5" width="20.00390625" style="68" customWidth="1"/>
    <col min="6" max="6" width="16.28125" style="68" customWidth="1"/>
    <col min="7" max="7" width="11.140625" style="68" customWidth="1"/>
    <col min="13" max="16384" width="9.140625" style="68" customWidth="1"/>
  </cols>
  <sheetData>
    <row r="1" spans="1:16" ht="12.75">
      <c r="A1" s="66" t="s">
        <v>63</v>
      </c>
      <c r="B1" s="66"/>
      <c r="C1" s="66"/>
      <c r="D1" s="66"/>
      <c r="E1" s="66"/>
      <c r="F1" s="66"/>
      <c r="G1"/>
      <c r="M1"/>
      <c r="N1"/>
      <c r="O1"/>
      <c r="P1"/>
    </row>
    <row r="2" spans="1:7" ht="12.75">
      <c r="A2" s="66" t="s">
        <v>48</v>
      </c>
      <c r="B2" s="66"/>
      <c r="C2" s="66"/>
      <c r="D2" s="66"/>
      <c r="E2" s="66"/>
      <c r="F2" s="66"/>
      <c r="G2" s="67"/>
    </row>
    <row r="3" spans="1:7" ht="12.75">
      <c r="A3" s="66" t="s">
        <v>49</v>
      </c>
      <c r="B3" s="66"/>
      <c r="C3" s="66"/>
      <c r="D3" s="66"/>
      <c r="E3" s="66"/>
      <c r="F3" s="66"/>
      <c r="G3" s="67"/>
    </row>
    <row r="4" spans="1:7" ht="12.75">
      <c r="A4" s="66" t="s">
        <v>150</v>
      </c>
      <c r="B4" s="66"/>
      <c r="C4" s="66"/>
      <c r="D4" s="66"/>
      <c r="E4" s="66"/>
      <c r="F4" s="66"/>
      <c r="G4" s="66"/>
    </row>
    <row r="5" spans="1:7" ht="12.75">
      <c r="A5" s="67"/>
      <c r="B5" s="67"/>
      <c r="C5" s="67"/>
      <c r="D5" s="67"/>
      <c r="E5" s="67"/>
      <c r="F5" s="67"/>
      <c r="G5" s="67"/>
    </row>
    <row r="6" spans="1:12" s="70" customFormat="1" ht="12.75">
      <c r="A6" s="69" t="s">
        <v>124</v>
      </c>
      <c r="B6" s="69"/>
      <c r="C6" s="69"/>
      <c r="D6" s="69"/>
      <c r="E6" s="69"/>
      <c r="F6" s="69"/>
      <c r="G6" s="69"/>
      <c r="H6"/>
      <c r="I6"/>
      <c r="J6"/>
      <c r="K6"/>
      <c r="L6"/>
    </row>
    <row r="7" spans="1:7" ht="12.75">
      <c r="A7" s="30"/>
      <c r="B7" s="30"/>
      <c r="C7" s="30"/>
      <c r="D7" s="30"/>
      <c r="E7" s="30"/>
      <c r="F7" s="30"/>
      <c r="G7" s="30"/>
    </row>
    <row r="8" spans="1:7" ht="12.75">
      <c r="A8" s="30"/>
      <c r="B8" s="30"/>
      <c r="C8" s="30"/>
      <c r="D8" s="30"/>
      <c r="E8" s="71" t="s">
        <v>64</v>
      </c>
      <c r="F8" s="96" t="s">
        <v>40</v>
      </c>
      <c r="G8" s="30"/>
    </row>
    <row r="9" spans="1:7" ht="12.75">
      <c r="A9" s="30"/>
      <c r="B9" s="30"/>
      <c r="C9" s="30"/>
      <c r="D9" s="71" t="s">
        <v>1</v>
      </c>
      <c r="E9" s="86" t="s">
        <v>65</v>
      </c>
      <c r="F9" s="71" t="s">
        <v>67</v>
      </c>
      <c r="G9" s="30"/>
    </row>
    <row r="10" spans="1:7" ht="12.75">
      <c r="A10" s="30"/>
      <c r="B10" s="30"/>
      <c r="C10" s="30"/>
      <c r="D10" s="71"/>
      <c r="E10" s="71" t="s">
        <v>129</v>
      </c>
      <c r="F10" s="71" t="s">
        <v>68</v>
      </c>
      <c r="G10" s="30"/>
    </row>
    <row r="11" spans="1:7" ht="12.75">
      <c r="A11" s="30"/>
      <c r="B11" s="30"/>
      <c r="C11" s="30"/>
      <c r="D11" s="71"/>
      <c r="E11" s="71" t="s">
        <v>66</v>
      </c>
      <c r="F11" s="71" t="s">
        <v>69</v>
      </c>
      <c r="G11" s="30"/>
    </row>
    <row r="12" spans="1:7" ht="12.75">
      <c r="A12" s="30"/>
      <c r="B12" s="30"/>
      <c r="C12" s="30"/>
      <c r="D12" s="71"/>
      <c r="E12" s="71"/>
      <c r="F12" s="71"/>
      <c r="G12" s="30"/>
    </row>
    <row r="13" spans="1:7" ht="12.75">
      <c r="A13" s="30"/>
      <c r="B13" s="30"/>
      <c r="C13" s="30"/>
      <c r="D13" s="71" t="s">
        <v>1</v>
      </c>
      <c r="E13" s="72" t="s">
        <v>122</v>
      </c>
      <c r="F13" s="103" t="s">
        <v>141</v>
      </c>
      <c r="G13" s="97" t="s">
        <v>1</v>
      </c>
    </row>
    <row r="14" spans="1:7" ht="12.75">
      <c r="A14" s="69" t="s">
        <v>27</v>
      </c>
      <c r="B14" s="30"/>
      <c r="C14" s="30"/>
      <c r="D14" s="30"/>
      <c r="E14" s="73" t="s">
        <v>0</v>
      </c>
      <c r="F14" s="73" t="s">
        <v>0</v>
      </c>
      <c r="G14" s="30"/>
    </row>
    <row r="15" spans="1:7" ht="12.75">
      <c r="A15" s="39" t="s">
        <v>70</v>
      </c>
      <c r="B15" s="30"/>
      <c r="C15" s="30"/>
      <c r="D15" s="30"/>
      <c r="E15" s="74"/>
      <c r="F15" s="74"/>
      <c r="G15" s="30"/>
    </row>
    <row r="16" spans="1:7" ht="12.75">
      <c r="A16" s="30" t="s">
        <v>28</v>
      </c>
      <c r="B16" s="30"/>
      <c r="C16" s="30"/>
      <c r="D16" s="30"/>
      <c r="E16" s="75">
        <f>73+28828-4885</f>
        <v>24016</v>
      </c>
      <c r="F16" s="75">
        <f>29352.624-4970</f>
        <v>24382.624</v>
      </c>
      <c r="G16" s="30"/>
    </row>
    <row r="17" spans="1:7" ht="12.75">
      <c r="A17" s="30" t="s">
        <v>41</v>
      </c>
      <c r="B17" s="30"/>
      <c r="C17" s="30"/>
      <c r="D17" s="30"/>
      <c r="E17" s="75">
        <v>2105</v>
      </c>
      <c r="F17" s="75">
        <v>2107.18</v>
      </c>
      <c r="G17" s="30"/>
    </row>
    <row r="18" spans="1:7" ht="12.75">
      <c r="A18" s="30" t="s">
        <v>147</v>
      </c>
      <c r="B18" s="30"/>
      <c r="C18" s="30"/>
      <c r="D18" s="30"/>
      <c r="E18" s="75">
        <v>4885</v>
      </c>
      <c r="F18" s="75">
        <v>4970</v>
      </c>
      <c r="G18" s="30"/>
    </row>
    <row r="19" spans="1:7" ht="12.75">
      <c r="A19" s="30"/>
      <c r="B19" s="30"/>
      <c r="C19" s="30"/>
      <c r="D19" s="30"/>
      <c r="E19" s="75"/>
      <c r="F19" s="75"/>
      <c r="G19" s="30"/>
    </row>
    <row r="20" spans="1:7" ht="12.75">
      <c r="A20" s="39" t="s">
        <v>2</v>
      </c>
      <c r="B20" s="30"/>
      <c r="C20" s="30"/>
      <c r="D20" s="30"/>
      <c r="E20" s="75"/>
      <c r="F20" s="75"/>
      <c r="G20" s="30"/>
    </row>
    <row r="21" spans="1:7" ht="12.75">
      <c r="A21" s="30" t="s">
        <v>29</v>
      </c>
      <c r="B21" s="30"/>
      <c r="C21" s="30"/>
      <c r="D21" s="30"/>
      <c r="E21" s="75">
        <v>24628</v>
      </c>
      <c r="F21" s="75">
        <v>22546.45</v>
      </c>
      <c r="G21" s="30"/>
    </row>
    <row r="22" spans="1:7" ht="12.75">
      <c r="A22" s="30" t="s">
        <v>30</v>
      </c>
      <c r="B22" s="30"/>
      <c r="C22" s="30"/>
      <c r="D22" s="30"/>
      <c r="E22" s="75">
        <f>17675</f>
        <v>17675</v>
      </c>
      <c r="F22" s="75">
        <v>16770.776</v>
      </c>
      <c r="G22" s="30"/>
    </row>
    <row r="23" spans="1:7" ht="12.75">
      <c r="A23" s="30" t="s">
        <v>73</v>
      </c>
      <c r="B23" s="30"/>
      <c r="C23" s="30"/>
      <c r="D23" s="30"/>
      <c r="E23" s="75">
        <v>352</v>
      </c>
      <c r="F23" s="75">
        <v>352.28</v>
      </c>
      <c r="G23" s="30"/>
    </row>
    <row r="24" spans="1:7" ht="12.75">
      <c r="A24" s="30" t="s">
        <v>71</v>
      </c>
      <c r="B24" s="30"/>
      <c r="C24" s="30"/>
      <c r="D24" s="30"/>
      <c r="E24" s="75">
        <f>1081-229+55+70</f>
        <v>977</v>
      </c>
      <c r="F24" s="75">
        <v>1878.572</v>
      </c>
      <c r="G24" s="30"/>
    </row>
    <row r="25" spans="1:7" ht="12.75">
      <c r="A25" s="39" t="s">
        <v>74</v>
      </c>
      <c r="B25" s="30"/>
      <c r="C25" s="30"/>
      <c r="D25" s="30"/>
      <c r="E25" s="76">
        <f>+E24+E23+E22+E21+E18</f>
        <v>48517</v>
      </c>
      <c r="F25" s="76">
        <v>41548.078</v>
      </c>
      <c r="G25" s="30"/>
    </row>
    <row r="26" spans="1:7" ht="12.75">
      <c r="A26" s="30"/>
      <c r="B26" s="30"/>
      <c r="C26" s="30"/>
      <c r="D26" s="30"/>
      <c r="E26" s="75"/>
      <c r="F26" s="75"/>
      <c r="G26" s="30"/>
    </row>
    <row r="27" spans="1:7" ht="13.5" thickBot="1">
      <c r="A27" s="39" t="s">
        <v>31</v>
      </c>
      <c r="B27" s="39"/>
      <c r="C27" s="39"/>
      <c r="D27" s="39"/>
      <c r="E27" s="77">
        <f>+E25+E17+E16</f>
        <v>74638</v>
      </c>
      <c r="F27" s="77">
        <v>73007.882</v>
      </c>
      <c r="G27" s="30"/>
    </row>
    <row r="28" spans="1:7" ht="13.5" thickTop="1">
      <c r="A28" s="78"/>
      <c r="B28" s="30"/>
      <c r="C28" s="30"/>
      <c r="D28" s="30"/>
      <c r="E28" s="75"/>
      <c r="F28" s="75"/>
      <c r="G28" s="30"/>
    </row>
    <row r="29" spans="1:7" ht="12.75">
      <c r="A29" s="69" t="s">
        <v>32</v>
      </c>
      <c r="B29" s="39"/>
      <c r="C29" s="39"/>
      <c r="D29" s="39"/>
      <c r="E29" s="75"/>
      <c r="F29" s="75"/>
      <c r="G29" s="30"/>
    </row>
    <row r="30" spans="1:7" ht="12.75">
      <c r="A30" s="39" t="s">
        <v>72</v>
      </c>
      <c r="B30" s="30"/>
      <c r="C30" s="30"/>
      <c r="D30" s="30"/>
      <c r="E30" s="75"/>
      <c r="F30" s="75"/>
      <c r="G30" s="30"/>
    </row>
    <row r="31" spans="1:7" ht="12.75">
      <c r="A31" s="30" t="s">
        <v>33</v>
      </c>
      <c r="B31" s="30"/>
      <c r="C31" s="30"/>
      <c r="D31" s="30"/>
      <c r="E31" s="75">
        <v>45780</v>
      </c>
      <c r="F31" s="75">
        <v>45780</v>
      </c>
      <c r="G31" s="30"/>
    </row>
    <row r="32" spans="1:7" ht="12.75">
      <c r="A32" s="30" t="s">
        <v>34</v>
      </c>
      <c r="B32" s="30"/>
      <c r="C32" s="30"/>
      <c r="D32" s="30"/>
      <c r="E32" s="75">
        <v>13227</v>
      </c>
      <c r="F32" s="75">
        <v>13126.788</v>
      </c>
      <c r="G32" s="30"/>
    </row>
    <row r="33" spans="1:7" ht="12.75">
      <c r="A33" s="39" t="s">
        <v>75</v>
      </c>
      <c r="B33" s="30"/>
      <c r="C33" s="30"/>
      <c r="D33" s="30"/>
      <c r="E33" s="76">
        <f>+E32+E31</f>
        <v>59007</v>
      </c>
      <c r="F33" s="76">
        <v>58906.788</v>
      </c>
      <c r="G33" s="30"/>
    </row>
    <row r="34" spans="1:7" ht="12.75">
      <c r="A34" s="39"/>
      <c r="B34" s="30"/>
      <c r="C34" s="30"/>
      <c r="D34" s="30"/>
      <c r="E34" s="79" t="s">
        <v>1</v>
      </c>
      <c r="F34" s="79" t="s">
        <v>1</v>
      </c>
      <c r="G34" s="30"/>
    </row>
    <row r="35" spans="1:7" ht="12.75">
      <c r="A35" s="39" t="s">
        <v>97</v>
      </c>
      <c r="B35" s="30"/>
      <c r="C35" s="30"/>
      <c r="D35" s="30"/>
      <c r="E35" s="75"/>
      <c r="F35" s="75"/>
      <c r="G35" s="30"/>
    </row>
    <row r="36" spans="1:7" ht="12.75">
      <c r="A36" s="30" t="s">
        <v>36</v>
      </c>
      <c r="B36" s="30"/>
      <c r="C36" s="30"/>
      <c r="D36" s="30"/>
      <c r="E36" s="75">
        <v>0</v>
      </c>
      <c r="F36" s="75">
        <v>0</v>
      </c>
      <c r="G36" s="30"/>
    </row>
    <row r="37" spans="1:7" ht="12.75">
      <c r="A37" s="30" t="s">
        <v>77</v>
      </c>
      <c r="B37" s="30"/>
      <c r="C37" s="30"/>
      <c r="D37" s="30"/>
      <c r="E37" s="75">
        <v>1508</v>
      </c>
      <c r="F37" s="75">
        <v>1490.859</v>
      </c>
      <c r="G37" s="30"/>
    </row>
    <row r="38" spans="1:7" ht="12.75">
      <c r="A38" s="30" t="s">
        <v>37</v>
      </c>
      <c r="B38" s="30"/>
      <c r="C38" s="30"/>
      <c r="D38" s="30"/>
      <c r="E38" s="75">
        <v>93</v>
      </c>
      <c r="F38" s="75">
        <v>83</v>
      </c>
      <c r="G38" s="30"/>
    </row>
    <row r="39" spans="1:7" ht="12.75">
      <c r="A39" s="39" t="s">
        <v>78</v>
      </c>
      <c r="B39" s="30"/>
      <c r="C39" s="30"/>
      <c r="D39" s="30"/>
      <c r="E39" s="76">
        <f>+E37+E38+E36</f>
        <v>1601</v>
      </c>
      <c r="F39" s="76">
        <v>1538.6675289999998</v>
      </c>
      <c r="G39" s="30"/>
    </row>
    <row r="40" spans="1:7" ht="12.75">
      <c r="A40" s="39"/>
      <c r="B40" s="30"/>
      <c r="C40" s="30"/>
      <c r="D40" s="30"/>
      <c r="E40" s="79"/>
      <c r="F40" s="79"/>
      <c r="G40" s="30"/>
    </row>
    <row r="41" spans="1:7" ht="12.75">
      <c r="A41" s="39" t="s">
        <v>96</v>
      </c>
      <c r="B41" s="30"/>
      <c r="C41" s="30"/>
      <c r="D41" s="30"/>
      <c r="E41" s="75"/>
      <c r="F41" s="75"/>
      <c r="G41" s="30"/>
    </row>
    <row r="42" spans="1:7" ht="12.75">
      <c r="A42" s="30" t="s">
        <v>35</v>
      </c>
      <c r="B42" s="30"/>
      <c r="C42" s="30"/>
      <c r="D42" s="30"/>
      <c r="E42" s="75">
        <f>165+2252</f>
        <v>2417</v>
      </c>
      <c r="F42" s="75">
        <v>3907.709</v>
      </c>
      <c r="G42" s="30"/>
    </row>
    <row r="43" spans="1:7" ht="12.75">
      <c r="A43" s="30" t="s">
        <v>36</v>
      </c>
      <c r="B43" s="30"/>
      <c r="C43" s="30"/>
      <c r="D43" s="30"/>
      <c r="E43" s="75">
        <v>11613</v>
      </c>
      <c r="F43" s="75">
        <v>8619.526</v>
      </c>
      <c r="G43" s="30"/>
    </row>
    <row r="44" spans="1:7" ht="12.75">
      <c r="A44" s="30" t="s">
        <v>1</v>
      </c>
      <c r="B44" s="30"/>
      <c r="C44" s="30"/>
      <c r="D44" s="30"/>
      <c r="E44" s="75" t="s">
        <v>1</v>
      </c>
      <c r="F44" s="75" t="s">
        <v>1</v>
      </c>
      <c r="G44" s="30"/>
    </row>
    <row r="45" spans="1:7" ht="12.75">
      <c r="A45" s="39" t="s">
        <v>76</v>
      </c>
      <c r="B45" s="30"/>
      <c r="C45" s="30"/>
      <c r="D45" s="30"/>
      <c r="E45" s="76">
        <f>+E42+E43</f>
        <v>14030</v>
      </c>
      <c r="F45" s="76">
        <v>12527.235</v>
      </c>
      <c r="G45" s="30"/>
    </row>
    <row r="46" spans="1:7" ht="12.75">
      <c r="A46" s="39"/>
      <c r="B46" s="30"/>
      <c r="C46" s="30"/>
      <c r="D46" s="30"/>
      <c r="E46" s="79"/>
      <c r="F46" s="79"/>
      <c r="G46" s="30"/>
    </row>
    <row r="47" spans="1:7" ht="12.75">
      <c r="A47" s="39" t="s">
        <v>38</v>
      </c>
      <c r="B47" s="30"/>
      <c r="C47" s="30"/>
      <c r="D47" s="30"/>
      <c r="E47" s="75">
        <f>+E45+E39</f>
        <v>15631</v>
      </c>
      <c r="F47" s="75">
        <v>14101.094</v>
      </c>
      <c r="G47" s="30"/>
    </row>
    <row r="48" spans="1:7" ht="12.75">
      <c r="A48" s="30"/>
      <c r="B48" s="30"/>
      <c r="C48" s="30"/>
      <c r="D48" s="30"/>
      <c r="E48" s="75" t="s">
        <v>1</v>
      </c>
      <c r="F48" s="75" t="s">
        <v>1</v>
      </c>
      <c r="G48" s="30"/>
    </row>
    <row r="49" spans="1:7" ht="13.5" thickBot="1">
      <c r="A49" s="39" t="s">
        <v>39</v>
      </c>
      <c r="B49" s="39"/>
      <c r="C49" s="39"/>
      <c r="D49" s="91" t="s">
        <v>1</v>
      </c>
      <c r="E49" s="77">
        <f>+E47+E33</f>
        <v>74638</v>
      </c>
      <c r="F49" s="77">
        <v>73007.882</v>
      </c>
      <c r="G49" s="30"/>
    </row>
    <row r="50" spans="1:7" ht="13.5" thickTop="1">
      <c r="A50" s="39"/>
      <c r="B50" s="39"/>
      <c r="C50" s="39"/>
      <c r="D50" s="39"/>
      <c r="E50" s="80" t="s">
        <v>1</v>
      </c>
      <c r="F50" s="80" t="s">
        <v>1</v>
      </c>
      <c r="G50" s="30"/>
    </row>
    <row r="51" spans="1:7" ht="12.75">
      <c r="A51" s="39" t="s">
        <v>80</v>
      </c>
      <c r="B51" s="39"/>
      <c r="C51" s="39"/>
      <c r="D51" s="39"/>
      <c r="E51" s="81">
        <f>+E33/45780</f>
        <v>1.2889252948885976</v>
      </c>
      <c r="F51" s="81">
        <v>1.2866149521625163</v>
      </c>
      <c r="G51" s="30"/>
    </row>
    <row r="52" spans="1:7" ht="12.75">
      <c r="A52" s="39"/>
      <c r="B52" s="39"/>
      <c r="C52" s="39"/>
      <c r="D52" s="39"/>
      <c r="E52" s="81"/>
      <c r="F52" s="81"/>
      <c r="G52" s="30"/>
    </row>
    <row r="53" spans="1:7" ht="12.75">
      <c r="A53" s="30"/>
      <c r="B53" s="30"/>
      <c r="C53" s="30"/>
      <c r="D53" s="30"/>
      <c r="E53" s="82" t="s">
        <v>106</v>
      </c>
      <c r="F53" s="71"/>
      <c r="G53" s="30"/>
    </row>
    <row r="54" spans="1:7" ht="12.75">
      <c r="A54" s="39" t="s">
        <v>79</v>
      </c>
      <c r="B54" s="39"/>
      <c r="C54" s="39"/>
      <c r="D54" s="39"/>
      <c r="E54" s="39"/>
      <c r="F54" s="39"/>
      <c r="G54" s="39"/>
    </row>
    <row r="55" spans="1:7" ht="12.75">
      <c r="A55" s="95" t="s">
        <v>125</v>
      </c>
      <c r="B55" s="39"/>
      <c r="C55" s="39"/>
      <c r="D55" s="39"/>
      <c r="E55" s="39"/>
      <c r="F55" s="39"/>
      <c r="G55" s="39"/>
    </row>
    <row r="56" spans="1:7" ht="12.75">
      <c r="A56" s="39" t="s">
        <v>98</v>
      </c>
      <c r="B56" s="39"/>
      <c r="C56" s="39"/>
      <c r="D56" s="39"/>
      <c r="E56" s="39"/>
      <c r="F56" s="39"/>
      <c r="G56" s="39"/>
    </row>
  </sheetData>
  <printOptions/>
  <pageMargins left="0.74" right="0.5118110236220472" top="0.787401574803149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workbookViewId="0" topLeftCell="A33">
      <selection activeCell="F13" sqref="F13"/>
    </sheetView>
  </sheetViews>
  <sheetFormatPr defaultColWidth="9.140625" defaultRowHeight="12.75"/>
  <cols>
    <col min="1" max="5" width="9.140625" style="49" customWidth="1"/>
    <col min="6" max="6" width="15.57421875" style="49" customWidth="1"/>
    <col min="7" max="7" width="13.7109375" style="49" customWidth="1"/>
    <col min="8" max="8" width="16.57421875" style="49" customWidth="1"/>
    <col min="16" max="16" width="15.00390625" style="0" customWidth="1"/>
    <col min="17" max="17" width="13.421875" style="0" customWidth="1"/>
    <col min="20" max="16384" width="9.140625" style="49" customWidth="1"/>
  </cols>
  <sheetData>
    <row r="2" spans="1:8" ht="15">
      <c r="A2" s="53" t="s">
        <v>42</v>
      </c>
      <c r="B2" s="53"/>
      <c r="C2" s="53"/>
      <c r="D2" s="53"/>
      <c r="E2" s="53"/>
      <c r="F2" s="54"/>
      <c r="G2" s="54"/>
      <c r="H2" s="54"/>
    </row>
    <row r="3" spans="1:8" ht="15">
      <c r="A3" s="53" t="s">
        <v>150</v>
      </c>
      <c r="B3" s="53"/>
      <c r="C3" s="53"/>
      <c r="D3" s="53"/>
      <c r="E3" s="53"/>
      <c r="F3" s="53"/>
      <c r="G3" s="53"/>
      <c r="H3" s="54"/>
    </row>
    <row r="4" spans="1:8" ht="15.75">
      <c r="A4" s="55"/>
      <c r="B4" s="55"/>
      <c r="C4" s="55"/>
      <c r="D4" s="55"/>
      <c r="E4" s="55"/>
      <c r="F4" s="55"/>
      <c r="G4" s="55"/>
      <c r="H4" s="56"/>
    </row>
    <row r="5" spans="1:8" ht="15.75">
      <c r="A5" s="57" t="s">
        <v>127</v>
      </c>
      <c r="B5" s="57"/>
      <c r="C5" s="57"/>
      <c r="D5" s="57"/>
      <c r="E5" s="57"/>
      <c r="F5" s="55"/>
      <c r="G5" s="55"/>
      <c r="H5" s="56"/>
    </row>
    <row r="6" spans="1:8" ht="15.75">
      <c r="A6" s="58" t="s">
        <v>128</v>
      </c>
      <c r="H6" s="56"/>
    </row>
    <row r="7" ht="15">
      <c r="H7" s="56" t="s">
        <v>1</v>
      </c>
    </row>
    <row r="8" spans="7:8" ht="15">
      <c r="G8" s="59" t="s">
        <v>126</v>
      </c>
      <c r="H8" s="59" t="s">
        <v>126</v>
      </c>
    </row>
    <row r="9" spans="7:8" ht="15">
      <c r="G9" s="60" t="s">
        <v>4</v>
      </c>
      <c r="H9" s="60" t="s">
        <v>4</v>
      </c>
    </row>
    <row r="10" spans="7:8" ht="15">
      <c r="G10" s="59" t="s">
        <v>122</v>
      </c>
      <c r="H10" s="59" t="s">
        <v>123</v>
      </c>
    </row>
    <row r="11" spans="7:8" ht="15">
      <c r="G11" s="61" t="s">
        <v>0</v>
      </c>
      <c r="H11" s="61" t="s">
        <v>0</v>
      </c>
    </row>
    <row r="12" spans="1:8" ht="15.75">
      <c r="A12" s="55" t="s">
        <v>5</v>
      </c>
      <c r="G12" s="56"/>
      <c r="H12" s="56"/>
    </row>
    <row r="13" spans="1:8" ht="15">
      <c r="A13" s="49" t="s">
        <v>14</v>
      </c>
      <c r="G13" s="62">
        <f>13511</f>
        <v>13511</v>
      </c>
      <c r="H13" s="62">
        <v>11828</v>
      </c>
    </row>
    <row r="14" spans="1:8" ht="15">
      <c r="A14" s="49" t="s">
        <v>15</v>
      </c>
      <c r="G14" s="62">
        <f>+G15-G13</f>
        <v>210</v>
      </c>
      <c r="H14" s="62">
        <v>165</v>
      </c>
    </row>
    <row r="15" spans="1:8" ht="15">
      <c r="A15" s="49" t="s">
        <v>1</v>
      </c>
      <c r="G15" s="63">
        <f>-743+14464</f>
        <v>13721</v>
      </c>
      <c r="H15" s="63">
        <f>+H13+H14</f>
        <v>11993</v>
      </c>
    </row>
    <row r="16" spans="7:8" ht="15">
      <c r="G16" s="62"/>
      <c r="H16" s="62"/>
    </row>
    <row r="17" spans="1:8" ht="15">
      <c r="A17" s="49" t="s">
        <v>6</v>
      </c>
      <c r="G17" s="62">
        <f>-14467</f>
        <v>-14467</v>
      </c>
      <c r="H17" s="62">
        <v>-8618</v>
      </c>
    </row>
    <row r="18" spans="1:8" ht="15">
      <c r="A18" s="49" t="s">
        <v>16</v>
      </c>
      <c r="G18" s="62">
        <f>-2682-900</f>
        <v>-3582</v>
      </c>
      <c r="H18" s="62">
        <v>-2629</v>
      </c>
    </row>
    <row r="19" spans="1:8" ht="15">
      <c r="A19" s="49" t="s">
        <v>7</v>
      </c>
      <c r="G19" s="62">
        <v>-121</v>
      </c>
      <c r="H19" s="62">
        <v>-35</v>
      </c>
    </row>
    <row r="20" spans="7:8" ht="15">
      <c r="G20" s="63">
        <f>+G17+G18+G19</f>
        <v>-18170</v>
      </c>
      <c r="H20" s="63">
        <f>+H17+H18+H19</f>
        <v>-11282</v>
      </c>
    </row>
    <row r="21" spans="7:8" ht="15">
      <c r="G21" s="62"/>
      <c r="H21" s="62"/>
    </row>
    <row r="22" spans="1:8" ht="15">
      <c r="A22" s="49" t="s">
        <v>107</v>
      </c>
      <c r="G22" s="63">
        <f>+G15+G20</f>
        <v>-4449</v>
      </c>
      <c r="H22" s="63">
        <f>+H15+H20</f>
        <v>711</v>
      </c>
    </row>
    <row r="23" spans="7:8" ht="15">
      <c r="G23" s="62"/>
      <c r="H23" s="62"/>
    </row>
    <row r="24" spans="1:8" ht="15.75">
      <c r="A24" s="55" t="s">
        <v>99</v>
      </c>
      <c r="G24" s="62"/>
      <c r="H24" s="62"/>
    </row>
    <row r="25" spans="1:8" ht="15" hidden="1">
      <c r="A25" s="49" t="s">
        <v>43</v>
      </c>
      <c r="G25" s="62">
        <v>0</v>
      </c>
      <c r="H25" s="62">
        <v>0</v>
      </c>
    </row>
    <row r="26" spans="1:8" ht="15">
      <c r="A26" s="49" t="s">
        <v>108</v>
      </c>
      <c r="G26" s="62">
        <v>71</v>
      </c>
      <c r="H26" s="62">
        <v>0</v>
      </c>
    </row>
    <row r="27" spans="1:8" ht="15">
      <c r="A27" s="49" t="s">
        <v>110</v>
      </c>
      <c r="G27" s="62">
        <v>-77</v>
      </c>
      <c r="H27" s="62">
        <v>-279</v>
      </c>
    </row>
    <row r="28" spans="1:8" ht="15">
      <c r="A28" s="49" t="s">
        <v>99</v>
      </c>
      <c r="G28" s="63">
        <f>+G27+G26+G25</f>
        <v>-6</v>
      </c>
      <c r="H28" s="63">
        <f>+H27+H26+H25</f>
        <v>-279</v>
      </c>
    </row>
    <row r="29" spans="7:8" ht="15">
      <c r="G29" s="62"/>
      <c r="H29" s="62"/>
    </row>
    <row r="30" spans="1:8" ht="15.75">
      <c r="A30" s="55" t="s">
        <v>100</v>
      </c>
      <c r="G30" s="62"/>
      <c r="H30" s="62"/>
    </row>
    <row r="31" spans="1:8" ht="15">
      <c r="A31" s="49" t="s">
        <v>101</v>
      </c>
      <c r="G31" s="62">
        <v>0</v>
      </c>
      <c r="H31" s="62">
        <v>0</v>
      </c>
    </row>
    <row r="32" spans="1:8" ht="15">
      <c r="A32" s="49" t="s">
        <v>17</v>
      </c>
      <c r="G32" s="62">
        <v>2963</v>
      </c>
      <c r="H32" s="62">
        <v>-636</v>
      </c>
    </row>
    <row r="33" spans="1:8" ht="15">
      <c r="A33" s="49" t="s">
        <v>43</v>
      </c>
      <c r="G33" s="62">
        <v>0</v>
      </c>
      <c r="H33" s="62">
        <f>+H310</f>
        <v>0</v>
      </c>
    </row>
    <row r="34" spans="1:8" ht="15">
      <c r="A34" s="49" t="s">
        <v>44</v>
      </c>
      <c r="G34" s="62">
        <v>-154</v>
      </c>
      <c r="H34" s="62">
        <v>-177</v>
      </c>
    </row>
    <row r="35" spans="1:8" ht="15">
      <c r="A35" s="49" t="s">
        <v>102</v>
      </c>
      <c r="G35" s="63">
        <f>SUM(G31:G34)</f>
        <v>2809</v>
      </c>
      <c r="H35" s="63">
        <f>SUM(H31:H34)</f>
        <v>-813</v>
      </c>
    </row>
    <row r="36" spans="7:8" ht="15">
      <c r="G36" s="62"/>
      <c r="H36" s="62" t="s">
        <v>1</v>
      </c>
    </row>
    <row r="37" spans="1:8" ht="15">
      <c r="A37" s="49" t="s">
        <v>8</v>
      </c>
      <c r="G37" s="62">
        <f>+G22+G28+G35</f>
        <v>-1646</v>
      </c>
      <c r="H37" s="62">
        <f>+H22+H28+H35</f>
        <v>-381</v>
      </c>
    </row>
    <row r="38" spans="7:8" ht="15">
      <c r="G38" s="62"/>
      <c r="H38" s="62"/>
    </row>
    <row r="39" spans="1:8" ht="15">
      <c r="A39" s="49" t="s">
        <v>20</v>
      </c>
      <c r="G39" s="62">
        <v>1879</v>
      </c>
      <c r="H39" s="62">
        <v>821</v>
      </c>
    </row>
    <row r="40" spans="7:8" ht="15">
      <c r="G40" s="62"/>
      <c r="H40" s="62"/>
    </row>
    <row r="41" spans="1:8" ht="16.5" thickBot="1">
      <c r="A41" s="55" t="s">
        <v>115</v>
      </c>
      <c r="G41" s="64">
        <f>+G39+G37</f>
        <v>233</v>
      </c>
      <c r="H41" s="64">
        <f>+H39+H37</f>
        <v>440</v>
      </c>
    </row>
    <row r="42" spans="7:8" ht="15.75" thickTop="1">
      <c r="G42" s="62"/>
      <c r="H42" s="62"/>
    </row>
    <row r="43" spans="1:8" ht="15.75">
      <c r="A43" s="55" t="s">
        <v>21</v>
      </c>
      <c r="B43" s="55"/>
      <c r="C43" s="55"/>
      <c r="D43" s="55"/>
      <c r="G43" s="62"/>
      <c r="H43" s="62"/>
    </row>
    <row r="44" spans="1:8" ht="15">
      <c r="A44" s="49" t="s">
        <v>18</v>
      </c>
      <c r="G44" s="62">
        <v>977</v>
      </c>
      <c r="H44" s="62">
        <v>921</v>
      </c>
    </row>
    <row r="45" spans="1:8" ht="15">
      <c r="A45" s="49" t="s">
        <v>19</v>
      </c>
      <c r="G45" s="62">
        <v>-744</v>
      </c>
      <c r="H45" s="62">
        <v>-481</v>
      </c>
    </row>
    <row r="46" spans="1:8" ht="16.5" thickBot="1">
      <c r="A46" s="55" t="s">
        <v>1</v>
      </c>
      <c r="F46" s="92">
        <f>+G46-G41</f>
        <v>0</v>
      </c>
      <c r="G46" s="64">
        <f>+G44+G45</f>
        <v>233</v>
      </c>
      <c r="H46" s="64">
        <f>+H44+H45</f>
        <v>440</v>
      </c>
    </row>
    <row r="47" ht="15.75" thickTop="1">
      <c r="H47" s="56"/>
    </row>
    <row r="48" spans="1:8" ht="15.75">
      <c r="A48" s="55" t="s">
        <v>45</v>
      </c>
      <c r="B48" s="55"/>
      <c r="C48" s="55"/>
      <c r="D48" s="55"/>
      <c r="E48" s="55"/>
      <c r="F48" s="55"/>
      <c r="G48" s="55"/>
      <c r="H48" s="65"/>
    </row>
    <row r="49" spans="1:8" ht="15.75">
      <c r="A49" s="55" t="s">
        <v>142</v>
      </c>
      <c r="B49" s="102"/>
      <c r="C49" s="55"/>
      <c r="D49" s="55"/>
      <c r="E49" s="55"/>
      <c r="F49" s="55"/>
      <c r="G49" s="55"/>
      <c r="H49" s="65"/>
    </row>
    <row r="50" ht="15.75">
      <c r="A50" s="55" t="s">
        <v>89</v>
      </c>
    </row>
  </sheetData>
  <printOptions/>
  <pageMargins left="0.94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34">
      <selection activeCell="D43" sqref="D43"/>
    </sheetView>
  </sheetViews>
  <sheetFormatPr defaultColWidth="9.140625" defaultRowHeight="12.75"/>
  <cols>
    <col min="1" max="3" width="9.140625" style="31" customWidth="1"/>
    <col min="4" max="4" width="23.140625" style="31" customWidth="1"/>
    <col min="5" max="5" width="12.7109375" style="31" bestFit="1" customWidth="1"/>
    <col min="6" max="6" width="12.140625" style="31" customWidth="1"/>
    <col min="7" max="7" width="14.140625" style="31" customWidth="1"/>
    <col min="8" max="8" width="11.421875" style="31" customWidth="1"/>
    <col min="9" max="9" width="13.57421875" style="31" customWidth="1"/>
    <col min="10" max="10" width="13.00390625" style="31" customWidth="1"/>
    <col min="11" max="16384" width="9.140625" style="31" customWidth="1"/>
  </cols>
  <sheetData>
    <row r="1" spans="1:6" ht="14.25">
      <c r="A1" s="33" t="s">
        <v>83</v>
      </c>
      <c r="B1" s="33"/>
      <c r="C1" s="33"/>
      <c r="D1" s="33"/>
      <c r="E1" s="33"/>
      <c r="F1" s="34"/>
    </row>
    <row r="2" spans="1:6" ht="14.25">
      <c r="A2" s="33" t="s">
        <v>48</v>
      </c>
      <c r="B2" s="33"/>
      <c r="C2" s="33"/>
      <c r="D2" s="33"/>
      <c r="E2" s="33"/>
      <c r="F2" s="34"/>
    </row>
    <row r="3" spans="1:6" ht="14.25">
      <c r="A3" s="33" t="s">
        <v>49</v>
      </c>
      <c r="B3" s="33"/>
      <c r="C3" s="33"/>
      <c r="D3" s="33"/>
      <c r="E3" s="33"/>
      <c r="F3" s="34"/>
    </row>
    <row r="4" spans="1:6" ht="14.25">
      <c r="A4" s="33"/>
      <c r="B4" s="33"/>
      <c r="C4" s="33"/>
      <c r="D4" s="33"/>
      <c r="E4" s="33"/>
      <c r="F4" s="34"/>
    </row>
    <row r="5" spans="1:6" ht="14.25">
      <c r="A5" s="33" t="s">
        <v>150</v>
      </c>
      <c r="B5" s="33"/>
      <c r="C5" s="33"/>
      <c r="D5" s="33"/>
      <c r="E5" s="33"/>
      <c r="F5" s="33"/>
    </row>
    <row r="6" ht="15">
      <c r="F6" s="37"/>
    </row>
    <row r="7" spans="1:6" ht="15">
      <c r="A7" s="36" t="s">
        <v>135</v>
      </c>
      <c r="B7" s="36"/>
      <c r="C7" s="36"/>
      <c r="D7" s="36"/>
      <c r="E7" s="36"/>
      <c r="F7" s="36"/>
    </row>
    <row r="8" spans="1:6" ht="15">
      <c r="A8" s="36"/>
      <c r="B8" s="36"/>
      <c r="C8" s="36"/>
      <c r="D8" s="36"/>
      <c r="E8" s="36"/>
      <c r="F8" s="36"/>
    </row>
    <row r="9" spans="1:5" ht="15">
      <c r="A9" s="36" t="s">
        <v>1</v>
      </c>
      <c r="E9" s="37" t="s">
        <v>104</v>
      </c>
    </row>
    <row r="10" spans="1:9" ht="15">
      <c r="A10" s="36"/>
      <c r="E10" s="37" t="s">
        <v>105</v>
      </c>
      <c r="I10" s="37" t="s">
        <v>103</v>
      </c>
    </row>
    <row r="11" ht="15">
      <c r="A11" s="36"/>
    </row>
    <row r="12" ht="15">
      <c r="A12" s="36"/>
    </row>
    <row r="13" spans="7:8" ht="15">
      <c r="G13" s="38" t="s">
        <v>22</v>
      </c>
      <c r="H13" s="38" t="s">
        <v>9</v>
      </c>
    </row>
    <row r="14" spans="5:10" ht="15">
      <c r="E14" s="38" t="s">
        <v>9</v>
      </c>
      <c r="F14" s="38" t="s">
        <v>9</v>
      </c>
      <c r="G14" s="38" t="s">
        <v>23</v>
      </c>
      <c r="H14" s="38" t="s">
        <v>47</v>
      </c>
      <c r="I14" s="38" t="s">
        <v>12</v>
      </c>
      <c r="J14" s="38"/>
    </row>
    <row r="15" spans="5:10" ht="15">
      <c r="E15" s="38" t="s">
        <v>10</v>
      </c>
      <c r="F15" s="38" t="s">
        <v>11</v>
      </c>
      <c r="G15" s="38" t="s">
        <v>24</v>
      </c>
      <c r="H15" s="38" t="s">
        <v>24</v>
      </c>
      <c r="I15" s="38" t="s">
        <v>13</v>
      </c>
      <c r="J15" s="38" t="s">
        <v>3</v>
      </c>
    </row>
    <row r="16" spans="1:10" ht="15">
      <c r="A16" s="31" t="s">
        <v>132</v>
      </c>
      <c r="E16" s="40" t="s">
        <v>0</v>
      </c>
      <c r="F16" s="40" t="s">
        <v>0</v>
      </c>
      <c r="G16" s="40" t="s">
        <v>0</v>
      </c>
      <c r="H16" s="40" t="s">
        <v>0</v>
      </c>
      <c r="I16" s="40" t="s">
        <v>0</v>
      </c>
      <c r="J16" s="40" t="s">
        <v>0</v>
      </c>
    </row>
    <row r="17" spans="1:10" ht="14.25">
      <c r="A17" s="31" t="s">
        <v>131</v>
      </c>
      <c r="E17" s="41">
        <v>45780</v>
      </c>
      <c r="F17" s="41">
        <v>1406.679</v>
      </c>
      <c r="G17" s="85">
        <v>-1.735</v>
      </c>
      <c r="H17" s="41">
        <v>136.404</v>
      </c>
      <c r="I17" s="41">
        <v>11585.44</v>
      </c>
      <c r="J17" s="41">
        <v>58906.788</v>
      </c>
    </row>
    <row r="18" spans="5:10" ht="14.25">
      <c r="E18" s="42"/>
      <c r="F18" s="42"/>
      <c r="G18" s="87"/>
      <c r="I18" s="42"/>
      <c r="J18" s="42"/>
    </row>
    <row r="19" spans="1:10" ht="14.25">
      <c r="A19" s="31" t="s">
        <v>136</v>
      </c>
      <c r="E19" s="42"/>
      <c r="F19" s="42"/>
      <c r="G19" s="87">
        <v>0</v>
      </c>
      <c r="I19" s="42"/>
      <c r="J19" s="42">
        <v>0</v>
      </c>
    </row>
    <row r="20" spans="5:10" ht="14.25">
      <c r="E20" s="42"/>
      <c r="F20" s="42"/>
      <c r="G20" s="87"/>
      <c r="I20" s="42"/>
      <c r="J20" s="42"/>
    </row>
    <row r="21" spans="1:10" ht="14.25">
      <c r="A21" s="31" t="s">
        <v>113</v>
      </c>
      <c r="E21" s="42"/>
      <c r="F21" s="42"/>
      <c r="G21" s="87"/>
      <c r="H21" s="99">
        <v>0</v>
      </c>
      <c r="I21" s="100"/>
      <c r="J21" s="99">
        <v>0</v>
      </c>
    </row>
    <row r="22" spans="5:10" ht="14.25">
      <c r="E22" s="42"/>
      <c r="F22" s="42"/>
      <c r="G22" s="87"/>
      <c r="H22" s="101"/>
      <c r="I22" s="100"/>
      <c r="J22" s="100"/>
    </row>
    <row r="23" spans="1:10" ht="14.25">
      <c r="A23" s="31" t="s">
        <v>109</v>
      </c>
      <c r="E23" s="42">
        <v>0</v>
      </c>
      <c r="F23" s="42">
        <v>0</v>
      </c>
      <c r="G23" s="88">
        <v>0</v>
      </c>
      <c r="H23" s="100">
        <v>0</v>
      </c>
      <c r="I23" s="100">
        <v>100</v>
      </c>
      <c r="J23" s="100">
        <v>100</v>
      </c>
    </row>
    <row r="24" spans="1:10" ht="14.25">
      <c r="A24" s="44"/>
      <c r="E24" s="42"/>
      <c r="F24" s="42"/>
      <c r="G24" s="88"/>
      <c r="H24" s="43"/>
      <c r="I24" s="42"/>
      <c r="J24" s="42"/>
    </row>
    <row r="25" spans="1:10" ht="14.25">
      <c r="A25" s="44"/>
      <c r="E25" s="42"/>
      <c r="F25" s="42"/>
      <c r="G25" s="88"/>
      <c r="H25" s="43"/>
      <c r="I25" s="42"/>
      <c r="J25" s="42" t="s">
        <v>1</v>
      </c>
    </row>
    <row r="26" spans="1:11" ht="15.75" thickBot="1">
      <c r="A26" s="31" t="s">
        <v>137</v>
      </c>
      <c r="E26" s="45">
        <v>45780</v>
      </c>
      <c r="F26" s="45">
        <f>+F17</f>
        <v>1406.679</v>
      </c>
      <c r="G26" s="89">
        <f>+G17+G19</f>
        <v>-1.735</v>
      </c>
      <c r="H26" s="45">
        <f>+H17+H21</f>
        <v>136.404</v>
      </c>
      <c r="I26" s="45">
        <f>+I23+I17</f>
        <v>11685.44</v>
      </c>
      <c r="J26" s="45">
        <f>+J23+J17</f>
        <v>59006.788</v>
      </c>
      <c r="K26" s="31" t="s">
        <v>1</v>
      </c>
    </row>
    <row r="27" ht="15" thickTop="1">
      <c r="J27" s="48" t="s">
        <v>1</v>
      </c>
    </row>
    <row r="30" spans="1:10" ht="15">
      <c r="A30" s="4" t="s">
        <v>140</v>
      </c>
      <c r="D30" s="93"/>
      <c r="E30" s="41">
        <v>45780</v>
      </c>
      <c r="F30" s="41">
        <v>1406.679</v>
      </c>
      <c r="G30" s="85">
        <v>-0.136</v>
      </c>
      <c r="H30" s="41">
        <v>82.728</v>
      </c>
      <c r="I30" s="41">
        <f>5887727/1000</f>
        <v>5887.727</v>
      </c>
      <c r="J30" s="41">
        <f>53156998/1000</f>
        <v>53156.998</v>
      </c>
    </row>
    <row r="31" spans="5:10" ht="14.25">
      <c r="E31" s="42"/>
      <c r="F31" s="42"/>
      <c r="G31" s="87"/>
      <c r="I31" s="42"/>
      <c r="J31" s="42"/>
    </row>
    <row r="32" spans="1:10" ht="14.25">
      <c r="A32" s="31" t="s">
        <v>130</v>
      </c>
      <c r="E32" s="42"/>
      <c r="F32" s="42"/>
      <c r="G32" s="87">
        <v>0</v>
      </c>
      <c r="I32" s="42">
        <v>-881</v>
      </c>
      <c r="J32" s="42">
        <v>-881</v>
      </c>
    </row>
    <row r="33" spans="5:10" ht="14.25">
      <c r="E33" s="42"/>
      <c r="F33" s="42"/>
      <c r="G33" s="87"/>
      <c r="I33" s="42"/>
      <c r="J33" s="42"/>
    </row>
    <row r="34" spans="1:10" ht="14.25">
      <c r="A34" s="31" t="s">
        <v>113</v>
      </c>
      <c r="E34" s="42"/>
      <c r="F34" s="42"/>
      <c r="G34" s="87"/>
      <c r="H34" s="90">
        <v>0</v>
      </c>
      <c r="I34" s="42"/>
      <c r="J34" s="90">
        <v>0</v>
      </c>
    </row>
    <row r="35" spans="5:10" ht="14.25">
      <c r="E35" s="42"/>
      <c r="F35" s="42"/>
      <c r="G35" s="87"/>
      <c r="I35" s="42"/>
      <c r="J35" s="42"/>
    </row>
    <row r="36" spans="1:10" ht="15">
      <c r="A36" s="4" t="s">
        <v>91</v>
      </c>
      <c r="E36" s="42">
        <v>0</v>
      </c>
      <c r="F36" s="42">
        <v>-66</v>
      </c>
      <c r="G36" s="88">
        <v>0</v>
      </c>
      <c r="H36" s="42">
        <v>0</v>
      </c>
      <c r="I36" s="42">
        <v>0</v>
      </c>
      <c r="J36" s="42">
        <v>-66</v>
      </c>
    </row>
    <row r="37" spans="1:10" ht="15">
      <c r="A37" s="4" t="s">
        <v>138</v>
      </c>
      <c r="E37" s="42"/>
      <c r="F37" s="42"/>
      <c r="G37" s="88"/>
      <c r="H37" s="42"/>
      <c r="I37" s="42"/>
      <c r="J37" s="42"/>
    </row>
    <row r="38" spans="1:10" ht="14.25">
      <c r="A38" s="44"/>
      <c r="E38" s="42"/>
      <c r="F38" s="42"/>
      <c r="G38" s="88"/>
      <c r="H38" s="43"/>
      <c r="I38" s="42"/>
      <c r="J38" s="42"/>
    </row>
    <row r="39" spans="1:10" ht="14.25">
      <c r="A39" s="31" t="s">
        <v>90</v>
      </c>
      <c r="E39" s="42"/>
      <c r="F39" s="42"/>
      <c r="G39" s="87"/>
      <c r="I39" s="42">
        <v>0</v>
      </c>
      <c r="J39" s="42">
        <v>0</v>
      </c>
    </row>
    <row r="40" spans="5:10" ht="14.25">
      <c r="E40" s="42"/>
      <c r="F40" s="42"/>
      <c r="G40" s="87"/>
      <c r="I40" s="42"/>
      <c r="J40" s="42"/>
    </row>
    <row r="41" spans="1:10" ht="14.25" hidden="1">
      <c r="A41" s="31" t="s">
        <v>91</v>
      </c>
      <c r="E41" s="42">
        <v>0</v>
      </c>
      <c r="F41" s="42" t="s">
        <v>1</v>
      </c>
      <c r="G41" s="88">
        <v>0</v>
      </c>
      <c r="H41" s="42"/>
      <c r="I41" s="42">
        <v>0</v>
      </c>
      <c r="J41" s="42">
        <v>0</v>
      </c>
    </row>
    <row r="42" spans="1:10" ht="14.25" hidden="1">
      <c r="A42" s="31" t="s">
        <v>92</v>
      </c>
      <c r="E42" s="42"/>
      <c r="F42" s="42"/>
      <c r="G42" s="88"/>
      <c r="H42" s="42"/>
      <c r="I42" s="42"/>
      <c r="J42" s="42"/>
    </row>
    <row r="43" spans="1:10" ht="14.25">
      <c r="A43" s="44"/>
      <c r="E43" s="42"/>
      <c r="F43" s="42"/>
      <c r="G43" s="88"/>
      <c r="H43" s="43"/>
      <c r="I43" s="42"/>
      <c r="J43" s="42" t="s">
        <v>1</v>
      </c>
    </row>
    <row r="44" spans="1:10" ht="16.5" thickBot="1">
      <c r="A44" s="4" t="s">
        <v>139</v>
      </c>
      <c r="E44" s="45">
        <v>45780</v>
      </c>
      <c r="F44" s="45">
        <v>1340</v>
      </c>
      <c r="G44" s="89">
        <f>+G30+G32</f>
        <v>-0.136</v>
      </c>
      <c r="H44" s="45">
        <f>+H30+H34</f>
        <v>82.728</v>
      </c>
      <c r="I44" s="45">
        <f>SUM(I30:I43)</f>
        <v>5006.727</v>
      </c>
      <c r="J44" s="45">
        <v>52210</v>
      </c>
    </row>
    <row r="45" spans="5:10" ht="15.75" thickTop="1">
      <c r="E45" s="84"/>
      <c r="F45" s="84"/>
      <c r="G45" s="84"/>
      <c r="H45" s="84"/>
      <c r="I45" s="84"/>
      <c r="J45" s="84" t="s">
        <v>1</v>
      </c>
    </row>
    <row r="46" spans="1:11" ht="14.25">
      <c r="A46" s="46"/>
      <c r="B46" s="35"/>
      <c r="C46" s="35"/>
      <c r="D46" s="35"/>
      <c r="E46" s="41"/>
      <c r="F46" s="41"/>
      <c r="G46" s="47"/>
      <c r="H46" s="47"/>
      <c r="I46" s="41"/>
      <c r="J46" s="41"/>
      <c r="K46" s="35"/>
    </row>
    <row r="47" spans="1:11" ht="14.25">
      <c r="A47" s="46"/>
      <c r="B47" s="35"/>
      <c r="C47" s="35"/>
      <c r="D47" s="35"/>
      <c r="E47" s="41"/>
      <c r="F47" s="41"/>
      <c r="G47" s="47"/>
      <c r="H47" s="47"/>
      <c r="I47" s="41"/>
      <c r="J47" s="41"/>
      <c r="K47" s="35"/>
    </row>
    <row r="48" spans="1:10" ht="15">
      <c r="A48" s="37" t="s">
        <v>81</v>
      </c>
      <c r="J48" s="48"/>
    </row>
    <row r="49" ht="15">
      <c r="A49" s="98" t="s">
        <v>133</v>
      </c>
    </row>
    <row r="50" ht="15">
      <c r="A50" s="37" t="s">
        <v>82</v>
      </c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</sheetData>
  <printOptions/>
  <pageMargins left="1.02362204724409" right="0.748031496062992" top="0.511811023622047" bottom="0.511811023622047" header="0.511811023622047" footer="0.511811023622047"/>
  <pageSetup fitToHeight="1" fitToWidth="1" horizontalDpi="600" verticalDpi="600" orientation="landscape" paperSize="9" scale="76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Celestial</cp:lastModifiedBy>
  <cp:lastPrinted>2008-03-29T10:22:18Z</cp:lastPrinted>
  <dcterms:created xsi:type="dcterms:W3CDTF">2007-11-19T03:51:20Z</dcterms:created>
  <dcterms:modified xsi:type="dcterms:W3CDTF">2008-03-29T10:23:56Z</dcterms:modified>
  <cp:category/>
  <cp:version/>
  <cp:contentType/>
  <cp:contentStatus/>
</cp:coreProperties>
</file>