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435" windowWidth="7005" windowHeight="6540" activeTab="0"/>
  </bookViews>
  <sheets>
    <sheet name="Income" sheetId="1" r:id="rId1"/>
    <sheet name="BSheet" sheetId="2" r:id="rId2"/>
    <sheet name="Equity" sheetId="3" r:id="rId3"/>
    <sheet name="Cashflow" sheetId="4" r:id="rId4"/>
  </sheets>
  <definedNames>
    <definedName name="_xlnm.Print_Area" localSheetId="1">'BSheet'!$A$1:$H$84</definedName>
    <definedName name="_xlnm.Print_Area" localSheetId="3">'Cashflow'!$A$1:$J$70</definedName>
    <definedName name="_xlnm.Print_Area" localSheetId="2">'Equity'!$A$1:$M$46</definedName>
    <definedName name="_xlnm.Print_Area" localSheetId="0">'Income'!$A$1:$I$58</definedName>
  </definedNames>
  <calcPr fullCalcOnLoad="1"/>
</workbook>
</file>

<file path=xl/sharedStrings.xml><?xml version="1.0" encoding="utf-8"?>
<sst xmlns="http://schemas.openxmlformats.org/spreadsheetml/2006/main" count="168" uniqueCount="125">
  <si>
    <t>CONDENSED CONSOLIDATED INCOME STATEMENTS</t>
  </si>
  <si>
    <t>Current</t>
  </si>
  <si>
    <t>Qtr Ended</t>
  </si>
  <si>
    <t>Comparative</t>
  </si>
  <si>
    <t>Cumulative</t>
  </si>
  <si>
    <t xml:space="preserve">to </t>
  </si>
  <si>
    <t>(RM'000)</t>
  </si>
  <si>
    <t>Revenue</t>
  </si>
  <si>
    <t>Finance Costs</t>
  </si>
  <si>
    <t>Minority Interest</t>
  </si>
  <si>
    <t>EPS - Basic (sen)</t>
  </si>
  <si>
    <t>EPS - Diluted (sen)</t>
  </si>
  <si>
    <t>COMPUTER FORMS (MALAYSIA) BERHAD</t>
  </si>
  <si>
    <t>CONDENSED CONSOLIDATED BALANCE SHEET</t>
  </si>
  <si>
    <t>Inventories</t>
  </si>
  <si>
    <t>As At</t>
  </si>
  <si>
    <t>(THE CONDENSED CONSOLIDATED BALANCE SHEET SHOULD BE READ IN CONJUNCTION WITH</t>
  </si>
  <si>
    <t>Interest Income</t>
  </si>
  <si>
    <t>Interest paid</t>
  </si>
  <si>
    <t>CONDENSED CONSOLIDATED CASHFLOW STATEMENTS</t>
  </si>
  <si>
    <t>ended</t>
  </si>
  <si>
    <t xml:space="preserve">(THE CONDENSED CONSOLIDATED CASHFLOW STATEMENTS SHOULD BE READ IN CONJUNCTION </t>
  </si>
  <si>
    <t>Adjustments for:</t>
  </si>
  <si>
    <t>Cash inflows from operations</t>
  </si>
  <si>
    <t>Working capital changes:</t>
  </si>
  <si>
    <t>CASHFLOWS FROM OPERATING ACTIVITIES</t>
  </si>
  <si>
    <t>CASHFLOWS FROM INVESTING ACTIVITIES</t>
  </si>
  <si>
    <t>CASHFLOWS FROM FINANCING ACTIVITIES</t>
  </si>
  <si>
    <t>CONDENSED CONSOLIDATED STATEMENTS OF CHANGES IN EQUITY</t>
  </si>
  <si>
    <t>Share</t>
  </si>
  <si>
    <t>Total</t>
  </si>
  <si>
    <t>Current Assets</t>
  </si>
  <si>
    <t>(The figures are unaudited)</t>
  </si>
  <si>
    <t>Non-cash items</t>
  </si>
  <si>
    <t>Non-operational items</t>
  </si>
  <si>
    <t>Net change in current assets</t>
  </si>
  <si>
    <t>Net change in current liabilities</t>
  </si>
  <si>
    <t>Reserve</t>
  </si>
  <si>
    <t>COMPUTER FORMS (MALAYSIA) BHD</t>
  </si>
  <si>
    <t>(THE CONDENSED CONSOLIDATED INCOME STATEMENTS SHOULD BE READ IN CONJUNCTION WITH</t>
  </si>
  <si>
    <t>Profit/(loss) Before Tax</t>
  </si>
  <si>
    <t>Profit/(loss) After Tax</t>
  </si>
  <si>
    <t>Net Profit/(loss)  For The Period</t>
  </si>
  <si>
    <t>Operating profit before working capital changes</t>
  </si>
  <si>
    <t>Net Inflows/(outflows) from Investing Activities</t>
  </si>
  <si>
    <t xml:space="preserve">Profit/(Loss) before tax </t>
  </si>
  <si>
    <t>`</t>
  </si>
  <si>
    <t xml:space="preserve">(THE CONDENSED CONSOLIDATED STATEMENTS OF CHANGES IN EQUITY SHOULD BE READ </t>
  </si>
  <si>
    <t>Net Inflows/(outflows) from Financing Activities</t>
  </si>
  <si>
    <t>Net Asset per Share (RM)</t>
  </si>
  <si>
    <t>Cost of Sales</t>
  </si>
  <si>
    <t>Other Income</t>
  </si>
  <si>
    <t>Gross Profit</t>
  </si>
  <si>
    <t>Administrative Expenses</t>
  </si>
  <si>
    <t>Selling and Marketing Expenses</t>
  </si>
  <si>
    <t>Other Expenses</t>
  </si>
  <si>
    <t>Attributable to:</t>
  </si>
  <si>
    <t>Equity Holders of the parent</t>
  </si>
  <si>
    <t>Income tax expenses</t>
  </si>
  <si>
    <t>ASSETS</t>
  </si>
  <si>
    <t>Non-current assets</t>
  </si>
  <si>
    <t>Property, plant and equipment</t>
  </si>
  <si>
    <t>Goodwill</t>
  </si>
  <si>
    <t>Prepaid lease payments</t>
  </si>
  <si>
    <t>Financial Assets at Fair Value</t>
  </si>
  <si>
    <t>Trade receivables</t>
  </si>
  <si>
    <t>Other receivables</t>
  </si>
  <si>
    <t>Tax recoverable</t>
  </si>
  <si>
    <t>Total Assets</t>
  </si>
  <si>
    <t>EQUITY AND LIABILITIES</t>
  </si>
  <si>
    <t>Equity attributable to equity holders of the parent</t>
  </si>
  <si>
    <t>Share Capital</t>
  </si>
  <si>
    <t>Retained Earnings</t>
  </si>
  <si>
    <t>Total Equity</t>
  </si>
  <si>
    <t>Non-current liabilities</t>
  </si>
  <si>
    <t>Current liabilities</t>
  </si>
  <si>
    <t>Short-term borrowings</t>
  </si>
  <si>
    <t>Trade Payables</t>
  </si>
  <si>
    <t>Other Payables</t>
  </si>
  <si>
    <t>Total current liabilities</t>
  </si>
  <si>
    <t>Total liabilities</t>
  </si>
  <si>
    <t>Total equity and liabilities</t>
  </si>
  <si>
    <t>Other reserves</t>
  </si>
  <si>
    <t>Long-term borrowings</t>
  </si>
  <si>
    <t>Deferred Tax</t>
  </si>
  <si>
    <t>Total non-current liabilties</t>
  </si>
  <si>
    <t>Fixed Deposit</t>
  </si>
  <si>
    <t>Cash and bank balances</t>
  </si>
  <si>
    <t>&lt;---------------------------------------</t>
  </si>
  <si>
    <t>Attributable to Equity Holdings of Parent</t>
  </si>
  <si>
    <t>---------------------------------------&gt;</t>
  </si>
  <si>
    <t>Minority</t>
  </si>
  <si>
    <t>Non - Distributable</t>
  </si>
  <si>
    <t>Distributable</t>
  </si>
  <si>
    <t>Interest</t>
  </si>
  <si>
    <t>Revaluation</t>
  </si>
  <si>
    <t xml:space="preserve">Retained </t>
  </si>
  <si>
    <t>Capital</t>
  </si>
  <si>
    <t>Earnings</t>
  </si>
  <si>
    <t>Profit/(loss) For the Period</t>
  </si>
  <si>
    <t>Tax (paid)/Refunded</t>
  </si>
  <si>
    <t>NET INCREASE/DECREASE IN CASH &amp; CASH EQUIVALENTS</t>
  </si>
  <si>
    <t>CASH &amp; CASH EQUIVALENTS BROUGHT FORWARD</t>
  </si>
  <si>
    <t>CASH &amp; CASH EQUIVALENTS CARRIED FORWARD</t>
  </si>
  <si>
    <t>Cash and Cash Equivalents at end of financial period</t>
  </si>
  <si>
    <t>comprise of the following:</t>
  </si>
  <si>
    <t>Cash and Bank Balances</t>
  </si>
  <si>
    <t>Bank Overdrafts (included within Short Term Borrowings)</t>
  </si>
  <si>
    <t>Net cash inflows/(outflows) from operating activities</t>
  </si>
  <si>
    <t>FY 2009</t>
  </si>
  <si>
    <t>As at I April 2008</t>
  </si>
  <si>
    <t>31 Mar 09</t>
  </si>
  <si>
    <t>FY 2010</t>
  </si>
  <si>
    <t>As at I April 2009</t>
  </si>
  <si>
    <t>THE ANNUAL FINANCIAL REPORT FOR THE YEAR ENDED 31 MARCH 2009)</t>
  </si>
  <si>
    <t>IN CONJUNCTION WITH THE ANNUAL FINANCIAL REPORT FOR THE YEAR ENDED 31 MARCH 2009)</t>
  </si>
  <si>
    <t>Taxation</t>
  </si>
  <si>
    <t>FOR THE QUARTER ENDED 31 DECEMBER 2009</t>
  </si>
  <si>
    <t>31 Dec 09</t>
  </si>
  <si>
    <t>31 Dec 08</t>
  </si>
  <si>
    <t xml:space="preserve"> 9 months</t>
  </si>
  <si>
    <t>AS AT 31 DECEMBER 2009</t>
  </si>
  <si>
    <t>FOR THE 9 MONTHS ENDED 31 DECEMBER 2009</t>
  </si>
  <si>
    <t>At 31 Dec 2008</t>
  </si>
  <si>
    <t>At 31 Dec 2009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</si>
</sst>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0" fillId="0" borderId="1" xfId="0" applyFont="1" applyBorder="1" applyAlignment="1" quotePrefix="1">
      <alignment horizontal="right"/>
    </xf>
    <xf numFmtId="0" fontId="1" fillId="0" borderId="0" xfId="0" applyFont="1" applyAlignment="1" quotePrefix="1">
      <alignment/>
    </xf>
    <xf numFmtId="37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37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 horizontal="center"/>
    </xf>
    <xf numFmtId="0" fontId="0" fillId="0" borderId="1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0" xfId="15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 horizontal="center"/>
    </xf>
    <xf numFmtId="165" fontId="0" fillId="0" borderId="0" xfId="0" applyNumberFormat="1" applyAlignment="1">
      <alignment horizontal="center"/>
    </xf>
    <xf numFmtId="15" fontId="1" fillId="0" borderId="0" xfId="0" applyNumberFormat="1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1" xfId="0" applyFont="1" applyBorder="1" applyAlignment="1" quotePrefix="1">
      <alignment horizontal="right"/>
    </xf>
    <xf numFmtId="37" fontId="0" fillId="0" borderId="2" xfId="0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7"/>
  <sheetViews>
    <sheetView tabSelected="1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11.7109375" style="0" customWidth="1"/>
    <col min="4" max="4" width="5.7109375" style="0" customWidth="1"/>
    <col min="5" max="5" width="11.7109375" style="0" customWidth="1"/>
    <col min="6" max="6" width="5.7109375" style="0" customWidth="1"/>
    <col min="7" max="7" width="11.7109375" style="0" customWidth="1"/>
    <col min="8" max="8" width="5.7109375" style="0" customWidth="1"/>
    <col min="9" max="9" width="11.7109375" style="0" customWidth="1"/>
  </cols>
  <sheetData>
    <row r="2" ht="12.75">
      <c r="A2" s="1" t="s">
        <v>38</v>
      </c>
    </row>
    <row r="3" ht="12.75">
      <c r="A3" s="1" t="s">
        <v>0</v>
      </c>
    </row>
    <row r="4" ht="12.75">
      <c r="A4" s="1" t="s">
        <v>117</v>
      </c>
    </row>
    <row r="5" ht="12.75">
      <c r="A5" s="16" t="s">
        <v>32</v>
      </c>
    </row>
    <row r="6" ht="12.75">
      <c r="A6" s="1"/>
    </row>
    <row r="7" spans="1:9" ht="12.75">
      <c r="A7" s="2"/>
      <c r="C7" s="6" t="s">
        <v>112</v>
      </c>
      <c r="D7" s="6"/>
      <c r="E7" s="6" t="s">
        <v>109</v>
      </c>
      <c r="F7" s="6"/>
      <c r="G7" s="6" t="s">
        <v>112</v>
      </c>
      <c r="H7" s="6"/>
      <c r="I7" s="6" t="s">
        <v>109</v>
      </c>
    </row>
    <row r="8" spans="3:9" ht="12.75">
      <c r="C8" s="8" t="s">
        <v>1</v>
      </c>
      <c r="D8" s="8"/>
      <c r="E8" s="8" t="s">
        <v>3</v>
      </c>
      <c r="F8" s="8"/>
      <c r="G8" s="8" t="s">
        <v>1</v>
      </c>
      <c r="H8" s="8"/>
      <c r="I8" s="8" t="s">
        <v>3</v>
      </c>
    </row>
    <row r="9" spans="3:9" ht="12.75">
      <c r="C9" s="8" t="s">
        <v>2</v>
      </c>
      <c r="D9" s="8"/>
      <c r="E9" s="8" t="s">
        <v>2</v>
      </c>
      <c r="F9" s="8"/>
      <c r="G9" s="7" t="s">
        <v>120</v>
      </c>
      <c r="H9" s="8"/>
      <c r="I9" s="7" t="s">
        <v>120</v>
      </c>
    </row>
    <row r="10" spans="3:9" ht="12.75">
      <c r="C10" s="14" t="s">
        <v>118</v>
      </c>
      <c r="D10" s="8"/>
      <c r="E10" s="14" t="s">
        <v>119</v>
      </c>
      <c r="F10" s="8"/>
      <c r="G10" s="8" t="s">
        <v>4</v>
      </c>
      <c r="H10" s="8"/>
      <c r="I10" s="8" t="s">
        <v>4</v>
      </c>
    </row>
    <row r="11" spans="6:9" ht="12.75">
      <c r="F11" s="8"/>
      <c r="G11" s="8" t="s">
        <v>5</v>
      </c>
      <c r="H11" s="8"/>
      <c r="I11" s="8" t="s">
        <v>5</v>
      </c>
    </row>
    <row r="12" spans="6:9" ht="12.75">
      <c r="F12" s="8"/>
      <c r="G12" s="14" t="s">
        <v>118</v>
      </c>
      <c r="H12" s="8"/>
      <c r="I12" s="14" t="s">
        <v>119</v>
      </c>
    </row>
    <row r="13" spans="3:9" ht="12.75">
      <c r="C13" s="15" t="s">
        <v>6</v>
      </c>
      <c r="D13" s="8"/>
      <c r="E13" s="15" t="s">
        <v>6</v>
      </c>
      <c r="F13" s="8"/>
      <c r="G13" s="15" t="s">
        <v>6</v>
      </c>
      <c r="H13" s="8"/>
      <c r="I13" s="15" t="s">
        <v>6</v>
      </c>
    </row>
    <row r="16" spans="1:9" ht="12.75">
      <c r="A16" t="s">
        <v>7</v>
      </c>
      <c r="C16" s="4">
        <v>18433</v>
      </c>
      <c r="D16" s="4"/>
      <c r="E16" s="4">
        <v>15993</v>
      </c>
      <c r="F16" s="4"/>
      <c r="G16" s="4">
        <v>42398</v>
      </c>
      <c r="H16" s="4"/>
      <c r="I16" s="4">
        <v>38453</v>
      </c>
    </row>
    <row r="17" spans="3:9" ht="12.75">
      <c r="C17" s="4"/>
      <c r="D17" s="4"/>
      <c r="E17" s="4"/>
      <c r="F17" s="4"/>
      <c r="G17" s="4"/>
      <c r="H17" s="4"/>
      <c r="I17" s="4"/>
    </row>
    <row r="18" spans="1:9" ht="12.75">
      <c r="A18" t="s">
        <v>50</v>
      </c>
      <c r="C18" s="4">
        <v>-13090</v>
      </c>
      <c r="D18" s="4"/>
      <c r="E18" s="4">
        <v>-11634</v>
      </c>
      <c r="F18" s="4"/>
      <c r="G18" s="4">
        <v>-32393</v>
      </c>
      <c r="H18" s="4"/>
      <c r="I18" s="4">
        <v>-30030</v>
      </c>
    </row>
    <row r="19" spans="3:9" ht="12.75">
      <c r="C19" s="5"/>
      <c r="D19" s="4"/>
      <c r="E19" s="5"/>
      <c r="F19" s="4"/>
      <c r="G19" s="5"/>
      <c r="H19" s="4"/>
      <c r="I19" s="5"/>
    </row>
    <row r="20" spans="1:9" ht="12.75">
      <c r="A20" t="s">
        <v>52</v>
      </c>
      <c r="C20" s="4">
        <f>SUM(C16:C19)</f>
        <v>5343</v>
      </c>
      <c r="D20" s="4"/>
      <c r="E20" s="4">
        <f>SUM(E16:E19)</f>
        <v>4359</v>
      </c>
      <c r="F20" s="4"/>
      <c r="G20" s="4">
        <f>SUM(G16:G19)</f>
        <v>10005</v>
      </c>
      <c r="H20" s="4"/>
      <c r="I20" s="4">
        <f>SUM(I16:I19)</f>
        <v>8423</v>
      </c>
    </row>
    <row r="21" spans="3:9" ht="12.75">
      <c r="C21" s="4"/>
      <c r="D21" s="4"/>
      <c r="E21" s="4"/>
      <c r="F21" s="4"/>
      <c r="G21" s="4"/>
      <c r="H21" s="4"/>
      <c r="I21" s="4"/>
    </row>
    <row r="22" spans="1:9" ht="12.75">
      <c r="A22" t="s">
        <v>51</v>
      </c>
      <c r="C22" s="4">
        <v>-96</v>
      </c>
      <c r="D22" s="4"/>
      <c r="E22" s="4">
        <v>20</v>
      </c>
      <c r="F22" s="4"/>
      <c r="G22" s="4">
        <v>133</v>
      </c>
      <c r="H22" s="4"/>
      <c r="I22" s="4">
        <v>76</v>
      </c>
    </row>
    <row r="23" spans="3:9" ht="12.75">
      <c r="C23" s="4"/>
      <c r="D23" s="4"/>
      <c r="E23" s="4"/>
      <c r="F23" s="4"/>
      <c r="G23" s="4"/>
      <c r="H23" s="4"/>
      <c r="I23" s="4"/>
    </row>
    <row r="24" spans="1:9" ht="12.75">
      <c r="A24" t="s">
        <v>53</v>
      </c>
      <c r="C24" s="4">
        <v>-495</v>
      </c>
      <c r="D24" s="4"/>
      <c r="E24" s="4">
        <v>-478</v>
      </c>
      <c r="F24" s="4"/>
      <c r="G24" s="4">
        <v>-1291</v>
      </c>
      <c r="H24" s="4"/>
      <c r="I24" s="4">
        <v>-1394</v>
      </c>
    </row>
    <row r="25" spans="3:9" ht="12.75">
      <c r="C25" s="4"/>
      <c r="D25" s="4"/>
      <c r="E25" s="4"/>
      <c r="F25" s="4"/>
      <c r="G25" s="4"/>
      <c r="H25" s="4"/>
      <c r="I25" s="4"/>
    </row>
    <row r="26" spans="1:9" ht="12.75">
      <c r="A26" t="s">
        <v>54</v>
      </c>
      <c r="C26" s="4">
        <v>-751</v>
      </c>
      <c r="D26" s="4"/>
      <c r="E26" s="4">
        <v>-748</v>
      </c>
      <c r="F26" s="4"/>
      <c r="G26" s="4">
        <v>-1946</v>
      </c>
      <c r="H26" s="4"/>
      <c r="I26" s="4">
        <v>-2089</v>
      </c>
    </row>
    <row r="27" spans="3:9" ht="12.75">
      <c r="C27" s="4"/>
      <c r="D27" s="4"/>
      <c r="E27" s="4"/>
      <c r="F27" s="4"/>
      <c r="G27" s="4"/>
      <c r="H27" s="4"/>
      <c r="I27" s="4"/>
    </row>
    <row r="28" spans="1:9" ht="12.75">
      <c r="A28" t="s">
        <v>55</v>
      </c>
      <c r="C28" s="4">
        <v>-575</v>
      </c>
      <c r="D28" s="4"/>
      <c r="E28" s="4">
        <v>-505</v>
      </c>
      <c r="F28" s="4"/>
      <c r="G28" s="4">
        <v>-1545</v>
      </c>
      <c r="H28" s="4"/>
      <c r="I28" s="4">
        <v>-1265</v>
      </c>
    </row>
    <row r="29" spans="3:9" ht="12.75">
      <c r="C29" s="4"/>
      <c r="D29" s="4"/>
      <c r="E29" s="4"/>
      <c r="F29" s="4"/>
      <c r="G29" s="4"/>
      <c r="H29" s="4"/>
      <c r="I29" s="4"/>
    </row>
    <row r="30" spans="1:9" ht="12.75">
      <c r="A30" t="s">
        <v>8</v>
      </c>
      <c r="C30" s="4">
        <v>-326</v>
      </c>
      <c r="D30" s="4"/>
      <c r="E30" s="4">
        <v>-399</v>
      </c>
      <c r="F30" s="4"/>
      <c r="G30" s="4">
        <v>-1029</v>
      </c>
      <c r="H30" s="4"/>
      <c r="I30" s="4">
        <v>-1234</v>
      </c>
    </row>
    <row r="31" spans="3:9" ht="12.75">
      <c r="C31" s="5"/>
      <c r="D31" s="4"/>
      <c r="E31" s="5"/>
      <c r="F31" s="4"/>
      <c r="G31" s="5"/>
      <c r="H31" s="4"/>
      <c r="I31" s="5"/>
    </row>
    <row r="32" spans="1:9" ht="12.75">
      <c r="A32" t="s">
        <v>40</v>
      </c>
      <c r="C32" s="4">
        <f>SUM(C20:C31)</f>
        <v>3100</v>
      </c>
      <c r="D32" s="4"/>
      <c r="E32" s="4">
        <f>SUM(E20:E31)</f>
        <v>2249</v>
      </c>
      <c r="F32" s="4"/>
      <c r="G32" s="4">
        <f>SUM(G20:G31)</f>
        <v>4327</v>
      </c>
      <c r="H32" s="4"/>
      <c r="I32" s="4">
        <f>SUM(I20:I31)</f>
        <v>2517</v>
      </c>
    </row>
    <row r="33" spans="3:9" ht="12.75">
      <c r="C33" s="4"/>
      <c r="D33" s="4"/>
      <c r="E33" s="4"/>
      <c r="F33" s="4"/>
      <c r="G33" s="4"/>
      <c r="H33" s="4"/>
      <c r="I33" s="4"/>
    </row>
    <row r="34" spans="1:9" ht="12.75">
      <c r="A34" t="s">
        <v>58</v>
      </c>
      <c r="C34" s="4">
        <v>-480</v>
      </c>
      <c r="D34" s="4"/>
      <c r="E34" s="4">
        <v>-99</v>
      </c>
      <c r="F34" s="4"/>
      <c r="G34" s="4">
        <v>-715</v>
      </c>
      <c r="H34" s="4"/>
      <c r="I34" s="4">
        <v>-192</v>
      </c>
    </row>
    <row r="35" spans="3:9" ht="12.75">
      <c r="C35" s="5"/>
      <c r="D35" s="4"/>
      <c r="E35" s="5"/>
      <c r="F35" s="4"/>
      <c r="G35" s="5"/>
      <c r="H35" s="4"/>
      <c r="I35" s="5"/>
    </row>
    <row r="36" spans="1:9" ht="13.5" thickBot="1">
      <c r="A36" t="s">
        <v>41</v>
      </c>
      <c r="C36" s="22">
        <f>SUM(C32:C35)</f>
        <v>2620</v>
      </c>
      <c r="D36" s="4"/>
      <c r="E36" s="22">
        <f>SUM(E32:E35)</f>
        <v>2150</v>
      </c>
      <c r="F36" s="4"/>
      <c r="G36" s="22">
        <f>SUM(G32:G35)</f>
        <v>3612</v>
      </c>
      <c r="H36" s="4"/>
      <c r="I36" s="22">
        <f>SUM(I32:I35)</f>
        <v>2325</v>
      </c>
    </row>
    <row r="37" spans="3:9" ht="12.75">
      <c r="C37" s="4"/>
      <c r="D37" s="4"/>
      <c r="E37" s="4"/>
      <c r="F37" s="4"/>
      <c r="G37" s="4"/>
      <c r="H37" s="4"/>
      <c r="I37" s="4"/>
    </row>
    <row r="38" spans="3:9" ht="12.75">
      <c r="C38" s="4"/>
      <c r="D38" s="4"/>
      <c r="E38" s="4"/>
      <c r="F38" s="4"/>
      <c r="G38" s="4"/>
      <c r="H38" s="4"/>
      <c r="I38" s="4"/>
    </row>
    <row r="39" spans="1:9" ht="12.75">
      <c r="A39" t="s">
        <v>56</v>
      </c>
      <c r="C39" s="4"/>
      <c r="D39" s="4"/>
      <c r="E39" s="4"/>
      <c r="F39" s="4"/>
      <c r="G39" s="4"/>
      <c r="H39" s="4"/>
      <c r="I39" s="4"/>
    </row>
    <row r="40" spans="1:9" ht="12.75">
      <c r="A40" t="s">
        <v>57</v>
      </c>
      <c r="C40" s="4">
        <v>2527</v>
      </c>
      <c r="D40" s="4"/>
      <c r="E40" s="4">
        <v>2013</v>
      </c>
      <c r="F40" s="4"/>
      <c r="G40" s="4">
        <v>3376</v>
      </c>
      <c r="H40" s="4"/>
      <c r="I40" s="4">
        <v>1899</v>
      </c>
    </row>
    <row r="41" spans="3:9" ht="12.75">
      <c r="C41" s="4"/>
      <c r="D41" s="4"/>
      <c r="E41" s="4"/>
      <c r="F41" s="4"/>
      <c r="G41" s="4"/>
      <c r="H41" s="4"/>
      <c r="I41" s="4"/>
    </row>
    <row r="42" spans="1:9" ht="12.75">
      <c r="A42" t="s">
        <v>9</v>
      </c>
      <c r="C42" s="4">
        <v>93</v>
      </c>
      <c r="D42" s="4"/>
      <c r="E42" s="4">
        <v>137</v>
      </c>
      <c r="F42" s="4"/>
      <c r="G42" s="4">
        <v>236</v>
      </c>
      <c r="H42" s="4"/>
      <c r="I42" s="4">
        <v>426</v>
      </c>
    </row>
    <row r="43" spans="3:9" ht="12.75">
      <c r="C43" s="5"/>
      <c r="D43" s="4"/>
      <c r="E43" s="5"/>
      <c r="F43" s="4"/>
      <c r="G43" s="5"/>
      <c r="H43" s="4"/>
      <c r="I43" s="5"/>
    </row>
    <row r="44" spans="1:9" ht="13.5" thickBot="1">
      <c r="A44" t="s">
        <v>42</v>
      </c>
      <c r="C44" s="22">
        <f>SUM(C40:C43)</f>
        <v>2620</v>
      </c>
      <c r="D44" s="4"/>
      <c r="E44" s="22">
        <f>SUM(E40:E43)</f>
        <v>2150</v>
      </c>
      <c r="F44" s="4"/>
      <c r="G44" s="22">
        <f>SUM(G40:G43)</f>
        <v>3612</v>
      </c>
      <c r="H44" s="4"/>
      <c r="I44" s="22">
        <f>SUM(I40:I43)</f>
        <v>2325</v>
      </c>
    </row>
    <row r="45" spans="3:9" ht="12.75">
      <c r="C45" s="4"/>
      <c r="D45" s="4"/>
      <c r="E45" s="4"/>
      <c r="F45" s="4"/>
      <c r="G45" s="4"/>
      <c r="H45" s="4"/>
      <c r="I45" s="4"/>
    </row>
    <row r="47" spans="1:9" ht="12.75">
      <c r="A47" t="s">
        <v>10</v>
      </c>
      <c r="C47" s="20">
        <f>+C40/41000*100</f>
        <v>6.163414634146341</v>
      </c>
      <c r="D47" s="9"/>
      <c r="E47" s="20">
        <f>+E40/41000*100</f>
        <v>4.909756097560976</v>
      </c>
      <c r="F47" s="9"/>
      <c r="G47" s="20">
        <f>+G40/41000*100</f>
        <v>8.234146341463415</v>
      </c>
      <c r="H47" s="9"/>
      <c r="I47" s="20">
        <f>+I40/41000*100</f>
        <v>4.631707317073171</v>
      </c>
    </row>
    <row r="48" spans="1:9" ht="12.75">
      <c r="A48" t="s">
        <v>11</v>
      </c>
      <c r="C48" s="21">
        <f>+C47</f>
        <v>6.163414634146341</v>
      </c>
      <c r="E48" s="21">
        <f>+E47</f>
        <v>4.909756097560976</v>
      </c>
      <c r="G48" s="9">
        <f>+G47</f>
        <v>8.234146341463415</v>
      </c>
      <c r="I48" s="9">
        <f>+I47</f>
        <v>4.631707317073171</v>
      </c>
    </row>
    <row r="53" ht="12.75">
      <c r="A53" s="1" t="s">
        <v>39</v>
      </c>
    </row>
    <row r="54" ht="12.75">
      <c r="A54" s="1" t="s">
        <v>114</v>
      </c>
    </row>
    <row r="56" ht="12.75">
      <c r="A56" s="1"/>
    </row>
    <row r="57" ht="12.75">
      <c r="A57" s="1"/>
    </row>
  </sheetData>
  <printOptions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4"/>
  <sheetViews>
    <sheetView workbookViewId="0" topLeftCell="A1">
      <selection activeCell="A1" sqref="A1"/>
    </sheetView>
  </sheetViews>
  <sheetFormatPr defaultColWidth="9.140625" defaultRowHeight="12.75"/>
  <cols>
    <col min="1" max="1" width="26.57421875" style="0" bestFit="1" customWidth="1"/>
    <col min="3" max="3" width="10.7109375" style="0" customWidth="1"/>
    <col min="4" max="4" width="5.7109375" style="0" customWidth="1"/>
    <col min="5" max="5" width="10.7109375" style="0" customWidth="1"/>
  </cols>
  <sheetData>
    <row r="2" ht="12.75">
      <c r="A2" s="1" t="s">
        <v>12</v>
      </c>
    </row>
    <row r="3" ht="12.75">
      <c r="A3" s="1" t="s">
        <v>13</v>
      </c>
    </row>
    <row r="4" ht="12.75">
      <c r="A4" s="1" t="s">
        <v>121</v>
      </c>
    </row>
    <row r="5" ht="12.75">
      <c r="A5" s="16" t="s">
        <v>32</v>
      </c>
    </row>
    <row r="6" ht="12.75">
      <c r="A6" s="1"/>
    </row>
    <row r="7" spans="1:5" ht="12.75">
      <c r="A7" s="1"/>
      <c r="C7" s="6" t="s">
        <v>15</v>
      </c>
      <c r="D7" s="6"/>
      <c r="E7" s="6" t="s">
        <v>15</v>
      </c>
    </row>
    <row r="8" spans="1:5" ht="12.75">
      <c r="A8" s="1"/>
      <c r="C8" s="42" t="s">
        <v>118</v>
      </c>
      <c r="D8" s="6"/>
      <c r="E8" s="42" t="s">
        <v>111</v>
      </c>
    </row>
    <row r="9" spans="3:5" ht="12.75">
      <c r="C9" s="44" t="s">
        <v>6</v>
      </c>
      <c r="D9" s="6"/>
      <c r="E9" s="44" t="s">
        <v>6</v>
      </c>
    </row>
    <row r="10" spans="3:5" ht="12.75">
      <c r="C10" s="43"/>
      <c r="D10" s="6"/>
      <c r="E10" s="43"/>
    </row>
    <row r="11" ht="12.75">
      <c r="A11" s="1" t="s">
        <v>59</v>
      </c>
    </row>
    <row r="12" spans="1:6" ht="12.75">
      <c r="A12" s="10"/>
      <c r="B12" s="19"/>
      <c r="C12" s="17"/>
      <c r="D12" s="17"/>
      <c r="E12" s="17"/>
      <c r="F12" s="4"/>
    </row>
    <row r="13" spans="1:6" ht="12.75">
      <c r="A13" s="23" t="s">
        <v>60</v>
      </c>
      <c r="B13" s="19"/>
      <c r="C13" s="17"/>
      <c r="D13" s="17"/>
      <c r="E13" s="17"/>
      <c r="F13" s="4"/>
    </row>
    <row r="14" spans="1:7" ht="12.75">
      <c r="A14" s="10"/>
      <c r="B14" s="19"/>
      <c r="C14" s="17"/>
      <c r="D14" s="17"/>
      <c r="E14" s="17"/>
      <c r="F14" s="4"/>
      <c r="G14" s="4"/>
    </row>
    <row r="15" spans="1:6" ht="12.75">
      <c r="A15" s="10" t="s">
        <v>61</v>
      </c>
      <c r="B15" s="19"/>
      <c r="C15" s="17">
        <v>20709</v>
      </c>
      <c r="D15" s="17"/>
      <c r="E15" s="17">
        <v>22065</v>
      </c>
      <c r="F15" s="4"/>
    </row>
    <row r="16" spans="1:6" ht="12.75">
      <c r="A16" s="24" t="s">
        <v>62</v>
      </c>
      <c r="B16" s="19"/>
      <c r="C16" s="17">
        <v>1309</v>
      </c>
      <c r="D16" s="17"/>
      <c r="E16" s="17">
        <v>1309</v>
      </c>
      <c r="F16" s="4"/>
    </row>
    <row r="17" spans="1:6" ht="12.75">
      <c r="A17" s="24" t="s">
        <v>63</v>
      </c>
      <c r="B17" s="19"/>
      <c r="C17" s="17">
        <v>18472</v>
      </c>
      <c r="D17" s="17"/>
      <c r="E17" s="17">
        <v>18712</v>
      </c>
      <c r="F17" s="4"/>
    </row>
    <row r="18" spans="1:6" ht="12.75">
      <c r="A18" s="24" t="s">
        <v>64</v>
      </c>
      <c r="B18" s="19"/>
      <c r="C18" s="17">
        <v>8</v>
      </c>
      <c r="D18" s="17"/>
      <c r="E18" s="17">
        <v>5</v>
      </c>
      <c r="F18" s="4"/>
    </row>
    <row r="19" spans="1:6" ht="12.75">
      <c r="A19" s="10"/>
      <c r="B19" s="19"/>
      <c r="C19" s="5"/>
      <c r="D19" s="17"/>
      <c r="E19" s="5"/>
      <c r="F19" s="4"/>
    </row>
    <row r="20" spans="1:6" ht="12.75">
      <c r="A20" s="10"/>
      <c r="B20" s="19"/>
      <c r="C20" s="26">
        <f>SUM(C15:C19)</f>
        <v>40498</v>
      </c>
      <c r="D20" s="17"/>
      <c r="E20" s="26">
        <f>SUM(E15:E19)</f>
        <v>42091</v>
      </c>
      <c r="F20" s="4"/>
    </row>
    <row r="21" spans="1:6" ht="12.75">
      <c r="A21" s="28" t="s">
        <v>31</v>
      </c>
      <c r="B21" s="19"/>
      <c r="C21" s="17"/>
      <c r="D21" s="17"/>
      <c r="E21" s="17"/>
      <c r="F21" s="4"/>
    </row>
    <row r="22" spans="1:6" ht="12.75">
      <c r="A22" s="10"/>
      <c r="B22" s="19"/>
      <c r="C22" s="17"/>
      <c r="D22" s="17"/>
      <c r="E22" s="17"/>
      <c r="F22" s="4"/>
    </row>
    <row r="23" spans="1:6" ht="12.75">
      <c r="A23" s="19" t="s">
        <v>14</v>
      </c>
      <c r="B23" s="10"/>
      <c r="C23" s="17">
        <v>13369</v>
      </c>
      <c r="D23" s="17"/>
      <c r="E23" s="17">
        <v>14264</v>
      </c>
      <c r="F23" s="4"/>
    </row>
    <row r="24" spans="1:6" ht="12.75">
      <c r="A24" s="19" t="s">
        <v>65</v>
      </c>
      <c r="B24" s="10"/>
      <c r="C24" s="17">
        <v>20204</v>
      </c>
      <c r="D24" s="17"/>
      <c r="E24" s="17">
        <v>9369</v>
      </c>
      <c r="F24" s="4"/>
    </row>
    <row r="25" spans="1:6" ht="12.75">
      <c r="A25" s="25" t="s">
        <v>66</v>
      </c>
      <c r="B25" s="19"/>
      <c r="C25" s="17">
        <v>629</v>
      </c>
      <c r="D25" s="17"/>
      <c r="E25" s="17">
        <v>550</v>
      </c>
      <c r="F25" s="4"/>
    </row>
    <row r="26" spans="1:6" ht="12.75">
      <c r="A26" s="25" t="s">
        <v>67</v>
      </c>
      <c r="B26" s="19"/>
      <c r="C26" s="17">
        <v>4</v>
      </c>
      <c r="D26" s="17"/>
      <c r="E26" s="17">
        <v>70</v>
      </c>
      <c r="F26" s="4"/>
    </row>
    <row r="27" spans="1:6" ht="12.75">
      <c r="A27" s="25" t="s">
        <v>86</v>
      </c>
      <c r="B27" s="19"/>
      <c r="C27" s="17">
        <v>1008</v>
      </c>
      <c r="D27" s="17"/>
      <c r="E27" s="17">
        <v>5000</v>
      </c>
      <c r="F27" s="4"/>
    </row>
    <row r="28" spans="1:6" ht="12.75">
      <c r="A28" s="25" t="s">
        <v>87</v>
      </c>
      <c r="B28" s="19"/>
      <c r="C28" s="17">
        <v>3087</v>
      </c>
      <c r="D28" s="17"/>
      <c r="E28" s="17">
        <v>4925</v>
      </c>
      <c r="F28" s="4"/>
    </row>
    <row r="29" spans="1:6" ht="12.75">
      <c r="A29" s="10"/>
      <c r="B29" s="19"/>
      <c r="C29" s="5"/>
      <c r="D29" s="17"/>
      <c r="E29" s="5"/>
      <c r="F29" s="4"/>
    </row>
    <row r="30" spans="1:6" ht="12.75">
      <c r="A30" s="10"/>
      <c r="B30" s="19"/>
      <c r="C30" s="26">
        <f>SUM(C23:C29)</f>
        <v>38301</v>
      </c>
      <c r="D30" s="17"/>
      <c r="E30" s="26">
        <f>SUM(E23:E29)</f>
        <v>34178</v>
      </c>
      <c r="F30" s="4"/>
    </row>
    <row r="31" spans="1:6" ht="12.75">
      <c r="A31" s="10"/>
      <c r="B31" s="19"/>
      <c r="C31" s="17"/>
      <c r="D31" s="17"/>
      <c r="E31" s="17"/>
      <c r="F31" s="4"/>
    </row>
    <row r="32" spans="1:6" ht="13.5" thickBot="1">
      <c r="A32" s="23" t="s">
        <v>68</v>
      </c>
      <c r="B32" s="19"/>
      <c r="C32" s="27">
        <f>C30+C20</f>
        <v>78799</v>
      </c>
      <c r="D32" s="17"/>
      <c r="E32" s="27">
        <f>E30+E20</f>
        <v>76269</v>
      </c>
      <c r="F32" s="4"/>
    </row>
    <row r="33" spans="1:6" ht="12.75">
      <c r="A33" s="10"/>
      <c r="B33" s="19"/>
      <c r="C33" s="17"/>
      <c r="D33" s="17"/>
      <c r="E33" s="17"/>
      <c r="F33" s="4"/>
    </row>
    <row r="34" spans="1:6" ht="12.75">
      <c r="A34" s="10"/>
      <c r="B34" s="19"/>
      <c r="C34" s="17"/>
      <c r="D34" s="17"/>
      <c r="E34" s="17"/>
      <c r="F34" s="4"/>
    </row>
    <row r="35" spans="1:6" ht="12.75">
      <c r="A35" s="23" t="s">
        <v>69</v>
      </c>
      <c r="B35" s="19"/>
      <c r="C35" s="17"/>
      <c r="D35" s="17"/>
      <c r="E35" s="17"/>
      <c r="F35" s="4"/>
    </row>
    <row r="36" spans="1:6" ht="12.75">
      <c r="A36" s="10"/>
      <c r="B36" s="19"/>
      <c r="C36" s="17"/>
      <c r="D36" s="17"/>
      <c r="E36" s="17"/>
      <c r="F36" s="4"/>
    </row>
    <row r="37" spans="1:6" ht="12.75">
      <c r="A37" s="23" t="s">
        <v>70</v>
      </c>
      <c r="B37" s="19"/>
      <c r="C37" s="17"/>
      <c r="D37" s="17"/>
      <c r="E37" s="17"/>
      <c r="F37" s="4"/>
    </row>
    <row r="38" spans="1:6" ht="12.75">
      <c r="A38" s="10"/>
      <c r="B38" s="19"/>
      <c r="C38" s="17"/>
      <c r="D38" s="17"/>
      <c r="E38" s="17"/>
      <c r="F38" s="4"/>
    </row>
    <row r="39" spans="1:6" ht="12.75">
      <c r="A39" s="10" t="s">
        <v>71</v>
      </c>
      <c r="B39" s="19"/>
      <c r="C39" s="17">
        <v>41000</v>
      </c>
      <c r="D39" s="17"/>
      <c r="E39" s="17">
        <v>41000</v>
      </c>
      <c r="F39" s="4"/>
    </row>
    <row r="40" spans="1:6" ht="12.75">
      <c r="A40" s="10"/>
      <c r="B40" s="19"/>
      <c r="C40" s="17"/>
      <c r="D40" s="17"/>
      <c r="E40" s="17"/>
      <c r="F40" s="4"/>
    </row>
    <row r="41" spans="1:6" ht="12.75">
      <c r="A41" s="10" t="s">
        <v>72</v>
      </c>
      <c r="B41" s="19"/>
      <c r="C41" s="17">
        <f>Equity!G31</f>
        <v>72</v>
      </c>
      <c r="D41" s="17"/>
      <c r="E41" s="17">
        <v>-3304</v>
      </c>
      <c r="F41" s="4"/>
    </row>
    <row r="42" spans="1:6" ht="12.75">
      <c r="A42" s="19"/>
      <c r="B42" s="19"/>
      <c r="C42" s="17"/>
      <c r="D42" s="17"/>
      <c r="E42" s="17"/>
      <c r="F42" s="4"/>
    </row>
    <row r="43" spans="1:6" ht="12.75">
      <c r="A43" s="10" t="s">
        <v>82</v>
      </c>
      <c r="B43" s="19"/>
      <c r="C43" s="17">
        <f>Equity!E31</f>
        <v>4774</v>
      </c>
      <c r="D43" s="17"/>
      <c r="E43" s="17">
        <v>4774</v>
      </c>
      <c r="F43" s="4"/>
    </row>
    <row r="44" spans="1:6" ht="12.75">
      <c r="A44" s="19"/>
      <c r="B44" s="10"/>
      <c r="C44" s="5"/>
      <c r="D44" s="17"/>
      <c r="E44" s="5"/>
      <c r="F44" s="4"/>
    </row>
    <row r="45" spans="1:6" ht="12.75">
      <c r="A45" s="19"/>
      <c r="B45" s="10"/>
      <c r="C45" s="17">
        <f>SUM(C39:C44)</f>
        <v>45846</v>
      </c>
      <c r="D45" s="17"/>
      <c r="E45" s="17">
        <f>SUM(E39:E44)</f>
        <v>42470</v>
      </c>
      <c r="F45" s="4"/>
    </row>
    <row r="46" spans="1:6" ht="12.75">
      <c r="A46" s="19"/>
      <c r="B46" s="10"/>
      <c r="C46" s="17"/>
      <c r="D46" s="17"/>
      <c r="E46" s="17"/>
      <c r="F46" s="4"/>
    </row>
    <row r="47" spans="1:7" ht="12.75">
      <c r="A47" s="19" t="s">
        <v>9</v>
      </c>
      <c r="B47" s="10"/>
      <c r="C47" s="17">
        <f>Equity!J31</f>
        <v>1298</v>
      </c>
      <c r="D47" s="17"/>
      <c r="E47" s="17">
        <v>1062</v>
      </c>
      <c r="F47" s="4"/>
      <c r="G47" s="4"/>
    </row>
    <row r="48" spans="1:6" ht="12.75">
      <c r="A48" s="10"/>
      <c r="B48" s="19"/>
      <c r="C48" s="5"/>
      <c r="D48" s="17"/>
      <c r="E48" s="5"/>
      <c r="F48" s="4"/>
    </row>
    <row r="49" spans="1:6" ht="12.75">
      <c r="A49" s="23" t="s">
        <v>73</v>
      </c>
      <c r="B49" s="19"/>
      <c r="C49" s="26">
        <f>SUM(C45:C48)</f>
        <v>47144</v>
      </c>
      <c r="D49" s="17"/>
      <c r="E49" s="26">
        <f>SUM(E45:E48)</f>
        <v>43532</v>
      </c>
      <c r="F49" s="4"/>
    </row>
    <row r="50" spans="1:6" ht="12.75">
      <c r="A50" s="19"/>
      <c r="B50" s="19"/>
      <c r="C50" s="17"/>
      <c r="D50" s="17"/>
      <c r="E50" s="17"/>
      <c r="F50" s="4"/>
    </row>
    <row r="51" spans="1:6" ht="12.75">
      <c r="A51" s="23" t="s">
        <v>74</v>
      </c>
      <c r="B51" s="19"/>
      <c r="C51" s="17"/>
      <c r="D51" s="17"/>
      <c r="E51" s="17"/>
      <c r="F51" s="4"/>
    </row>
    <row r="52" spans="1:6" ht="12.75">
      <c r="A52" s="19"/>
      <c r="B52" s="10"/>
      <c r="C52" s="17"/>
      <c r="D52" s="17"/>
      <c r="E52" s="17"/>
      <c r="F52" s="4"/>
    </row>
    <row r="53" spans="1:6" ht="12.75">
      <c r="A53" s="19" t="s">
        <v>83</v>
      </c>
      <c r="B53" s="10"/>
      <c r="C53" s="17">
        <v>14908</v>
      </c>
      <c r="D53" s="17"/>
      <c r="E53" s="17">
        <v>10920</v>
      </c>
      <c r="F53" s="4"/>
    </row>
    <row r="54" spans="1:6" ht="12.75">
      <c r="A54" s="19"/>
      <c r="B54" s="10"/>
      <c r="C54" s="17"/>
      <c r="D54" s="17"/>
      <c r="E54" s="17"/>
      <c r="F54" s="4"/>
    </row>
    <row r="55" spans="1:6" ht="12.75">
      <c r="A55" s="19" t="s">
        <v>84</v>
      </c>
      <c r="B55" s="10"/>
      <c r="C55" s="17">
        <v>2059</v>
      </c>
      <c r="D55" s="17"/>
      <c r="E55" s="17">
        <v>2059</v>
      </c>
      <c r="F55" s="4"/>
    </row>
    <row r="56" spans="1:6" ht="12.75">
      <c r="A56" s="19"/>
      <c r="B56" s="10"/>
      <c r="C56" s="5"/>
      <c r="D56" s="17"/>
      <c r="E56" s="5"/>
      <c r="F56" s="4"/>
    </row>
    <row r="57" spans="1:6" ht="12.75">
      <c r="A57" s="23" t="s">
        <v>85</v>
      </c>
      <c r="B57" s="10"/>
      <c r="C57" s="26">
        <f>SUM(C53:C56)</f>
        <v>16967</v>
      </c>
      <c r="D57" s="17"/>
      <c r="E57" s="26">
        <f>SUM(E53:E56)</f>
        <v>12979</v>
      </c>
      <c r="F57" s="4"/>
    </row>
    <row r="58" spans="1:6" ht="12.75">
      <c r="A58" s="19"/>
      <c r="B58" s="10"/>
      <c r="C58" s="17"/>
      <c r="D58" s="17"/>
      <c r="E58" s="17"/>
      <c r="F58" s="4"/>
    </row>
    <row r="59" spans="1:6" ht="12.75">
      <c r="A59" s="23" t="s">
        <v>75</v>
      </c>
      <c r="B59" s="10"/>
      <c r="C59" s="17"/>
      <c r="D59" s="17"/>
      <c r="E59" s="17"/>
      <c r="F59" s="4"/>
    </row>
    <row r="60" spans="1:6" ht="12.75">
      <c r="A60" s="10"/>
      <c r="B60" s="19"/>
      <c r="C60" s="17"/>
      <c r="D60" s="17"/>
      <c r="E60" s="17"/>
      <c r="F60" s="4"/>
    </row>
    <row r="61" spans="1:6" ht="12.75">
      <c r="A61" s="10" t="s">
        <v>77</v>
      </c>
      <c r="B61" s="19"/>
      <c r="C61" s="17">
        <v>4110</v>
      </c>
      <c r="D61" s="17"/>
      <c r="E61" s="17">
        <v>2399</v>
      </c>
      <c r="F61" s="4"/>
    </row>
    <row r="62" spans="1:6" ht="12.75">
      <c r="A62" s="10"/>
      <c r="B62" s="19"/>
      <c r="C62" s="17"/>
      <c r="D62" s="17"/>
      <c r="E62" s="17"/>
      <c r="F62" s="4"/>
    </row>
    <row r="63" spans="1:6" ht="12.75">
      <c r="A63" s="10" t="s">
        <v>78</v>
      </c>
      <c r="B63" s="19"/>
      <c r="C63" s="17">
        <v>4463</v>
      </c>
      <c r="D63" s="17"/>
      <c r="E63" s="17">
        <v>1846</v>
      </c>
      <c r="F63" s="4"/>
    </row>
    <row r="64" spans="1:6" ht="12.75">
      <c r="A64" s="10"/>
      <c r="B64" s="19"/>
      <c r="C64" s="17"/>
      <c r="D64" s="17"/>
      <c r="E64" s="17"/>
      <c r="F64" s="4"/>
    </row>
    <row r="65" spans="1:6" ht="12.75">
      <c r="A65" s="10" t="s">
        <v>76</v>
      </c>
      <c r="B65" s="19"/>
      <c r="C65" s="17">
        <f>5925+190</f>
        <v>6115</v>
      </c>
      <c r="D65" s="17"/>
      <c r="E65" s="17">
        <v>15413</v>
      </c>
      <c r="F65" s="4"/>
    </row>
    <row r="66" spans="1:6" ht="12.75">
      <c r="A66" s="10"/>
      <c r="B66" s="19"/>
      <c r="C66" s="17"/>
      <c r="D66" s="17"/>
      <c r="E66" s="17"/>
      <c r="F66" s="4"/>
    </row>
    <row r="67" spans="1:6" ht="12.75">
      <c r="A67" s="10" t="s">
        <v>116</v>
      </c>
      <c r="B67" s="19"/>
      <c r="C67" s="47"/>
      <c r="D67" s="17"/>
      <c r="E67" s="17">
        <v>100</v>
      </c>
      <c r="F67" s="4"/>
    </row>
    <row r="68" spans="1:6" ht="12.75">
      <c r="A68" s="10"/>
      <c r="B68" s="19"/>
      <c r="C68" s="5"/>
      <c r="D68" s="17"/>
      <c r="E68" s="5"/>
      <c r="F68" s="4"/>
    </row>
    <row r="69" spans="1:6" ht="12.75">
      <c r="A69" s="23" t="s">
        <v>79</v>
      </c>
      <c r="B69" s="19"/>
      <c r="C69" s="26">
        <f>SUM(C61:C68)</f>
        <v>14688</v>
      </c>
      <c r="D69" s="17"/>
      <c r="E69" s="26">
        <f>SUM(E61:E68)</f>
        <v>19758</v>
      </c>
      <c r="F69" s="4"/>
    </row>
    <row r="70" spans="1:6" ht="12.75">
      <c r="A70" s="10"/>
      <c r="B70" s="19"/>
      <c r="C70" s="17"/>
      <c r="D70" s="17"/>
      <c r="E70" s="17"/>
      <c r="F70" s="4"/>
    </row>
    <row r="71" spans="1:6" ht="12.75">
      <c r="A71" s="23" t="s">
        <v>80</v>
      </c>
      <c r="B71" s="19"/>
      <c r="C71" s="17">
        <f>C69+C57</f>
        <v>31655</v>
      </c>
      <c r="D71" s="17"/>
      <c r="E71" s="17">
        <f>E69+E57</f>
        <v>32737</v>
      </c>
      <c r="F71" s="4"/>
    </row>
    <row r="72" spans="1:6" ht="12.75">
      <c r="A72" s="10"/>
      <c r="B72" s="19"/>
      <c r="C72" s="5"/>
      <c r="D72" s="17"/>
      <c r="E72" s="5"/>
      <c r="F72" s="4"/>
    </row>
    <row r="73" spans="1:6" ht="13.5" thickBot="1">
      <c r="A73" s="23" t="s">
        <v>81</v>
      </c>
      <c r="B73" s="19"/>
      <c r="C73" s="22">
        <f>+C71+C49</f>
        <v>78799</v>
      </c>
      <c r="D73" s="17"/>
      <c r="E73" s="22">
        <f>+E71+E49</f>
        <v>76269</v>
      </c>
      <c r="F73" s="4"/>
    </row>
    <row r="74" spans="1:6" ht="12.75">
      <c r="A74" s="10"/>
      <c r="B74" s="19"/>
      <c r="C74" s="39">
        <f>C73-C32</f>
        <v>0</v>
      </c>
      <c r="D74" s="17"/>
      <c r="E74" s="39">
        <f>E73-E32</f>
        <v>0</v>
      </c>
      <c r="F74" s="4"/>
    </row>
    <row r="75" spans="1:6" ht="12.75">
      <c r="A75" s="23"/>
      <c r="B75" s="19"/>
      <c r="C75" s="17"/>
      <c r="D75" s="17"/>
      <c r="E75" s="17"/>
      <c r="F75" s="4"/>
    </row>
    <row r="76" spans="3:6" ht="12.75">
      <c r="C76" s="4"/>
      <c r="E76" s="17"/>
      <c r="F76" s="4"/>
    </row>
    <row r="77" spans="1:6" ht="12.75">
      <c r="A77" t="s">
        <v>49</v>
      </c>
      <c r="C77" s="18">
        <f>C45/C39</f>
        <v>1.1181951219512196</v>
      </c>
      <c r="D77" s="19"/>
      <c r="E77" s="18">
        <f>E45/E39</f>
        <v>1.0358536585365854</v>
      </c>
      <c r="F77" s="4"/>
    </row>
    <row r="78" spans="3:6" ht="12.75">
      <c r="C78" s="4"/>
      <c r="E78" s="4"/>
      <c r="F78" s="4"/>
    </row>
    <row r="79" spans="5:6" ht="12.75">
      <c r="E79" s="4"/>
      <c r="F79" s="4"/>
    </row>
    <row r="80" spans="1:6" ht="12.75">
      <c r="A80" s="1" t="s">
        <v>16</v>
      </c>
      <c r="E80" s="4"/>
      <c r="F80" s="4"/>
    </row>
    <row r="81" ht="12.75">
      <c r="A81" s="1" t="s">
        <v>114</v>
      </c>
    </row>
    <row r="83" ht="12.75">
      <c r="A83" s="1"/>
    </row>
    <row r="84" ht="12.75">
      <c r="A84" s="1"/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"/>
  <sheetViews>
    <sheetView workbookViewId="0" topLeftCell="A3">
      <selection activeCell="A3" sqref="A3"/>
    </sheetView>
  </sheetViews>
  <sheetFormatPr defaultColWidth="9.140625" defaultRowHeight="12.75"/>
  <cols>
    <col min="2" max="2" width="12.7109375" style="0" customWidth="1"/>
    <col min="3" max="3" width="16.140625" style="0" bestFit="1" customWidth="1"/>
    <col min="5" max="5" width="15.140625" style="0" bestFit="1" customWidth="1"/>
    <col min="7" max="7" width="15.7109375" style="0" bestFit="1" customWidth="1"/>
    <col min="9" max="9" width="16.140625" style="0" bestFit="1" customWidth="1"/>
    <col min="10" max="10" width="12.28125" style="0" bestFit="1" customWidth="1"/>
    <col min="12" max="12" width="14.140625" style="0" bestFit="1" customWidth="1"/>
  </cols>
  <sheetData>
    <row r="2" ht="12.75">
      <c r="A2" s="1" t="s">
        <v>12</v>
      </c>
    </row>
    <row r="3" ht="12.75">
      <c r="A3" s="1" t="s">
        <v>28</v>
      </c>
    </row>
    <row r="4" ht="12.75">
      <c r="A4" s="1" t="s">
        <v>117</v>
      </c>
    </row>
    <row r="5" spans="1:12" ht="12.75">
      <c r="A5" s="16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6"/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2.75">
      <c r="C7" s="34" t="s">
        <v>88</v>
      </c>
      <c r="D7" s="34"/>
      <c r="E7" s="35" t="s">
        <v>89</v>
      </c>
      <c r="F7" s="35"/>
      <c r="G7" s="35"/>
      <c r="H7" s="34" t="s">
        <v>90</v>
      </c>
      <c r="I7" s="35"/>
      <c r="J7" s="36" t="s">
        <v>91</v>
      </c>
      <c r="K7" s="36"/>
      <c r="L7" s="36" t="s">
        <v>73</v>
      </c>
    </row>
    <row r="8" spans="3:12" ht="12.75">
      <c r="C8" s="36"/>
      <c r="D8" s="36"/>
      <c r="E8" s="36" t="s">
        <v>92</v>
      </c>
      <c r="F8" s="36"/>
      <c r="G8" s="36" t="s">
        <v>93</v>
      </c>
      <c r="H8" s="36"/>
      <c r="I8" s="36"/>
      <c r="J8" s="36" t="s">
        <v>94</v>
      </c>
      <c r="K8" s="36"/>
      <c r="L8" s="36"/>
    </row>
    <row r="9" spans="3:12" ht="12.75">
      <c r="C9" s="36" t="s">
        <v>29</v>
      </c>
      <c r="D9" s="36"/>
      <c r="E9" s="36" t="s">
        <v>95</v>
      </c>
      <c r="F9" s="36"/>
      <c r="G9" s="36" t="s">
        <v>96</v>
      </c>
      <c r="H9" s="36"/>
      <c r="I9" s="36" t="s">
        <v>30</v>
      </c>
      <c r="J9" s="36"/>
      <c r="K9" s="36"/>
      <c r="L9" s="36"/>
    </row>
    <row r="10" spans="3:12" ht="12.75">
      <c r="C10" s="37" t="s">
        <v>97</v>
      </c>
      <c r="D10" s="37"/>
      <c r="E10" s="37" t="s">
        <v>37</v>
      </c>
      <c r="F10" s="37"/>
      <c r="G10" s="37" t="s">
        <v>98</v>
      </c>
      <c r="H10" s="37"/>
      <c r="I10" s="37"/>
      <c r="J10" s="37"/>
      <c r="K10" s="37"/>
      <c r="L10" s="37"/>
    </row>
    <row r="11" spans="3:12" ht="12.75"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3:12" ht="12.75"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2.75">
      <c r="A13" s="1" t="s">
        <v>110</v>
      </c>
      <c r="C13" s="30">
        <v>41000</v>
      </c>
      <c r="D13" s="30"/>
      <c r="E13" s="30">
        <v>4832</v>
      </c>
      <c r="F13" s="30"/>
      <c r="G13" s="30">
        <v>-3551</v>
      </c>
      <c r="H13" s="30"/>
      <c r="I13" s="30">
        <f>SUM(C13:H13)</f>
        <v>42281</v>
      </c>
      <c r="J13" s="30">
        <v>742</v>
      </c>
      <c r="K13" s="30"/>
      <c r="L13" s="30">
        <f>SUM(I13:K13)</f>
        <v>43023</v>
      </c>
    </row>
    <row r="14" spans="1:12" ht="12" customHeight="1">
      <c r="A14" s="1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3:12" ht="12.75"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2.75">
      <c r="A16" t="s">
        <v>99</v>
      </c>
      <c r="C16" s="30"/>
      <c r="D16" s="30"/>
      <c r="E16" s="30"/>
      <c r="F16" s="30"/>
      <c r="G16" s="30">
        <v>1899</v>
      </c>
      <c r="H16" s="30"/>
      <c r="I16" s="30">
        <f>SUM(C16:H16)</f>
        <v>1899</v>
      </c>
      <c r="J16" s="30">
        <v>426</v>
      </c>
      <c r="K16" s="30"/>
      <c r="L16" s="30">
        <f>SUM(I16:K16)</f>
        <v>2325</v>
      </c>
    </row>
    <row r="17" spans="3:12" ht="12.75"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3:12" ht="12.75"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3:12" ht="12.75"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3.5" thickBot="1">
      <c r="A20" s="1" t="s">
        <v>123</v>
      </c>
      <c r="C20" s="32">
        <f>SUM(C12:C19)</f>
        <v>41000</v>
      </c>
      <c r="D20" s="33"/>
      <c r="E20" s="32">
        <f>SUM(E12:E19)</f>
        <v>4832</v>
      </c>
      <c r="F20" s="33"/>
      <c r="G20" s="32">
        <f>SUM(G12:G19)</f>
        <v>-1652</v>
      </c>
      <c r="H20" s="33"/>
      <c r="I20" s="32">
        <f>SUM(I12:I19)</f>
        <v>44180</v>
      </c>
      <c r="J20" s="32">
        <f>SUM(J12:J19)</f>
        <v>1168</v>
      </c>
      <c r="K20" s="33"/>
      <c r="L20" s="32">
        <f>SUM(L12:L19)</f>
        <v>45348</v>
      </c>
    </row>
    <row r="21" spans="3:12" ht="12.75">
      <c r="C21" s="29"/>
      <c r="D21" s="29"/>
      <c r="E21" s="29"/>
      <c r="F21" s="29"/>
      <c r="G21" s="29"/>
      <c r="H21" s="29"/>
      <c r="I21" s="29"/>
      <c r="J21" s="41"/>
      <c r="K21" s="29"/>
      <c r="L21" s="41"/>
    </row>
    <row r="22" spans="3:12" ht="12.75"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3:12" ht="12.75"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3" ht="12.75">
      <c r="A24" s="1" t="s">
        <v>113</v>
      </c>
      <c r="C24" s="30">
        <v>41000</v>
      </c>
      <c r="D24" s="30"/>
      <c r="E24" s="30">
        <v>4774</v>
      </c>
      <c r="F24" s="30"/>
      <c r="G24" s="30">
        <v>-3304</v>
      </c>
      <c r="H24" s="30"/>
      <c r="I24" s="30">
        <v>42470</v>
      </c>
      <c r="J24" s="30">
        <v>1062</v>
      </c>
      <c r="K24" s="30"/>
      <c r="L24" s="30">
        <f>SUM(I24:K24)</f>
        <v>43532</v>
      </c>
      <c r="M24" s="38">
        <f>L24-BSheet!E49</f>
        <v>0</v>
      </c>
    </row>
    <row r="25" spans="1:12" ht="12.75">
      <c r="A25" s="1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3:12" ht="12.75"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ht="12.75">
      <c r="A27" t="s">
        <v>99</v>
      </c>
      <c r="C27" s="30"/>
      <c r="D27" s="30"/>
      <c r="E27" s="30"/>
      <c r="F27" s="30"/>
      <c r="G27" s="30">
        <f>Income!G40</f>
        <v>3376</v>
      </c>
      <c r="H27" s="30"/>
      <c r="I27" s="30">
        <f>SUM(C27:H27)</f>
        <v>3376</v>
      </c>
      <c r="J27" s="30">
        <f>Income!G42</f>
        <v>236</v>
      </c>
      <c r="K27" s="30"/>
      <c r="L27" s="30">
        <f>SUM(I27:K27)</f>
        <v>3612</v>
      </c>
    </row>
    <row r="28" spans="3:12" ht="12.75"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3:12" ht="12.75"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3:12" ht="12.75"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3.5" thickBot="1">
      <c r="A31" s="1" t="s">
        <v>124</v>
      </c>
      <c r="C31" s="32">
        <f>SUM(C23:C30)</f>
        <v>41000</v>
      </c>
      <c r="D31" s="33"/>
      <c r="E31" s="32">
        <f>SUM(E23:E30)</f>
        <v>4774</v>
      </c>
      <c r="F31" s="33"/>
      <c r="G31" s="32">
        <f>SUM(G23:G30)</f>
        <v>72</v>
      </c>
      <c r="H31" s="33"/>
      <c r="I31" s="32">
        <f>SUM(I23:I30)</f>
        <v>45846</v>
      </c>
      <c r="J31" s="32">
        <f>SUM(J23:J30)</f>
        <v>1298</v>
      </c>
      <c r="K31" s="33"/>
      <c r="L31" s="32">
        <f>SUM(L23:L30)</f>
        <v>47144</v>
      </c>
    </row>
    <row r="32" spans="3:12" ht="12.75">
      <c r="C32" s="29"/>
      <c r="D32" s="29"/>
      <c r="E32" s="29"/>
      <c r="F32" s="29"/>
      <c r="G32" s="29"/>
      <c r="H32" s="29"/>
      <c r="I32" s="29"/>
      <c r="J32" s="40"/>
      <c r="K32" s="29"/>
      <c r="L32" s="40">
        <f>L31-BSheet!C49</f>
        <v>0</v>
      </c>
    </row>
    <row r="33" spans="3:12" ht="12.75"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3:12" ht="12.75">
      <c r="C34" s="29"/>
      <c r="D34" s="29"/>
      <c r="E34" s="29"/>
      <c r="F34" s="29"/>
      <c r="G34" s="29"/>
      <c r="H34" s="29"/>
      <c r="I34" s="29"/>
      <c r="J34" s="29"/>
      <c r="K34" s="29"/>
      <c r="L34" s="29"/>
    </row>
    <row r="35" spans="3:12" ht="12.75"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3:12" ht="12.75">
      <c r="C36" s="29"/>
      <c r="D36" s="29"/>
      <c r="E36" s="29"/>
      <c r="F36" s="29"/>
      <c r="G36" s="29"/>
      <c r="H36" s="29"/>
      <c r="I36" s="29"/>
      <c r="J36" s="29"/>
      <c r="K36" s="29"/>
      <c r="L36" s="29"/>
    </row>
    <row r="37" spans="3:12" ht="12.75"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3:12" ht="12.75"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3:12" ht="12.75">
      <c r="C39" s="29"/>
      <c r="D39" s="29"/>
      <c r="E39" s="29"/>
      <c r="F39" s="29"/>
      <c r="G39" s="29"/>
      <c r="H39" s="29"/>
      <c r="I39" s="29"/>
      <c r="J39" s="29"/>
      <c r="K39" s="29"/>
      <c r="L39" s="29"/>
    </row>
    <row r="40" spans="4:8" ht="12.75">
      <c r="D40" s="4"/>
      <c r="E40" s="4"/>
      <c r="F40" s="4"/>
      <c r="H40" s="4"/>
    </row>
    <row r="41" spans="4:8" ht="12.75">
      <c r="D41" s="4"/>
      <c r="E41" s="4"/>
      <c r="F41" s="4"/>
      <c r="H41" s="4"/>
    </row>
    <row r="43" ht="12.75">
      <c r="A43" s="1" t="s">
        <v>47</v>
      </c>
    </row>
    <row r="44" ht="12.75">
      <c r="A44" s="1" t="s">
        <v>115</v>
      </c>
    </row>
    <row r="46" ht="12.75">
      <c r="A46" s="1"/>
    </row>
    <row r="47" ht="12.75">
      <c r="A47" s="1"/>
    </row>
  </sheetData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6" max="6" width="9.421875" style="0" bestFit="1" customWidth="1"/>
    <col min="8" max="8" width="9.7109375" style="0" bestFit="1" customWidth="1"/>
  </cols>
  <sheetData>
    <row r="2" ht="12.75">
      <c r="A2" s="1" t="s">
        <v>12</v>
      </c>
    </row>
    <row r="3" ht="12.75">
      <c r="A3" s="1" t="s">
        <v>19</v>
      </c>
    </row>
    <row r="4" ht="12.75">
      <c r="A4" s="1" t="s">
        <v>122</v>
      </c>
    </row>
    <row r="5" ht="12.75">
      <c r="A5" s="16" t="s">
        <v>32</v>
      </c>
    </row>
    <row r="6" ht="12.75">
      <c r="A6" s="16"/>
    </row>
    <row r="7" spans="6:8" ht="12.75">
      <c r="F7" s="6" t="s">
        <v>112</v>
      </c>
      <c r="G7" s="6"/>
      <c r="H7" s="6" t="s">
        <v>109</v>
      </c>
    </row>
    <row r="8" spans="6:8" ht="12.75">
      <c r="F8" s="7" t="s">
        <v>120</v>
      </c>
      <c r="G8" s="8"/>
      <c r="H8" s="7" t="s">
        <v>120</v>
      </c>
    </row>
    <row r="9" spans="6:8" ht="12.75">
      <c r="F9" s="3" t="s">
        <v>20</v>
      </c>
      <c r="H9" s="3" t="s">
        <v>20</v>
      </c>
    </row>
    <row r="10" spans="6:8" ht="12.75">
      <c r="F10" s="14" t="s">
        <v>118</v>
      </c>
      <c r="G10" s="8"/>
      <c r="H10" s="14" t="s">
        <v>119</v>
      </c>
    </row>
    <row r="11" spans="6:8" ht="12.75">
      <c r="F11" s="15" t="s">
        <v>6</v>
      </c>
      <c r="G11" s="8"/>
      <c r="H11" s="15" t="s">
        <v>6</v>
      </c>
    </row>
    <row r="12" spans="6:8" ht="12.75">
      <c r="F12" s="3"/>
      <c r="H12" s="3"/>
    </row>
    <row r="13" spans="1:6" ht="12.75">
      <c r="A13" s="1" t="s">
        <v>25</v>
      </c>
      <c r="F13" s="3"/>
    </row>
    <row r="15" spans="1:8" ht="12.75">
      <c r="A15" s="2" t="s">
        <v>45</v>
      </c>
      <c r="F15" s="11">
        <f>Income!G32</f>
        <v>4327</v>
      </c>
      <c r="H15" s="11">
        <v>2517</v>
      </c>
    </row>
    <row r="16" spans="1:8" ht="12.75">
      <c r="A16" s="2"/>
      <c r="F16" s="11"/>
      <c r="H16" s="11"/>
    </row>
    <row r="17" spans="1:8" ht="12.75">
      <c r="A17" s="2" t="s">
        <v>22</v>
      </c>
      <c r="F17" s="11"/>
      <c r="H17" s="11"/>
    </row>
    <row r="18" spans="1:8" ht="12.75">
      <c r="A18" s="2"/>
      <c r="B18" t="s">
        <v>33</v>
      </c>
      <c r="F18" s="11">
        <v>1866</v>
      </c>
      <c r="H18" s="11">
        <v>1625</v>
      </c>
    </row>
    <row r="19" spans="1:8" ht="12.75">
      <c r="A19" s="2"/>
      <c r="B19" t="s">
        <v>34</v>
      </c>
      <c r="F19" s="11">
        <v>960</v>
      </c>
      <c r="H19" s="11">
        <v>1213</v>
      </c>
    </row>
    <row r="20" spans="1:8" ht="12.75">
      <c r="A20" s="2"/>
      <c r="F20" s="12"/>
      <c r="H20" s="12"/>
    </row>
    <row r="21" spans="1:8" ht="12.75">
      <c r="A21" s="2" t="s">
        <v>43</v>
      </c>
      <c r="F21" s="11">
        <f>SUM(F15:F20)</f>
        <v>7153</v>
      </c>
      <c r="H21" s="11">
        <f>SUM(H15:H20)</f>
        <v>5355</v>
      </c>
    </row>
    <row r="22" spans="1:8" ht="12.75">
      <c r="A22" s="2"/>
      <c r="F22" s="11"/>
      <c r="H22" s="11"/>
    </row>
    <row r="23" spans="1:8" ht="12.75">
      <c r="A23" s="2" t="s">
        <v>24</v>
      </c>
      <c r="F23" s="11"/>
      <c r="H23" s="11"/>
    </row>
    <row r="24" spans="1:8" ht="12.75">
      <c r="A24" s="2"/>
      <c r="B24" t="s">
        <v>35</v>
      </c>
      <c r="F24" s="11">
        <v>-10021</v>
      </c>
      <c r="H24" s="11">
        <v>-6259</v>
      </c>
    </row>
    <row r="25" spans="1:8" ht="12.75">
      <c r="A25" s="2"/>
      <c r="B25" t="s">
        <v>36</v>
      </c>
      <c r="F25" s="11">
        <v>4330</v>
      </c>
      <c r="H25" s="11">
        <v>3470</v>
      </c>
    </row>
    <row r="26" spans="1:8" ht="12.75">
      <c r="A26" s="2"/>
      <c r="F26" s="12"/>
      <c r="H26" s="12"/>
    </row>
    <row r="27" spans="1:8" ht="12.75">
      <c r="A27" s="2" t="s">
        <v>23</v>
      </c>
      <c r="F27" s="11">
        <f>SUM(F21:F26)</f>
        <v>1462</v>
      </c>
      <c r="H27" s="11">
        <f>SUM(H21:H26)</f>
        <v>2566</v>
      </c>
    </row>
    <row r="28" spans="1:10" ht="12.75">
      <c r="A28" s="2"/>
      <c r="F28" s="11"/>
      <c r="H28" s="11"/>
      <c r="J28" t="s">
        <v>46</v>
      </c>
    </row>
    <row r="29" spans="1:8" ht="12.75">
      <c r="A29" s="2" t="s">
        <v>100</v>
      </c>
      <c r="F29" s="11">
        <v>-749</v>
      </c>
      <c r="H29" s="11">
        <v>-225</v>
      </c>
    </row>
    <row r="30" spans="1:8" ht="12.75">
      <c r="A30" s="2" t="s">
        <v>18</v>
      </c>
      <c r="F30" s="11">
        <v>-1029</v>
      </c>
      <c r="H30" s="11">
        <v>-1234</v>
      </c>
    </row>
    <row r="31" spans="1:8" ht="12.75">
      <c r="A31" s="2" t="s">
        <v>17</v>
      </c>
      <c r="F31" s="11">
        <v>70</v>
      </c>
      <c r="H31" s="11">
        <v>21</v>
      </c>
    </row>
    <row r="32" spans="1:8" ht="12.75">
      <c r="A32" s="2"/>
      <c r="F32" s="12"/>
      <c r="H32" s="12"/>
    </row>
    <row r="33" spans="1:8" ht="12.75">
      <c r="A33" s="2" t="s">
        <v>108</v>
      </c>
      <c r="F33" s="11">
        <f>SUM(F27:F32)</f>
        <v>-246</v>
      </c>
      <c r="H33" s="11">
        <f>SUM(H27:H32)</f>
        <v>1128</v>
      </c>
    </row>
    <row r="34" spans="1:8" ht="12.75">
      <c r="A34" s="2"/>
      <c r="F34" s="11"/>
      <c r="H34" s="11"/>
    </row>
    <row r="35" spans="1:8" ht="12.75">
      <c r="A35" s="1" t="s">
        <v>26</v>
      </c>
      <c r="F35" s="11"/>
      <c r="H35" s="11"/>
    </row>
    <row r="36" spans="1:8" ht="12.75">
      <c r="A36" s="2"/>
      <c r="F36" s="11"/>
      <c r="H36" s="11"/>
    </row>
    <row r="37" spans="1:8" ht="12.75">
      <c r="A37" s="2" t="s">
        <v>44</v>
      </c>
      <c r="F37" s="11">
        <v>-274</v>
      </c>
      <c r="H37" s="11">
        <v>-410</v>
      </c>
    </row>
    <row r="38" spans="1:8" ht="12.75">
      <c r="A38" s="2"/>
      <c r="F38" s="11"/>
      <c r="H38" s="11"/>
    </row>
    <row r="39" spans="1:8" ht="12.75">
      <c r="A39" s="1" t="s">
        <v>27</v>
      </c>
      <c r="F39" s="11"/>
      <c r="H39" s="11"/>
    </row>
    <row r="40" spans="1:8" ht="12.75">
      <c r="A40" s="2"/>
      <c r="F40" s="11"/>
      <c r="H40" s="11"/>
    </row>
    <row r="41" spans="1:8" ht="12.75">
      <c r="A41" s="2" t="s">
        <v>48</v>
      </c>
      <c r="F41" s="11">
        <v>-4769</v>
      </c>
      <c r="H41" s="11">
        <v>212</v>
      </c>
    </row>
    <row r="42" spans="1:8" ht="12.75">
      <c r="A42" s="2"/>
      <c r="F42" s="12"/>
      <c r="H42" s="12"/>
    </row>
    <row r="43" spans="1:8" ht="12.75">
      <c r="A43" s="1" t="s">
        <v>101</v>
      </c>
      <c r="F43" s="11">
        <f>SUM(F33:F42)</f>
        <v>-5289</v>
      </c>
      <c r="H43" s="11">
        <f>SUM(H33:H42)</f>
        <v>930</v>
      </c>
    </row>
    <row r="44" spans="1:8" ht="12.75">
      <c r="A44" s="1"/>
      <c r="F44" s="11"/>
      <c r="H44" s="11"/>
    </row>
    <row r="45" spans="1:8" ht="12.75">
      <c r="A45" s="1" t="s">
        <v>102</v>
      </c>
      <c r="F45" s="11">
        <v>9194</v>
      </c>
      <c r="H45" s="11">
        <v>2977</v>
      </c>
    </row>
    <row r="46" spans="1:8" ht="12.75">
      <c r="A46" s="1"/>
      <c r="F46" s="12"/>
      <c r="H46" s="12"/>
    </row>
    <row r="47" spans="1:8" ht="13.5" thickBot="1">
      <c r="A47" s="1" t="s">
        <v>103</v>
      </c>
      <c r="F47" s="13">
        <f>+F45+F43</f>
        <v>3905</v>
      </c>
      <c r="H47" s="13">
        <f>+H45+H43</f>
        <v>3907</v>
      </c>
    </row>
    <row r="48" spans="6:8" ht="13.5" thickTop="1">
      <c r="F48" s="38"/>
      <c r="H48" s="38"/>
    </row>
    <row r="49" spans="6:8" ht="12.75">
      <c r="F49" s="4"/>
      <c r="H49" s="4"/>
    </row>
    <row r="50" spans="1:8" ht="12.75">
      <c r="A50" s="1" t="s">
        <v>104</v>
      </c>
      <c r="F50" s="4"/>
      <c r="H50" s="4"/>
    </row>
    <row r="51" spans="1:8" ht="12.75">
      <c r="A51" s="1" t="s">
        <v>105</v>
      </c>
      <c r="F51" s="4"/>
      <c r="H51" s="4"/>
    </row>
    <row r="52" spans="6:8" ht="12.75">
      <c r="F52" s="6" t="s">
        <v>15</v>
      </c>
      <c r="G52" s="6"/>
      <c r="H52" s="6" t="s">
        <v>15</v>
      </c>
    </row>
    <row r="53" spans="6:8" ht="12.75">
      <c r="F53" s="42" t="s">
        <v>118</v>
      </c>
      <c r="G53" s="6"/>
      <c r="H53" s="42" t="s">
        <v>119</v>
      </c>
    </row>
    <row r="54" spans="6:8" ht="12.75">
      <c r="F54" s="44" t="s">
        <v>6</v>
      </c>
      <c r="G54" s="6"/>
      <c r="H54" s="44" t="s">
        <v>6</v>
      </c>
    </row>
    <row r="55" spans="6:8" ht="12.75">
      <c r="F55" s="43"/>
      <c r="G55" s="6"/>
      <c r="H55" s="43"/>
    </row>
    <row r="56" spans="1:8" ht="12.75">
      <c r="A56" t="s">
        <v>106</v>
      </c>
      <c r="F56" s="4">
        <f>BSheet!C28+BSheet!C27</f>
        <v>4095</v>
      </c>
      <c r="H56" s="4">
        <v>3932</v>
      </c>
    </row>
    <row r="57" spans="6:8" ht="12.75">
      <c r="F57" s="4"/>
      <c r="H57" s="4"/>
    </row>
    <row r="58" spans="1:8" ht="12.75">
      <c r="A58" t="s">
        <v>107</v>
      </c>
      <c r="F58" s="46">
        <v>-190</v>
      </c>
      <c r="H58" s="46">
        <v>-25</v>
      </c>
    </row>
    <row r="59" spans="6:8" ht="12.75">
      <c r="F59" s="5"/>
      <c r="H59" s="5"/>
    </row>
    <row r="60" spans="6:8" ht="13.5" thickBot="1">
      <c r="F60" s="45">
        <f>SUM(F56:F59)</f>
        <v>3905</v>
      </c>
      <c r="H60" s="45">
        <f>SUM(H56:H59)</f>
        <v>3907</v>
      </c>
    </row>
    <row r="61" spans="6:8" ht="13.5" thickTop="1">
      <c r="F61" s="39">
        <f>F60-F47</f>
        <v>0</v>
      </c>
      <c r="G61" s="38"/>
      <c r="H61" s="39"/>
    </row>
    <row r="62" ht="12.75">
      <c r="F62" s="4"/>
    </row>
    <row r="63" ht="12.75">
      <c r="F63" s="4"/>
    </row>
    <row r="64" ht="12.75">
      <c r="F64" s="4"/>
    </row>
    <row r="65" spans="1:6" ht="12.75">
      <c r="A65" s="1" t="s">
        <v>21</v>
      </c>
      <c r="F65" s="4"/>
    </row>
    <row r="66" spans="1:6" ht="12.75">
      <c r="A66" s="1" t="s">
        <v>114</v>
      </c>
      <c r="F66" s="4"/>
    </row>
    <row r="68" ht="12.75">
      <c r="A68" s="1"/>
    </row>
    <row r="69" ht="12.75">
      <c r="A69" s="1"/>
    </row>
  </sheetData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 Mun Hoo</dc:creator>
  <cp:keywords/>
  <dc:description/>
  <cp:lastModifiedBy>ylee</cp:lastModifiedBy>
  <cp:lastPrinted>2010-02-10T10:31:25Z</cp:lastPrinted>
  <dcterms:created xsi:type="dcterms:W3CDTF">2002-10-30T07:42:49Z</dcterms:created>
  <dcterms:modified xsi:type="dcterms:W3CDTF">2010-02-11T02:41:13Z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