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tabRatio="602" activeTab="0"/>
  </bookViews>
  <sheets>
    <sheet name="announcement" sheetId="1" r:id="rId1"/>
  </sheets>
  <definedNames>
    <definedName name="_xlnm.Print_Area" localSheetId="0">'announcement'!$A$1:$M$74</definedName>
  </definedNames>
  <calcPr fullCalcOnLoad="1"/>
</workbook>
</file>

<file path=xl/sharedStrings.xml><?xml version="1.0" encoding="utf-8"?>
<sst xmlns="http://schemas.openxmlformats.org/spreadsheetml/2006/main" count="128" uniqueCount="94">
  <si>
    <t>Minority Interest</t>
  </si>
  <si>
    <t>MEGA PASCAL BERHAD (182350-H)</t>
  </si>
  <si>
    <t>QUARTERLY REPORT</t>
  </si>
  <si>
    <t>The figures have not been audited.</t>
  </si>
  <si>
    <t xml:space="preserve">I   CONSOLIDATED INCOME STATEMENT </t>
  </si>
  <si>
    <t>INDIVIDUAL</t>
  </si>
  <si>
    <t>CUMULATIVE</t>
  </si>
  <si>
    <t>QUARTER</t>
  </si>
  <si>
    <t xml:space="preserve">CURRENT </t>
  </si>
  <si>
    <t>PRECEDING</t>
  </si>
  <si>
    <t xml:space="preserve">YEAR </t>
  </si>
  <si>
    <t>TO DATE</t>
  </si>
  <si>
    <t>RM'000</t>
  </si>
  <si>
    <t>(a)</t>
  </si>
  <si>
    <t>Turnover</t>
  </si>
  <si>
    <t>(b)</t>
  </si>
  <si>
    <t>Investment income</t>
  </si>
  <si>
    <t xml:space="preserve">(c) </t>
  </si>
  <si>
    <t>Other income including interest income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</si>
  <si>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</si>
  <si>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</si>
  <si>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</si>
  <si>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</si>
  <si>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</si>
  <si>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</si>
  <si>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</si>
  <si>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(e)</t>
  </si>
  <si>
    <t>borrowings, depreciation and amortisation</t>
  </si>
  <si>
    <t>and exceptional items but before income tax,</t>
  </si>
  <si>
    <t>(f)</t>
  </si>
  <si>
    <t xml:space="preserve">Share in the results of associated </t>
  </si>
  <si>
    <t>(g)</t>
  </si>
  <si>
    <t>and extraordinary items</t>
  </si>
  <si>
    <t>(h)</t>
  </si>
  <si>
    <t>Taxation</t>
  </si>
  <si>
    <t>(i)</t>
  </si>
  <si>
    <t>before deducting minority interests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</si>
  <si>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</si>
  <si>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</si>
  <si>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</si>
  <si>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</si>
  <si>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</si>
  <si>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</si>
  <si>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</si>
  <si>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 xml:space="preserve">Extraordinary items attributable to members of </t>
  </si>
  <si>
    <t>the Company</t>
  </si>
  <si>
    <t>(l)</t>
  </si>
  <si>
    <t>attributable to members of the Company</t>
  </si>
  <si>
    <t>AS AT</t>
  </si>
  <si>
    <t>Fixed assets</t>
  </si>
  <si>
    <t>Investment in Associated Companies</t>
  </si>
  <si>
    <t>Goodwill On Consolidation</t>
  </si>
  <si>
    <t>Current Assets</t>
  </si>
  <si>
    <t>Stocks</t>
  </si>
  <si>
    <t>Trade Debtors</t>
  </si>
  <si>
    <t>Other Debtors</t>
  </si>
  <si>
    <t>Cash &amp; Bank Balances</t>
  </si>
  <si>
    <t>Current Liabilities</t>
  </si>
  <si>
    <t>Trade Creditors</t>
  </si>
  <si>
    <t>Other Creditors &amp; Accruals</t>
  </si>
  <si>
    <t>Hire Purchase Creditors</t>
  </si>
  <si>
    <t>Provision For Taxation</t>
  </si>
  <si>
    <t>Bank Borrowings</t>
  </si>
  <si>
    <t>Shareholders' Funds</t>
  </si>
  <si>
    <t>Share Capital</t>
  </si>
  <si>
    <t>Reserves</t>
  </si>
  <si>
    <t>Share Premium</t>
  </si>
  <si>
    <t>Capital Reserve</t>
  </si>
  <si>
    <t>Retained Profit</t>
  </si>
  <si>
    <t>Long Term Liabilities</t>
  </si>
  <si>
    <t>Basic (based on  60,490,000 ordinary shares) (sen)</t>
  </si>
  <si>
    <t>Net tangible assets per share (RM)</t>
  </si>
  <si>
    <t>31/12/2000</t>
  </si>
  <si>
    <t>Investment in Joint Venture</t>
  </si>
  <si>
    <t>Deposits With Financial Institution</t>
  </si>
  <si>
    <t>Amount Due To Related Company</t>
  </si>
  <si>
    <t>Amount Due From Holding Company</t>
  </si>
  <si>
    <t>Operating profit before</t>
  </si>
  <si>
    <t>Operating (loss)/profit after interest on</t>
  </si>
  <si>
    <t>(Loss)/profit before taxation,  minority interests</t>
  </si>
  <si>
    <t>(Loss)/profit after taxation</t>
  </si>
  <si>
    <t>(Loss)/profit after taxation attributable to</t>
  </si>
  <si>
    <t xml:space="preserve">(Loss)/profit after taxation and extraordinary items </t>
  </si>
  <si>
    <t>(Loss)/earnings per share based on 2(j) above</t>
  </si>
  <si>
    <t xml:space="preserve">Net Current Assets </t>
  </si>
  <si>
    <t>companies and joint venture</t>
  </si>
  <si>
    <t>Basic (based on average weighted number of</t>
  </si>
  <si>
    <t>Add minority interests</t>
  </si>
  <si>
    <t>Quarterly report on consolidated results for the financial quarter ended 31st December 2001.</t>
  </si>
  <si>
    <t>II   CONSOLIDATED BALANCE SHEET AS AT 31ST DECEMBER 2001</t>
  </si>
  <si>
    <t>31/12/2001</t>
  </si>
  <si>
    <t xml:space="preserve">   41,061,788 ordinanry shares) (sen)</t>
  </si>
  <si>
    <t>Investment Property</t>
  </si>
  <si>
    <t>Other Assets</t>
  </si>
</sst>
</file>

<file path=xl/styles.xml><?xml version="1.0" encoding="utf-8"?>
<styleSheet xmlns="http://schemas.openxmlformats.org/spreadsheetml/2006/main">
  <numFmts count="27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mm/dd/yy"/>
    <numFmt numFmtId="175" formatCode="0.00_);\(0.00\)"/>
    <numFmt numFmtId="176" formatCode="_(* #,##0.00000_);_(* \(#,##0.00000\);_(* &quot;-&quot;??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</numFmts>
  <fonts count="5">
    <font>
      <sz val="10"/>
      <name val="Times New Roman"/>
      <family val="0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43" fontId="0" fillId="0" borderId="0" xfId="15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0" xfId="15" applyNumberFormat="1" applyAlignment="1">
      <alignment/>
    </xf>
    <xf numFmtId="170" fontId="0" fillId="0" borderId="0" xfId="0" applyNumberFormat="1" applyAlignment="1">
      <alignment/>
    </xf>
    <xf numFmtId="0" fontId="0" fillId="0" borderId="0" xfId="0" applyFont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170" fontId="0" fillId="0" borderId="2" xfId="15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2" xfId="15" applyNumberFormat="1" applyBorder="1" applyAlignment="1">
      <alignment/>
    </xf>
    <xf numFmtId="43" fontId="0" fillId="0" borderId="1" xfId="15" applyBorder="1" applyAlignment="1">
      <alignment/>
    </xf>
    <xf numFmtId="43" fontId="0" fillId="0" borderId="1" xfId="15" applyNumberFormat="1" applyBorder="1" applyAlignment="1">
      <alignment/>
    </xf>
    <xf numFmtId="170" fontId="1" fillId="0" borderId="3" xfId="15" applyNumberFormat="1" applyFont="1" applyBorder="1" applyAlignment="1">
      <alignment/>
    </xf>
    <xf numFmtId="170" fontId="1" fillId="0" borderId="0" xfId="15" applyNumberFormat="1" applyFont="1" applyAlignment="1">
      <alignment/>
    </xf>
    <xf numFmtId="170" fontId="1" fillId="0" borderId="0" xfId="15" applyNumberFormat="1" applyFont="1" applyBorder="1" applyAlignment="1">
      <alignment/>
    </xf>
    <xf numFmtId="170" fontId="1" fillId="0" borderId="4" xfId="15" applyNumberFormat="1" applyFont="1" applyBorder="1" applyAlignment="1">
      <alignment/>
    </xf>
    <xf numFmtId="170" fontId="0" fillId="0" borderId="0" xfId="15" applyNumberFormat="1" applyFont="1" applyAlignment="1">
      <alignment/>
    </xf>
    <xf numFmtId="170" fontId="0" fillId="0" borderId="0" xfId="15" applyNumberFormat="1" applyFont="1" applyBorder="1" applyAlignment="1">
      <alignment/>
    </xf>
    <xf numFmtId="43" fontId="0" fillId="0" borderId="0" xfId="15" applyBorder="1" applyAlignment="1">
      <alignment/>
    </xf>
    <xf numFmtId="170" fontId="0" fillId="0" borderId="0" xfId="0" applyNumberFormat="1" applyFont="1" applyAlignment="1">
      <alignment/>
    </xf>
    <xf numFmtId="43" fontId="0" fillId="0" borderId="1" xfId="15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1" fillId="0" borderId="0" xfId="0" applyFont="1" applyAlignment="1" quotePrefix="1">
      <alignment horizontal="center"/>
    </xf>
    <xf numFmtId="43" fontId="0" fillId="0" borderId="0" xfId="15" applyNumberFormat="1" applyBorder="1" applyAlignment="1">
      <alignment/>
    </xf>
    <xf numFmtId="170" fontId="0" fillId="0" borderId="0" xfId="15" applyNumberFormat="1" applyFill="1" applyAlignment="1">
      <alignment/>
    </xf>
    <xf numFmtId="170" fontId="1" fillId="0" borderId="3" xfId="15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70" fontId="3" fillId="0" borderId="1" xfId="15" applyNumberFormat="1" applyFont="1" applyBorder="1" applyAlignment="1">
      <alignment/>
    </xf>
    <xf numFmtId="170" fontId="3" fillId="0" borderId="0" xfId="15" applyNumberFormat="1" applyFont="1" applyAlignment="1">
      <alignment/>
    </xf>
    <xf numFmtId="170" fontId="3" fillId="0" borderId="2" xfId="15" applyNumberFormat="1" applyFont="1" applyBorder="1" applyAlignment="1">
      <alignment/>
    </xf>
    <xf numFmtId="43" fontId="3" fillId="0" borderId="1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170" fontId="1" fillId="0" borderId="4" xfId="15" applyNumberFormat="1" applyFont="1" applyFill="1" applyBorder="1" applyAlignment="1">
      <alignment/>
    </xf>
    <xf numFmtId="14" fontId="1" fillId="0" borderId="0" xfId="0" applyNumberFormat="1" applyFont="1" applyAlignment="1">
      <alignment horizontal="center"/>
    </xf>
    <xf numFmtId="170" fontId="0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4" fontId="1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7"/>
  <sheetViews>
    <sheetView tabSelected="1" workbookViewId="0" topLeftCell="F63">
      <selection activeCell="M74" sqref="A1:M74"/>
    </sheetView>
  </sheetViews>
  <sheetFormatPr defaultColWidth="9.33203125" defaultRowHeight="12.75"/>
  <cols>
    <col min="1" max="2" width="4.83203125" style="0" customWidth="1"/>
    <col min="3" max="3" width="5" style="0" customWidth="1"/>
    <col min="4" max="4" width="49.16015625" style="0" customWidth="1"/>
    <col min="5" max="5" width="13.33203125" style="0" hidden="1" customWidth="1"/>
    <col min="6" max="6" width="4.16015625" style="0" customWidth="1"/>
    <col min="7" max="7" width="13.83203125" style="0" customWidth="1"/>
    <col min="8" max="8" width="4.33203125" style="0" customWidth="1"/>
    <col min="9" max="9" width="13.33203125" style="0" customWidth="1"/>
    <col min="10" max="10" width="4.33203125" style="0" customWidth="1"/>
    <col min="11" max="11" width="14.83203125" style="0" customWidth="1"/>
    <col min="12" max="12" width="4.33203125" style="0" customWidth="1"/>
    <col min="13" max="13" width="15.5" style="0" customWidth="1"/>
    <col min="14" max="14" width="11.83203125" style="0" customWidth="1"/>
  </cols>
  <sheetData>
    <row r="1" spans="7:14" s="2" customFormat="1" ht="12.75">
      <c r="G1"/>
      <c r="H1"/>
      <c r="I1"/>
      <c r="J1"/>
      <c r="K1"/>
      <c r="L1"/>
      <c r="M1"/>
      <c r="N1"/>
    </row>
    <row r="2" spans="1:14" s="2" customFormat="1" ht="14.25">
      <c r="A2" s="3" t="s">
        <v>1</v>
      </c>
      <c r="B2" s="3"/>
      <c r="C2" s="3"/>
      <c r="D2" s="3"/>
      <c r="E2" s="3"/>
      <c r="F2" s="3"/>
      <c r="G2"/>
      <c r="H2"/>
      <c r="I2"/>
      <c r="J2"/>
      <c r="K2"/>
      <c r="L2"/>
      <c r="M2"/>
      <c r="N2"/>
    </row>
    <row r="3" spans="1:14" s="2" customFormat="1" ht="14.25">
      <c r="A3" s="3" t="s">
        <v>2</v>
      </c>
      <c r="B3"/>
      <c r="C3"/>
      <c r="D3"/>
      <c r="E3"/>
      <c r="F3"/>
      <c r="G3"/>
      <c r="H3"/>
      <c r="I3"/>
      <c r="J3"/>
      <c r="K3"/>
      <c r="L3"/>
      <c r="M3"/>
      <c r="N3"/>
    </row>
    <row r="4" spans="1:14" s="2" customFormat="1" ht="12.75">
      <c r="A4"/>
      <c r="B4"/>
      <c r="C4"/>
      <c r="D4"/>
      <c r="E4"/>
      <c r="F4"/>
      <c r="G4"/>
      <c r="H4"/>
      <c r="I4"/>
      <c r="J4"/>
      <c r="K4"/>
      <c r="L4"/>
      <c r="M4"/>
      <c r="N4"/>
    </row>
    <row r="5" spans="1:14" s="2" customFormat="1" ht="12.75">
      <c r="A5" t="s">
        <v>88</v>
      </c>
      <c r="B5"/>
      <c r="C5"/>
      <c r="D5"/>
      <c r="E5"/>
      <c r="F5"/>
      <c r="G5"/>
      <c r="H5"/>
      <c r="I5"/>
      <c r="J5"/>
      <c r="K5"/>
      <c r="L5"/>
      <c r="M5"/>
      <c r="N5"/>
    </row>
    <row r="6" spans="1:14" s="2" customFormat="1" ht="12.75">
      <c r="A6" t="s">
        <v>3</v>
      </c>
      <c r="B6"/>
      <c r="C6"/>
      <c r="D6"/>
      <c r="E6"/>
      <c r="F6"/>
      <c r="G6"/>
      <c r="H6"/>
      <c r="I6"/>
      <c r="J6"/>
      <c r="K6"/>
      <c r="L6"/>
      <c r="M6"/>
      <c r="N6"/>
    </row>
    <row r="9" ht="12.75">
      <c r="A9" s="2" t="s">
        <v>4</v>
      </c>
    </row>
    <row r="11" spans="5:13" ht="12.75">
      <c r="E11" s="35" t="s">
        <v>5</v>
      </c>
      <c r="F11" s="4"/>
      <c r="G11" s="4" t="s">
        <v>5</v>
      </c>
      <c r="H11" s="4"/>
      <c r="I11" s="4" t="s">
        <v>5</v>
      </c>
      <c r="J11" s="5"/>
      <c r="K11" s="4" t="s">
        <v>6</v>
      </c>
      <c r="L11" s="4"/>
      <c r="M11" s="4" t="s">
        <v>6</v>
      </c>
    </row>
    <row r="12" spans="5:13" ht="12.75" hidden="1">
      <c r="E12" s="35" t="s">
        <v>7</v>
      </c>
      <c r="F12" s="4"/>
      <c r="G12" s="4" t="s">
        <v>7</v>
      </c>
      <c r="H12" s="4"/>
      <c r="I12" s="4" t="s">
        <v>7</v>
      </c>
      <c r="J12" s="5"/>
      <c r="K12" s="4" t="s">
        <v>7</v>
      </c>
      <c r="L12" s="4"/>
      <c r="M12" s="4" t="s">
        <v>7</v>
      </c>
    </row>
    <row r="13" spans="5:13" ht="12.75">
      <c r="E13" s="35" t="s">
        <v>9</v>
      </c>
      <c r="F13" s="4"/>
      <c r="G13" s="4" t="s">
        <v>8</v>
      </c>
      <c r="H13" s="4"/>
      <c r="I13" s="4" t="s">
        <v>9</v>
      </c>
      <c r="J13" s="6"/>
      <c r="K13" s="4" t="s">
        <v>8</v>
      </c>
      <c r="L13" s="4"/>
      <c r="M13" s="4" t="s">
        <v>9</v>
      </c>
    </row>
    <row r="14" spans="5:13" ht="12.75">
      <c r="E14" s="35" t="s">
        <v>10</v>
      </c>
      <c r="F14" s="4"/>
      <c r="G14" s="4" t="s">
        <v>10</v>
      </c>
      <c r="H14" s="4"/>
      <c r="I14" s="4" t="s">
        <v>10</v>
      </c>
      <c r="J14" s="6"/>
      <c r="K14" s="4" t="s">
        <v>10</v>
      </c>
      <c r="L14" s="4"/>
      <c r="M14" s="4" t="s">
        <v>10</v>
      </c>
    </row>
    <row r="15" spans="5:13" ht="12.75">
      <c r="E15" s="35" t="s">
        <v>7</v>
      </c>
      <c r="F15" s="4"/>
      <c r="G15" s="4" t="s">
        <v>7</v>
      </c>
      <c r="H15" s="4"/>
      <c r="I15" s="4" t="s">
        <v>7</v>
      </c>
      <c r="J15" s="6"/>
      <c r="K15" s="4" t="s">
        <v>11</v>
      </c>
      <c r="L15" s="4"/>
      <c r="M15" s="4" t="s">
        <v>11</v>
      </c>
    </row>
    <row r="16" spans="5:13" ht="12.75">
      <c r="E16" s="35" t="s">
        <v>72</v>
      </c>
      <c r="F16" s="4"/>
      <c r="G16" s="42">
        <v>37256</v>
      </c>
      <c r="H16" s="4"/>
      <c r="I16" s="42">
        <v>36891</v>
      </c>
      <c r="J16" s="6"/>
      <c r="K16" s="42">
        <v>37256</v>
      </c>
      <c r="L16" s="4"/>
      <c r="M16" s="42">
        <v>36891</v>
      </c>
    </row>
    <row r="17" spans="5:13" ht="12.75">
      <c r="E17" s="35" t="s">
        <v>12</v>
      </c>
      <c r="F17" s="4"/>
      <c r="G17" s="4" t="s">
        <v>12</v>
      </c>
      <c r="H17" s="4"/>
      <c r="I17" s="4" t="s">
        <v>12</v>
      </c>
      <c r="J17" s="6"/>
      <c r="K17" s="4" t="s">
        <v>12</v>
      </c>
      <c r="L17" s="4"/>
      <c r="M17" s="4" t="s">
        <v>12</v>
      </c>
    </row>
    <row r="18" spans="5:10" ht="12.75">
      <c r="E18" s="34"/>
      <c r="J18" s="7"/>
    </row>
    <row r="19" spans="1:13" ht="13.5" thickBot="1">
      <c r="A19">
        <v>1</v>
      </c>
      <c r="B19" t="s">
        <v>13</v>
      </c>
      <c r="C19" t="s">
        <v>14</v>
      </c>
      <c r="E19" s="36">
        <v>15797</v>
      </c>
      <c r="F19" s="7"/>
      <c r="G19" s="8">
        <f>+K19-43006</f>
        <v>13649</v>
      </c>
      <c r="H19" s="9"/>
      <c r="I19" s="8">
        <v>15797</v>
      </c>
      <c r="J19" s="9"/>
      <c r="K19" s="8">
        <f>56345+310</f>
        <v>56655</v>
      </c>
      <c r="L19" s="9"/>
      <c r="M19" s="8">
        <v>70155</v>
      </c>
    </row>
    <row r="20" spans="5:13" ht="13.5" thickTop="1">
      <c r="E20" s="37"/>
      <c r="F20" s="7"/>
      <c r="G20" s="10"/>
      <c r="H20" s="10"/>
      <c r="I20" s="10"/>
      <c r="J20" s="9"/>
      <c r="K20" s="10"/>
      <c r="L20" s="10"/>
      <c r="M20" s="10"/>
    </row>
    <row r="21" spans="2:13" ht="13.5" thickBot="1">
      <c r="B21" t="s">
        <v>15</v>
      </c>
      <c r="C21" t="s">
        <v>16</v>
      </c>
      <c r="E21" s="36">
        <v>0</v>
      </c>
      <c r="F21" s="7"/>
      <c r="G21" s="8">
        <v>0</v>
      </c>
      <c r="H21" s="9"/>
      <c r="I21" s="8">
        <v>0</v>
      </c>
      <c r="J21" s="9"/>
      <c r="K21" s="8">
        <v>0</v>
      </c>
      <c r="L21" s="9"/>
      <c r="M21" s="8">
        <v>0</v>
      </c>
    </row>
    <row r="22" spans="5:13" ht="13.5" thickTop="1">
      <c r="E22" s="37"/>
      <c r="F22" s="7"/>
      <c r="G22" s="10"/>
      <c r="H22" s="10"/>
      <c r="I22" s="10"/>
      <c r="J22" s="9"/>
      <c r="K22" s="10"/>
      <c r="L22" s="10"/>
      <c r="M22" s="10"/>
    </row>
    <row r="23" spans="2:13" ht="13.5" thickBot="1">
      <c r="B23" t="s">
        <v>17</v>
      </c>
      <c r="C23" t="s">
        <v>18</v>
      </c>
      <c r="E23" s="36">
        <v>887</v>
      </c>
      <c r="F23" s="7"/>
      <c r="G23" s="8">
        <f>+K23-2294</f>
        <v>1077</v>
      </c>
      <c r="H23" s="9"/>
      <c r="I23" s="8">
        <v>2523</v>
      </c>
      <c r="J23" s="9"/>
      <c r="K23" s="8">
        <v>3371</v>
      </c>
      <c r="L23" s="9"/>
      <c r="M23" s="8">
        <v>3666</v>
      </c>
    </row>
    <row r="24" spans="5:13" ht="13.5" thickTop="1">
      <c r="E24" s="37"/>
      <c r="G24" s="10"/>
      <c r="H24" s="10"/>
      <c r="I24" s="10"/>
      <c r="J24" s="9"/>
      <c r="K24" s="10"/>
      <c r="L24" s="10"/>
      <c r="M24" s="10"/>
    </row>
    <row r="25" spans="1:15" ht="12.75">
      <c r="A25">
        <v>2</v>
      </c>
      <c r="B25" t="s">
        <v>13</v>
      </c>
      <c r="C25" t="s">
        <v>77</v>
      </c>
      <c r="E25" s="37">
        <v>2625</v>
      </c>
      <c r="G25" s="10">
        <f>+K25-2012</f>
        <v>603</v>
      </c>
      <c r="H25" s="10"/>
      <c r="I25" s="10">
        <v>2803</v>
      </c>
      <c r="J25" s="9"/>
      <c r="K25" s="10">
        <v>2615</v>
      </c>
      <c r="L25" s="10"/>
      <c r="M25" s="10">
        <v>8715</v>
      </c>
      <c r="O25" s="11"/>
    </row>
    <row r="26" spans="1:13" ht="12.75">
      <c r="A26" s="12"/>
      <c r="B26" s="12"/>
      <c r="C26" s="12" t="s">
        <v>19</v>
      </c>
      <c r="D26" s="12"/>
      <c r="E26" s="37"/>
      <c r="F26" s="12"/>
      <c r="G26" s="13"/>
      <c r="H26" s="13"/>
      <c r="I26" s="13"/>
      <c r="J26" s="14"/>
      <c r="K26" s="13"/>
      <c r="L26" s="13"/>
      <c r="M26" s="13"/>
    </row>
    <row r="27" spans="1:13" ht="12.75">
      <c r="A27" s="12"/>
      <c r="B27" s="12"/>
      <c r="C27" s="12" t="s">
        <v>20</v>
      </c>
      <c r="D27" s="12"/>
      <c r="E27" s="37"/>
      <c r="F27" s="12"/>
      <c r="G27" s="13"/>
      <c r="H27" s="13"/>
      <c r="I27" s="13"/>
      <c r="J27" s="14"/>
      <c r="K27" s="13"/>
      <c r="L27" s="13"/>
      <c r="M27" s="13"/>
    </row>
    <row r="28" spans="1:13" ht="12.75">
      <c r="A28" s="12"/>
      <c r="B28" s="12"/>
      <c r="C28" s="12" t="s">
        <v>21</v>
      </c>
      <c r="D28" s="12"/>
      <c r="E28" s="37"/>
      <c r="F28" s="12"/>
      <c r="G28" s="13"/>
      <c r="H28" s="13"/>
      <c r="I28" s="13"/>
      <c r="J28" s="14"/>
      <c r="K28" s="13"/>
      <c r="L28" s="13"/>
      <c r="M28" s="13"/>
    </row>
    <row r="29" spans="1:13" ht="12.75">
      <c r="A29" s="12"/>
      <c r="B29" s="12"/>
      <c r="C29" s="12"/>
      <c r="D29" s="12"/>
      <c r="E29" s="37"/>
      <c r="F29" s="12"/>
      <c r="G29" s="13"/>
      <c r="H29" s="13"/>
      <c r="I29" s="13"/>
      <c r="J29" s="14"/>
      <c r="K29" s="13"/>
      <c r="L29" s="13"/>
      <c r="M29" s="13"/>
    </row>
    <row r="30" spans="1:13" ht="12.75">
      <c r="A30" s="12"/>
      <c r="B30" s="12" t="s">
        <v>15</v>
      </c>
      <c r="C30" s="12" t="s">
        <v>22</v>
      </c>
      <c r="D30" s="12"/>
      <c r="E30" s="37">
        <v>-82</v>
      </c>
      <c r="F30" s="12"/>
      <c r="G30" s="13">
        <f>+K30+260</f>
        <v>-32</v>
      </c>
      <c r="H30" s="13"/>
      <c r="I30" s="13">
        <v>-82</v>
      </c>
      <c r="J30" s="14"/>
      <c r="K30" s="13">
        <v>-292</v>
      </c>
      <c r="L30" s="13"/>
      <c r="M30" s="13">
        <v>-767</v>
      </c>
    </row>
    <row r="31" spans="1:13" ht="12.75">
      <c r="A31" s="12"/>
      <c r="B31" s="12"/>
      <c r="C31" s="12"/>
      <c r="D31" s="12"/>
      <c r="E31" s="37"/>
      <c r="F31" s="12"/>
      <c r="G31" s="13"/>
      <c r="H31" s="13"/>
      <c r="I31" s="13"/>
      <c r="J31" s="14"/>
      <c r="K31" s="13"/>
      <c r="L31" s="13"/>
      <c r="M31" s="13"/>
    </row>
    <row r="32" spans="1:13" ht="12.75">
      <c r="A32" s="12"/>
      <c r="B32" s="12" t="s">
        <v>17</v>
      </c>
      <c r="C32" s="12" t="s">
        <v>23</v>
      </c>
      <c r="D32" s="12"/>
      <c r="E32" s="37">
        <v>-1806</v>
      </c>
      <c r="F32" s="12"/>
      <c r="G32" s="13">
        <f>+K32+4227</f>
        <v>-1514</v>
      </c>
      <c r="H32" s="13"/>
      <c r="I32" s="13">
        <v>-1919</v>
      </c>
      <c r="J32" s="14"/>
      <c r="K32" s="13">
        <v>-5741</v>
      </c>
      <c r="L32" s="13"/>
      <c r="M32" s="13">
        <f>-5793-230</f>
        <v>-6023</v>
      </c>
    </row>
    <row r="33" spans="1:13" ht="12.75">
      <c r="A33" s="12"/>
      <c r="B33" s="12"/>
      <c r="C33" s="12"/>
      <c r="D33" s="12"/>
      <c r="E33" s="37"/>
      <c r="F33" s="12"/>
      <c r="G33" s="13"/>
      <c r="H33" s="13"/>
      <c r="I33" s="13"/>
      <c r="J33" s="14"/>
      <c r="K33" s="13"/>
      <c r="L33" s="13"/>
      <c r="M33" s="13"/>
    </row>
    <row r="34" spans="1:13" ht="12.75">
      <c r="A34" s="12"/>
      <c r="B34" s="12" t="s">
        <v>24</v>
      </c>
      <c r="C34" s="12" t="s">
        <v>25</v>
      </c>
      <c r="D34" s="12"/>
      <c r="E34" s="38">
        <v>0</v>
      </c>
      <c r="F34" s="12"/>
      <c r="G34" s="15">
        <v>0</v>
      </c>
      <c r="H34" s="14"/>
      <c r="I34" s="15">
        <v>0</v>
      </c>
      <c r="J34" s="14"/>
      <c r="K34" s="15">
        <v>248</v>
      </c>
      <c r="L34" s="14"/>
      <c r="M34" s="15">
        <v>1824</v>
      </c>
    </row>
    <row r="35" spans="1:13" ht="12.75">
      <c r="A35" s="12"/>
      <c r="B35" s="12"/>
      <c r="C35" s="12"/>
      <c r="D35" s="12"/>
      <c r="E35" s="37"/>
      <c r="F35" s="12"/>
      <c r="G35" s="13"/>
      <c r="H35" s="13"/>
      <c r="I35" s="13"/>
      <c r="J35" s="14"/>
      <c r="K35" s="13"/>
      <c r="L35" s="13"/>
      <c r="M35" s="13"/>
    </row>
    <row r="36" spans="1:13" ht="12.75">
      <c r="A36" s="12"/>
      <c r="B36" s="12" t="s">
        <v>26</v>
      </c>
      <c r="C36" s="12" t="s">
        <v>78</v>
      </c>
      <c r="D36" s="12"/>
      <c r="E36" s="37"/>
      <c r="F36" s="12"/>
      <c r="G36" s="27">
        <f>SUM(G25:G34)</f>
        <v>-943</v>
      </c>
      <c r="H36" s="12"/>
      <c r="I36" s="27">
        <f>SUM(I25:I34)</f>
        <v>802</v>
      </c>
      <c r="J36" s="16"/>
      <c r="K36" s="27">
        <f>SUM(K25:K34)</f>
        <v>-3170</v>
      </c>
      <c r="L36" s="12"/>
      <c r="M36" s="27">
        <f>SUM(M25:M34)</f>
        <v>3749</v>
      </c>
    </row>
    <row r="37" spans="1:13" ht="12.75">
      <c r="A37" s="12"/>
      <c r="B37" s="12"/>
      <c r="C37" s="12" t="s">
        <v>27</v>
      </c>
      <c r="D37" s="12"/>
      <c r="E37" s="37"/>
      <c r="F37" s="12"/>
      <c r="G37" s="13"/>
      <c r="H37" s="13"/>
      <c r="I37" s="13"/>
      <c r="J37" s="14"/>
      <c r="K37" s="13"/>
      <c r="L37" s="13"/>
      <c r="M37" s="13"/>
    </row>
    <row r="38" spans="1:13" ht="12.75">
      <c r="A38" s="12"/>
      <c r="B38" s="12"/>
      <c r="C38" s="12" t="s">
        <v>28</v>
      </c>
      <c r="D38" s="12"/>
      <c r="E38" s="37"/>
      <c r="F38" s="12"/>
      <c r="G38" s="13"/>
      <c r="H38" s="13"/>
      <c r="I38" s="13"/>
      <c r="J38" s="14"/>
      <c r="K38" s="13"/>
      <c r="L38" s="13"/>
      <c r="M38" s="13"/>
    </row>
    <row r="39" spans="1:13" ht="12.75">
      <c r="A39" s="12"/>
      <c r="B39" s="12"/>
      <c r="C39" s="12" t="s">
        <v>21</v>
      </c>
      <c r="D39" s="12"/>
      <c r="E39" s="37">
        <v>737</v>
      </c>
      <c r="F39" s="12"/>
      <c r="G39" s="13"/>
      <c r="H39" s="13"/>
      <c r="I39" s="13"/>
      <c r="J39" s="14"/>
      <c r="K39" s="13"/>
      <c r="L39" s="13"/>
      <c r="M39" s="13"/>
    </row>
    <row r="40" spans="1:13" ht="12.75">
      <c r="A40" s="12"/>
      <c r="B40" s="12"/>
      <c r="C40" s="12"/>
      <c r="D40" s="12"/>
      <c r="E40" s="37"/>
      <c r="F40" s="12"/>
      <c r="G40" s="13"/>
      <c r="H40" s="13"/>
      <c r="I40" s="13"/>
      <c r="J40" s="14"/>
      <c r="K40" s="13"/>
      <c r="L40" s="13"/>
      <c r="M40" s="13"/>
    </row>
    <row r="41" spans="1:13" ht="12.75">
      <c r="A41" s="12"/>
      <c r="B41" s="12" t="s">
        <v>29</v>
      </c>
      <c r="C41" s="12" t="s">
        <v>30</v>
      </c>
      <c r="D41" s="12"/>
      <c r="E41" s="37"/>
      <c r="F41" s="12"/>
      <c r="G41" s="14">
        <f>+K41+112</f>
        <v>10</v>
      </c>
      <c r="H41" s="12"/>
      <c r="I41" s="14">
        <v>-464</v>
      </c>
      <c r="J41" s="16"/>
      <c r="K41" s="14">
        <v>-102</v>
      </c>
      <c r="L41" s="12"/>
      <c r="M41" s="14">
        <v>-464</v>
      </c>
    </row>
    <row r="42" spans="1:13" ht="12.75">
      <c r="A42" s="12"/>
      <c r="B42" s="12"/>
      <c r="C42" s="12" t="s">
        <v>85</v>
      </c>
      <c r="D42" s="12"/>
      <c r="E42" s="38">
        <v>0</v>
      </c>
      <c r="F42" s="12"/>
      <c r="G42" s="15"/>
      <c r="H42" s="14"/>
      <c r="I42" s="15"/>
      <c r="J42" s="14"/>
      <c r="K42" s="15"/>
      <c r="L42" s="14"/>
      <c r="M42" s="15"/>
    </row>
    <row r="43" spans="1:13" ht="12.75">
      <c r="A43" s="12"/>
      <c r="B43" s="12"/>
      <c r="C43" s="12"/>
      <c r="D43" s="12"/>
      <c r="E43" s="37"/>
      <c r="F43" s="12"/>
      <c r="G43" s="13"/>
      <c r="H43" s="13"/>
      <c r="I43" s="13"/>
      <c r="J43" s="14"/>
      <c r="K43" s="13"/>
      <c r="L43" s="13"/>
      <c r="M43" s="13"/>
    </row>
    <row r="44" spans="1:13" ht="12.75">
      <c r="A44" s="12"/>
      <c r="B44" s="12" t="s">
        <v>31</v>
      </c>
      <c r="C44" s="12" t="s">
        <v>79</v>
      </c>
      <c r="D44" s="12"/>
      <c r="E44" s="37"/>
      <c r="F44" s="12"/>
      <c r="G44" s="27">
        <f>SUM(G36:G42)</f>
        <v>-933</v>
      </c>
      <c r="H44" s="12"/>
      <c r="I44" s="27">
        <f>SUM(I36:I42)</f>
        <v>338</v>
      </c>
      <c r="J44" s="16"/>
      <c r="K44" s="27">
        <f>SUM(K36:K42)</f>
        <v>-3272</v>
      </c>
      <c r="L44" s="12"/>
      <c r="M44" s="27">
        <f>SUM(M36:M42)</f>
        <v>3285</v>
      </c>
    </row>
    <row r="45" spans="1:13" ht="12.75">
      <c r="A45" s="12"/>
      <c r="B45" s="12"/>
      <c r="C45" s="12" t="s">
        <v>32</v>
      </c>
      <c r="D45" s="12"/>
      <c r="E45" s="37">
        <v>737</v>
      </c>
      <c r="F45" s="12"/>
      <c r="G45" s="13"/>
      <c r="H45" s="13"/>
      <c r="I45" s="13"/>
      <c r="J45" s="14"/>
      <c r="K45" s="13"/>
      <c r="L45" s="13"/>
      <c r="M45" s="13"/>
    </row>
    <row r="46" spans="1:13" ht="12.75">
      <c r="A46" s="12"/>
      <c r="B46" s="12"/>
      <c r="C46" s="12"/>
      <c r="D46" s="12"/>
      <c r="E46" s="37"/>
      <c r="F46" s="12"/>
      <c r="G46" s="13"/>
      <c r="H46" s="13"/>
      <c r="I46" s="13"/>
      <c r="J46" s="14"/>
      <c r="K46" s="13"/>
      <c r="L46" s="13"/>
      <c r="M46" s="13"/>
    </row>
    <row r="47" spans="1:13" ht="12.75">
      <c r="A47" s="12"/>
      <c r="B47" s="12" t="s">
        <v>33</v>
      </c>
      <c r="C47" s="12" t="s">
        <v>34</v>
      </c>
      <c r="D47" s="12"/>
      <c r="E47" s="38">
        <v>-7</v>
      </c>
      <c r="F47" s="12"/>
      <c r="G47" s="15">
        <f>+K47-838</f>
        <v>105</v>
      </c>
      <c r="H47" s="14"/>
      <c r="I47" s="15">
        <v>363</v>
      </c>
      <c r="J47" s="14"/>
      <c r="K47" s="15">
        <v>943</v>
      </c>
      <c r="L47" s="14"/>
      <c r="M47" s="15">
        <v>298</v>
      </c>
    </row>
    <row r="48" spans="1:13" ht="12.75">
      <c r="A48" s="12"/>
      <c r="B48" s="12"/>
      <c r="C48" s="12"/>
      <c r="D48" s="12"/>
      <c r="E48" s="37"/>
      <c r="F48" s="12"/>
      <c r="G48" s="13"/>
      <c r="H48" s="13"/>
      <c r="I48" s="13"/>
      <c r="J48" s="14"/>
      <c r="K48" s="13"/>
      <c r="L48" s="13"/>
      <c r="M48" s="13"/>
    </row>
    <row r="49" spans="1:13" ht="12.75">
      <c r="A49" s="12"/>
      <c r="B49" s="12" t="s">
        <v>35</v>
      </c>
      <c r="C49" s="12" t="s">
        <v>35</v>
      </c>
      <c r="D49" s="12" t="s">
        <v>80</v>
      </c>
      <c r="E49" s="37"/>
      <c r="F49" s="12"/>
      <c r="G49" s="27">
        <f>SUM(G44:G47)</f>
        <v>-828</v>
      </c>
      <c r="H49" s="12"/>
      <c r="I49" s="27">
        <f>SUM(I44:I47)</f>
        <v>701</v>
      </c>
      <c r="J49" s="12"/>
      <c r="K49" s="27">
        <f>SUM(K44:K47)</f>
        <v>-2329</v>
      </c>
      <c r="L49" s="12"/>
      <c r="M49" s="27">
        <f>SUM(M44:M47)</f>
        <v>3583</v>
      </c>
    </row>
    <row r="50" spans="1:13" ht="12.75">
      <c r="A50" s="12"/>
      <c r="B50" s="12"/>
      <c r="C50" s="12"/>
      <c r="D50" s="12" t="s">
        <v>36</v>
      </c>
      <c r="E50" s="37">
        <v>730</v>
      </c>
      <c r="F50" s="12"/>
      <c r="G50" s="13"/>
      <c r="H50" s="13"/>
      <c r="I50" s="13"/>
      <c r="J50" s="13"/>
      <c r="K50" s="13"/>
      <c r="L50" s="13"/>
      <c r="M50" s="13"/>
    </row>
    <row r="51" spans="1:13" ht="12.75">
      <c r="A51" s="12"/>
      <c r="B51" s="12"/>
      <c r="C51" s="12"/>
      <c r="D51" s="12"/>
      <c r="E51" s="37"/>
      <c r="F51" s="12"/>
      <c r="G51" s="13"/>
      <c r="H51" s="13"/>
      <c r="I51" s="13"/>
      <c r="J51" s="14"/>
      <c r="K51" s="13"/>
      <c r="L51" s="13"/>
      <c r="M51" s="13"/>
    </row>
    <row r="52" spans="1:13" ht="12.75">
      <c r="A52" s="12"/>
      <c r="B52" s="12"/>
      <c r="C52" s="12" t="s">
        <v>37</v>
      </c>
      <c r="D52" s="12" t="s">
        <v>87</v>
      </c>
      <c r="E52" s="38">
        <v>75</v>
      </c>
      <c r="F52" s="12"/>
      <c r="G52" s="15">
        <f>+K52-53</f>
        <v>79</v>
      </c>
      <c r="H52" s="14"/>
      <c r="I52" s="15">
        <v>10</v>
      </c>
      <c r="J52" s="14"/>
      <c r="K52" s="15">
        <v>132</v>
      </c>
      <c r="L52" s="14"/>
      <c r="M52" s="15">
        <v>41</v>
      </c>
    </row>
    <row r="53" spans="1:13" ht="12.75">
      <c r="A53" s="12"/>
      <c r="B53" s="12"/>
      <c r="C53" s="12"/>
      <c r="D53" s="12"/>
      <c r="E53" s="37"/>
      <c r="F53" s="12"/>
      <c r="G53" s="13"/>
      <c r="H53" s="13"/>
      <c r="I53" s="13"/>
      <c r="J53" s="14"/>
      <c r="K53" s="13"/>
      <c r="L53" s="13"/>
      <c r="M53" s="13"/>
    </row>
    <row r="54" spans="1:13" ht="12.75">
      <c r="A54" s="12"/>
      <c r="B54" s="12" t="s">
        <v>39</v>
      </c>
      <c r="C54" s="12" t="s">
        <v>81</v>
      </c>
      <c r="D54" s="12"/>
      <c r="E54" s="37"/>
      <c r="F54" s="12"/>
      <c r="G54" s="43">
        <f>SUM(G49:G52)</f>
        <v>-749</v>
      </c>
      <c r="H54" s="16"/>
      <c r="I54" s="43">
        <f>SUM(I49:I52)</f>
        <v>711</v>
      </c>
      <c r="J54" s="16"/>
      <c r="K54" s="43">
        <f>SUM(K49:K52)</f>
        <v>-2197</v>
      </c>
      <c r="L54" s="16"/>
      <c r="M54" s="43">
        <f>SUM(M49:M52)</f>
        <v>3624</v>
      </c>
    </row>
    <row r="55" spans="1:13" ht="12.75">
      <c r="A55" s="12"/>
      <c r="B55" s="12"/>
      <c r="C55" s="12" t="s">
        <v>40</v>
      </c>
      <c r="D55" s="12"/>
      <c r="E55" s="37">
        <v>805</v>
      </c>
      <c r="F55" s="12"/>
      <c r="G55" s="14"/>
      <c r="H55" s="14"/>
      <c r="I55" s="14"/>
      <c r="J55" s="14"/>
      <c r="K55" s="14"/>
      <c r="L55" s="14"/>
      <c r="M55" s="14"/>
    </row>
    <row r="56" spans="5:13" ht="12.75">
      <c r="E56" s="37"/>
      <c r="G56" s="10"/>
      <c r="H56" s="10"/>
      <c r="I56" s="10"/>
      <c r="J56" s="9"/>
      <c r="K56" s="10"/>
      <c r="L56" s="10"/>
      <c r="M56" s="10"/>
    </row>
    <row r="57" spans="2:13" ht="12.75">
      <c r="B57" t="s">
        <v>41</v>
      </c>
      <c r="C57" s="12" t="s">
        <v>35</v>
      </c>
      <c r="D57" t="s">
        <v>42</v>
      </c>
      <c r="E57" s="37">
        <v>0</v>
      </c>
      <c r="G57" s="10">
        <v>0</v>
      </c>
      <c r="H57" s="10"/>
      <c r="I57" s="10">
        <v>0</v>
      </c>
      <c r="J57" s="9"/>
      <c r="K57" s="10">
        <v>0</v>
      </c>
      <c r="L57" s="10"/>
      <c r="M57" s="10">
        <v>0</v>
      </c>
    </row>
    <row r="58" spans="3:13" ht="12.75">
      <c r="C58" s="12" t="s">
        <v>37</v>
      </c>
      <c r="D58" t="s">
        <v>38</v>
      </c>
      <c r="E58" s="37">
        <v>0</v>
      </c>
      <c r="G58" s="10">
        <v>0</v>
      </c>
      <c r="H58" s="10"/>
      <c r="I58" s="10">
        <v>0</v>
      </c>
      <c r="J58" s="9"/>
      <c r="K58" s="10">
        <v>0</v>
      </c>
      <c r="L58" s="10"/>
      <c r="M58" s="10">
        <v>0</v>
      </c>
    </row>
    <row r="59" spans="3:13" ht="12.75">
      <c r="C59" s="12" t="s">
        <v>43</v>
      </c>
      <c r="D59" t="s">
        <v>44</v>
      </c>
      <c r="E59" s="37"/>
      <c r="G59" s="10">
        <v>0</v>
      </c>
      <c r="I59" s="10">
        <v>0</v>
      </c>
      <c r="J59" s="9"/>
      <c r="K59" s="10">
        <v>0</v>
      </c>
      <c r="M59" s="10">
        <v>0</v>
      </c>
    </row>
    <row r="60" spans="4:13" ht="12.75">
      <c r="D60" t="s">
        <v>45</v>
      </c>
      <c r="E60" s="38">
        <v>0</v>
      </c>
      <c r="G60" s="17"/>
      <c r="H60" s="9"/>
      <c r="I60" s="17"/>
      <c r="J60" s="9"/>
      <c r="K60" s="17"/>
      <c r="L60" s="9"/>
      <c r="M60" s="17"/>
    </row>
    <row r="61" spans="5:13" ht="12.75">
      <c r="E61" s="37"/>
      <c r="G61" s="9"/>
      <c r="H61" s="9"/>
      <c r="I61" s="9"/>
      <c r="J61" s="9"/>
      <c r="K61" s="9"/>
      <c r="L61" s="9"/>
      <c r="M61" s="9"/>
    </row>
    <row r="62" spans="5:13" ht="12.75">
      <c r="E62" s="37"/>
      <c r="G62" s="9"/>
      <c r="H62" s="9"/>
      <c r="I62" s="9"/>
      <c r="J62" s="9"/>
      <c r="K62" s="9"/>
      <c r="L62" s="9"/>
      <c r="M62" s="9"/>
    </row>
    <row r="63" spans="2:13" ht="12.75">
      <c r="B63" t="s">
        <v>46</v>
      </c>
      <c r="C63" t="s">
        <v>82</v>
      </c>
      <c r="E63" s="37"/>
      <c r="H63" s="10"/>
      <c r="I63" s="10"/>
      <c r="J63" s="9"/>
      <c r="K63" s="10"/>
      <c r="L63" s="10"/>
      <c r="M63" s="10"/>
    </row>
    <row r="64" spans="3:13" ht="13.5" thickBot="1">
      <c r="C64" t="s">
        <v>47</v>
      </c>
      <c r="E64" s="36">
        <v>805</v>
      </c>
      <c r="G64" s="8">
        <f>SUM(G54:G60)</f>
        <v>-749</v>
      </c>
      <c r="H64" s="9"/>
      <c r="I64" s="8">
        <f>SUM(I54:I60)</f>
        <v>711</v>
      </c>
      <c r="J64" s="9"/>
      <c r="K64" s="8">
        <f>SUM(K54:K60)</f>
        <v>-2197</v>
      </c>
      <c r="L64" s="9"/>
      <c r="M64" s="8">
        <f>SUM(M54:M60)</f>
        <v>3624</v>
      </c>
    </row>
    <row r="65" spans="5:13" ht="13.5" thickTop="1">
      <c r="E65" s="37"/>
      <c r="G65" s="10"/>
      <c r="H65" s="10"/>
      <c r="I65" s="10"/>
      <c r="J65" s="9"/>
      <c r="K65" s="10"/>
      <c r="L65" s="10"/>
      <c r="M65" s="10"/>
    </row>
    <row r="66" spans="5:13" ht="12.75">
      <c r="E66" s="37"/>
      <c r="G66" s="10"/>
      <c r="H66" s="10"/>
      <c r="I66" s="10"/>
      <c r="J66" s="9"/>
      <c r="K66" s="10"/>
      <c r="L66" s="10"/>
      <c r="M66" s="10"/>
    </row>
    <row r="67" spans="1:13" ht="12.75">
      <c r="A67">
        <v>3</v>
      </c>
      <c r="B67" t="s">
        <v>13</v>
      </c>
      <c r="C67" t="s">
        <v>83</v>
      </c>
      <c r="E67" s="37"/>
      <c r="G67" s="10"/>
      <c r="H67" s="10"/>
      <c r="I67" s="10"/>
      <c r="J67" s="10"/>
      <c r="K67" s="10"/>
      <c r="L67" s="10"/>
      <c r="M67" s="10"/>
    </row>
    <row r="68" spans="5:13" ht="12.75">
      <c r="E68" s="37"/>
      <c r="G68" s="10"/>
      <c r="H68" s="10"/>
      <c r="I68" s="10"/>
      <c r="J68" s="10"/>
      <c r="K68" s="10"/>
      <c r="L68" s="10"/>
      <c r="M68" s="10"/>
    </row>
    <row r="69" spans="3:13" ht="13.5" thickBot="1">
      <c r="C69" t="s">
        <v>70</v>
      </c>
      <c r="E69" s="37"/>
      <c r="G69" s="18">
        <f>G54/60490*100</f>
        <v>-1.2382211935857166</v>
      </c>
      <c r="H69" s="26"/>
      <c r="I69" s="31"/>
      <c r="J69" s="1"/>
      <c r="K69" s="18">
        <f>K54/60490*100</f>
        <v>-3.6320052901306</v>
      </c>
      <c r="L69" s="1"/>
      <c r="M69" s="31"/>
    </row>
    <row r="70" spans="3:5" ht="14.25" thickBot="1" thickTop="1">
      <c r="C70" s="34"/>
      <c r="E70" s="39">
        <v>1.3323904777649198</v>
      </c>
    </row>
    <row r="71" spans="3:5" ht="13.5" thickTop="1">
      <c r="C71" t="s">
        <v>86</v>
      </c>
      <c r="E71" s="40"/>
    </row>
    <row r="72" spans="3:13" ht="13.5" thickBot="1">
      <c r="C72" s="12" t="s">
        <v>91</v>
      </c>
      <c r="E72" s="40"/>
      <c r="I72" s="44">
        <f>+I64/60490*100</f>
        <v>1.1754008927095387</v>
      </c>
      <c r="M72" s="44">
        <v>8.82</v>
      </c>
    </row>
    <row r="73" spans="3:5" ht="13.5" thickTop="1">
      <c r="C73" s="34"/>
      <c r="E73" s="40"/>
    </row>
    <row r="74" spans="3:5" ht="12.75">
      <c r="C74" s="34"/>
      <c r="E74" s="40"/>
    </row>
    <row r="75" spans="3:5" ht="12.75">
      <c r="C75" s="34"/>
      <c r="E75" s="40"/>
    </row>
    <row r="76" spans="3:5" ht="12.75">
      <c r="C76" s="34"/>
      <c r="E76" s="40"/>
    </row>
    <row r="77" s="12" customFormat="1" ht="12.75">
      <c r="A77" s="2" t="s">
        <v>89</v>
      </c>
    </row>
    <row r="78" s="12" customFormat="1" ht="12.75">
      <c r="A78" s="2"/>
    </row>
    <row r="79" ht="12.75">
      <c r="A79" s="2"/>
    </row>
    <row r="80" spans="7:13" ht="12.75">
      <c r="G80" s="4" t="s">
        <v>48</v>
      </c>
      <c r="H80" s="4"/>
      <c r="I80" s="4" t="s">
        <v>48</v>
      </c>
      <c r="J80" s="4"/>
      <c r="K80" s="6"/>
      <c r="L80" s="4"/>
      <c r="M80" s="4"/>
    </row>
    <row r="81" spans="7:13" ht="12.75">
      <c r="G81" s="45" t="s">
        <v>90</v>
      </c>
      <c r="H81" s="4"/>
      <c r="I81" s="30" t="s">
        <v>72</v>
      </c>
      <c r="J81" s="4"/>
      <c r="K81" s="6"/>
      <c r="L81" s="4"/>
      <c r="M81" s="4"/>
    </row>
    <row r="82" spans="7:13" ht="12.75">
      <c r="G82" s="4" t="s">
        <v>12</v>
      </c>
      <c r="H82" s="4"/>
      <c r="I82" s="4" t="s">
        <v>12</v>
      </c>
      <c r="J82" s="4"/>
      <c r="K82" s="6"/>
      <c r="L82" s="4"/>
      <c r="M82" s="4"/>
    </row>
    <row r="83" ht="12.75">
      <c r="K83" s="7"/>
    </row>
    <row r="84" spans="2:13" ht="12.75">
      <c r="B84" t="s">
        <v>49</v>
      </c>
      <c r="G84" s="10">
        <f>29848-8887</f>
        <v>20961</v>
      </c>
      <c r="H84" s="10"/>
      <c r="I84" s="10">
        <v>16850.024</v>
      </c>
      <c r="J84" s="10"/>
      <c r="K84" s="9"/>
      <c r="L84" s="10"/>
      <c r="M84" s="10"/>
    </row>
    <row r="85" spans="2:13" ht="12.75">
      <c r="B85" t="s">
        <v>92</v>
      </c>
      <c r="G85" s="10">
        <f>4119+8887</f>
        <v>13006</v>
      </c>
      <c r="H85" s="10"/>
      <c r="I85" s="10">
        <v>0</v>
      </c>
      <c r="J85" s="10"/>
      <c r="K85" s="9"/>
      <c r="L85" s="10"/>
      <c r="M85" s="10"/>
    </row>
    <row r="86" spans="2:13" ht="12.75">
      <c r="B86" t="s">
        <v>50</v>
      </c>
      <c r="G86" s="10">
        <v>607</v>
      </c>
      <c r="H86" s="10"/>
      <c r="I86" s="10">
        <v>5355.408</v>
      </c>
      <c r="J86" s="10"/>
      <c r="K86" s="9"/>
      <c r="L86" s="10"/>
      <c r="M86" s="10"/>
    </row>
    <row r="87" spans="2:13" ht="12.75">
      <c r="B87" t="s">
        <v>73</v>
      </c>
      <c r="G87" s="10">
        <v>480</v>
      </c>
      <c r="H87" s="10"/>
      <c r="I87" s="10">
        <v>593.328</v>
      </c>
      <c r="J87" s="10"/>
      <c r="K87" s="9"/>
      <c r="L87" s="10"/>
      <c r="M87" s="10"/>
    </row>
    <row r="88" spans="2:13" ht="12.75">
      <c r="B88" t="s">
        <v>51</v>
      </c>
      <c r="G88" s="10">
        <f>8438-4119</f>
        <v>4319</v>
      </c>
      <c r="H88" s="10"/>
      <c r="I88" s="10">
        <v>4551</v>
      </c>
      <c r="J88" s="10"/>
      <c r="K88" s="9"/>
      <c r="L88" s="10"/>
      <c r="M88" s="10"/>
    </row>
    <row r="89" spans="7:13" ht="12.75">
      <c r="G89" s="20">
        <f>SUM(G84:G88)</f>
        <v>39373</v>
      </c>
      <c r="H89" s="10"/>
      <c r="I89" s="20">
        <f>SUM(I84:I88)-1</f>
        <v>27348.760000000002</v>
      </c>
      <c r="J89" s="10"/>
      <c r="K89" s="9"/>
      <c r="L89" s="10"/>
      <c r="M89" s="10"/>
    </row>
    <row r="90" spans="7:13" ht="12.75">
      <c r="G90" s="10"/>
      <c r="H90" s="10"/>
      <c r="I90" s="10"/>
      <c r="J90" s="10"/>
      <c r="K90" s="9"/>
      <c r="L90" s="10"/>
      <c r="M90" s="10"/>
    </row>
    <row r="91" spans="2:13" ht="12.75">
      <c r="B91" t="s">
        <v>52</v>
      </c>
      <c r="G91" s="10"/>
      <c r="H91" s="10"/>
      <c r="I91" s="10"/>
      <c r="J91" s="10"/>
      <c r="K91" s="9"/>
      <c r="L91" s="10"/>
      <c r="M91" s="10"/>
    </row>
    <row r="92" spans="3:13" ht="12.75">
      <c r="C92" t="s">
        <v>53</v>
      </c>
      <c r="G92" s="10">
        <v>1392</v>
      </c>
      <c r="H92" s="10"/>
      <c r="I92" s="10">
        <v>1449.137</v>
      </c>
      <c r="J92" s="10"/>
      <c r="K92" s="9"/>
      <c r="L92" s="10"/>
      <c r="M92" s="10"/>
    </row>
    <row r="93" spans="3:13" ht="12.75">
      <c r="C93" t="s">
        <v>54</v>
      </c>
      <c r="G93" s="10">
        <f>19403-2653</f>
        <v>16750</v>
      </c>
      <c r="H93" s="10"/>
      <c r="I93" s="10">
        <f>24018.813-2653</f>
        <v>21365.813</v>
      </c>
      <c r="J93" s="10"/>
      <c r="K93" s="9"/>
      <c r="L93" s="10"/>
      <c r="M93" s="10"/>
    </row>
    <row r="94" spans="3:13" ht="12.75">
      <c r="C94" t="s">
        <v>55</v>
      </c>
      <c r="G94" s="10">
        <v>1342</v>
      </c>
      <c r="H94" s="10"/>
      <c r="I94" s="10">
        <v>3566.8469999999998</v>
      </c>
      <c r="J94" s="10"/>
      <c r="K94" s="9"/>
      <c r="L94" s="10"/>
      <c r="M94" s="10"/>
    </row>
    <row r="95" spans="3:13" ht="12.75">
      <c r="C95" t="s">
        <v>93</v>
      </c>
      <c r="G95" s="10">
        <v>2653</v>
      </c>
      <c r="H95" s="10"/>
      <c r="I95" s="10">
        <v>2653</v>
      </c>
      <c r="J95" s="10"/>
      <c r="K95" s="9"/>
      <c r="L95" s="10"/>
      <c r="M95" s="10"/>
    </row>
    <row r="96" spans="3:13" ht="12.75">
      <c r="C96" t="s">
        <v>76</v>
      </c>
      <c r="G96" s="10">
        <v>1955</v>
      </c>
      <c r="H96" s="10"/>
      <c r="I96" s="10">
        <v>3093.218</v>
      </c>
      <c r="J96" s="10"/>
      <c r="K96" s="9"/>
      <c r="L96" s="10"/>
      <c r="M96" s="10"/>
    </row>
    <row r="97" spans="3:13" ht="12.75">
      <c r="C97" t="s">
        <v>74</v>
      </c>
      <c r="G97" s="10">
        <v>42980</v>
      </c>
      <c r="H97" s="10"/>
      <c r="I97" s="10">
        <v>61017.373</v>
      </c>
      <c r="J97" s="10"/>
      <c r="K97" s="9"/>
      <c r="L97" s="10"/>
      <c r="M97" s="10"/>
    </row>
    <row r="98" spans="3:13" ht="12.75">
      <c r="C98" t="s">
        <v>56</v>
      </c>
      <c r="G98" s="10">
        <v>1096</v>
      </c>
      <c r="H98" s="10"/>
      <c r="I98" s="10">
        <v>614.668</v>
      </c>
      <c r="J98" s="10"/>
      <c r="K98" s="9"/>
      <c r="L98" s="10"/>
      <c r="M98" s="10"/>
    </row>
    <row r="99" spans="7:13" ht="12.75">
      <c r="G99" s="10"/>
      <c r="H99" s="10"/>
      <c r="I99" s="22"/>
      <c r="J99" s="10"/>
      <c r="K99" s="9"/>
      <c r="L99" s="10"/>
      <c r="M99" s="10"/>
    </row>
    <row r="100" spans="7:13" ht="12.75">
      <c r="G100" s="20">
        <f>SUM(G92:G99)</f>
        <v>68168</v>
      </c>
      <c r="H100" s="22"/>
      <c r="I100" s="20">
        <f>SUM(I92:I99)</f>
        <v>93760.05600000001</v>
      </c>
      <c r="J100" s="21"/>
      <c r="K100" s="22"/>
      <c r="L100" s="22"/>
      <c r="M100" s="22"/>
    </row>
    <row r="101" spans="7:13" ht="12.75">
      <c r="G101" s="10"/>
      <c r="H101" s="10"/>
      <c r="I101" s="10"/>
      <c r="J101" s="10"/>
      <c r="K101" s="9"/>
      <c r="L101" s="10"/>
      <c r="M101" s="10"/>
    </row>
    <row r="102" spans="2:13" ht="12.75">
      <c r="B102" t="s">
        <v>57</v>
      </c>
      <c r="G102" s="10"/>
      <c r="H102" s="10"/>
      <c r="I102" s="10"/>
      <c r="J102" s="10"/>
      <c r="K102" s="9"/>
      <c r="L102" s="10"/>
      <c r="M102" s="10"/>
    </row>
    <row r="103" spans="3:13" ht="12.75">
      <c r="C103" t="s">
        <v>58</v>
      </c>
      <c r="G103" s="32">
        <v>7227</v>
      </c>
      <c r="H103" s="10"/>
      <c r="I103" s="10">
        <v>11505.119</v>
      </c>
      <c r="J103" s="10"/>
      <c r="K103" s="9"/>
      <c r="L103" s="10"/>
      <c r="M103" s="10"/>
    </row>
    <row r="104" spans="3:13" ht="12.75">
      <c r="C104" t="s">
        <v>59</v>
      </c>
      <c r="G104" s="32">
        <f>2866+247</f>
        <v>3113</v>
      </c>
      <c r="H104" s="10"/>
      <c r="I104" s="10">
        <v>10001.24</v>
      </c>
      <c r="J104" s="10"/>
      <c r="K104" s="9"/>
      <c r="L104" s="10"/>
      <c r="M104" s="10"/>
    </row>
    <row r="105" spans="3:13" ht="12.75">
      <c r="C105" t="s">
        <v>75</v>
      </c>
      <c r="G105" s="32">
        <v>0</v>
      </c>
      <c r="H105" s="10"/>
      <c r="I105" s="10">
        <v>76.132</v>
      </c>
      <c r="J105" s="10"/>
      <c r="K105" s="9"/>
      <c r="L105" s="10"/>
      <c r="M105" s="10"/>
    </row>
    <row r="106" spans="3:13" ht="12.75">
      <c r="C106" t="s">
        <v>60</v>
      </c>
      <c r="G106" s="32">
        <v>78</v>
      </c>
      <c r="H106" s="10"/>
      <c r="I106" s="10">
        <v>97.096</v>
      </c>
      <c r="J106" s="10"/>
      <c r="K106" s="9"/>
      <c r="L106" s="10"/>
      <c r="M106" s="10"/>
    </row>
    <row r="107" spans="3:13" ht="12.75">
      <c r="C107" t="s">
        <v>61</v>
      </c>
      <c r="G107" s="32">
        <v>313</v>
      </c>
      <c r="H107" s="10"/>
      <c r="I107" s="10">
        <v>561.722</v>
      </c>
      <c r="J107" s="10"/>
      <c r="K107" s="9"/>
      <c r="L107" s="10"/>
      <c r="M107" s="10"/>
    </row>
    <row r="108" spans="3:13" ht="12.75" hidden="1">
      <c r="C108" t="s">
        <v>62</v>
      </c>
      <c r="G108" s="32">
        <v>0</v>
      </c>
      <c r="H108" s="10"/>
      <c r="I108" s="10">
        <v>0</v>
      </c>
      <c r="J108" s="10"/>
      <c r="K108" s="9"/>
      <c r="L108" s="10"/>
      <c r="M108" s="10"/>
    </row>
    <row r="109" spans="7:13" ht="12.75">
      <c r="G109" s="32"/>
      <c r="H109" s="10"/>
      <c r="I109" s="22"/>
      <c r="J109" s="10"/>
      <c r="K109" s="9"/>
      <c r="L109" s="10"/>
      <c r="M109" s="10"/>
    </row>
    <row r="110" spans="7:13" ht="12.75">
      <c r="G110" s="33">
        <f>SUM(G103:G109)</f>
        <v>10731</v>
      </c>
      <c r="H110" s="22"/>
      <c r="I110" s="20">
        <f>SUM(I103:I109)</f>
        <v>22241.309000000005</v>
      </c>
      <c r="J110" s="21"/>
      <c r="K110" s="22"/>
      <c r="L110" s="22"/>
      <c r="M110" s="22"/>
    </row>
    <row r="111" spans="7:13" ht="12.75">
      <c r="G111" s="21"/>
      <c r="H111" s="21"/>
      <c r="I111" s="21"/>
      <c r="J111" s="21"/>
      <c r="K111" s="22"/>
      <c r="L111" s="21"/>
      <c r="M111" s="21"/>
    </row>
    <row r="112" spans="2:13" ht="12.75">
      <c r="B112" t="s">
        <v>84</v>
      </c>
      <c r="G112" s="21">
        <f>+G100-G110</f>
        <v>57437</v>
      </c>
      <c r="H112" s="21"/>
      <c r="I112" s="21">
        <f>+I100-I110</f>
        <v>71518.747</v>
      </c>
      <c r="J112" s="21"/>
      <c r="K112" s="22"/>
      <c r="L112" s="21"/>
      <c r="M112" s="21"/>
    </row>
    <row r="113" spans="7:13" ht="13.5" thickBot="1">
      <c r="G113" s="41">
        <f>+G112+G89</f>
        <v>96810</v>
      </c>
      <c r="H113" s="22"/>
      <c r="I113" s="41">
        <f>+I112+I89</f>
        <v>98867.50700000001</v>
      </c>
      <c r="J113" s="22"/>
      <c r="K113" s="22"/>
      <c r="L113" s="22"/>
      <c r="M113" s="22"/>
    </row>
    <row r="114" spans="7:13" ht="13.5" thickTop="1">
      <c r="G114" s="10"/>
      <c r="H114" s="10"/>
      <c r="I114" s="10"/>
      <c r="J114" s="10"/>
      <c r="K114" s="9"/>
      <c r="L114" s="10"/>
      <c r="M114" s="10"/>
    </row>
    <row r="115" spans="2:13" ht="12.75">
      <c r="B115" t="s">
        <v>63</v>
      </c>
      <c r="G115" s="10"/>
      <c r="H115" s="10"/>
      <c r="I115" s="10"/>
      <c r="J115" s="10"/>
      <c r="K115" s="9"/>
      <c r="L115" s="10"/>
      <c r="M115" s="10"/>
    </row>
    <row r="116" spans="2:13" ht="12.75">
      <c r="B116" t="s">
        <v>64</v>
      </c>
      <c r="G116" s="10">
        <v>60490</v>
      </c>
      <c r="H116" s="10"/>
      <c r="I116" s="10">
        <v>60490</v>
      </c>
      <c r="J116" s="10"/>
      <c r="K116" s="9"/>
      <c r="L116" s="10"/>
      <c r="M116" s="10"/>
    </row>
    <row r="117" spans="2:13" ht="12.75">
      <c r="B117" t="s">
        <v>65</v>
      </c>
      <c r="G117" s="10"/>
      <c r="H117" s="10"/>
      <c r="I117" s="10"/>
      <c r="J117" s="10"/>
      <c r="K117" s="9"/>
      <c r="L117" s="10"/>
      <c r="M117" s="10"/>
    </row>
    <row r="118" spans="3:13" ht="12.75">
      <c r="C118" t="s">
        <v>66</v>
      </c>
      <c r="G118" s="10">
        <v>32024</v>
      </c>
      <c r="H118" s="10"/>
      <c r="I118" s="10">
        <v>32024</v>
      </c>
      <c r="J118" s="10"/>
      <c r="K118" s="9"/>
      <c r="L118" s="10"/>
      <c r="M118" s="10"/>
    </row>
    <row r="119" spans="3:13" ht="12.75">
      <c r="C119" t="s">
        <v>67</v>
      </c>
      <c r="G119" s="10">
        <v>26</v>
      </c>
      <c r="H119" s="10"/>
      <c r="I119" s="10">
        <v>26</v>
      </c>
      <c r="J119" s="10"/>
      <c r="K119" s="9"/>
      <c r="L119" s="10"/>
      <c r="M119" s="10"/>
    </row>
    <row r="120" spans="3:14" ht="12.75">
      <c r="C120" t="s">
        <v>68</v>
      </c>
      <c r="G120" s="10">
        <f>4538+1-749</f>
        <v>3790</v>
      </c>
      <c r="H120" s="10"/>
      <c r="I120" s="10">
        <v>5987</v>
      </c>
      <c r="J120" s="10"/>
      <c r="K120" s="9"/>
      <c r="L120" s="10"/>
      <c r="M120" s="10"/>
      <c r="N120" s="10"/>
    </row>
    <row r="121" spans="7:14" ht="12.75">
      <c r="G121" s="10"/>
      <c r="H121" s="10"/>
      <c r="I121" s="10"/>
      <c r="J121" s="10"/>
      <c r="K121" s="9"/>
      <c r="L121" s="10"/>
      <c r="M121" s="10"/>
      <c r="N121" s="11"/>
    </row>
    <row r="122" spans="2:13" ht="12.75">
      <c r="B122" t="s">
        <v>0</v>
      </c>
      <c r="G122" s="10">
        <v>480</v>
      </c>
      <c r="H122" s="10"/>
      <c r="I122" s="10">
        <v>263</v>
      </c>
      <c r="J122" s="10"/>
      <c r="K122" s="9"/>
      <c r="L122" s="10"/>
      <c r="M122" s="10"/>
    </row>
    <row r="123" spans="2:13" ht="12.75">
      <c r="B123" t="s">
        <v>69</v>
      </c>
      <c r="G123" s="24">
        <v>0</v>
      </c>
      <c r="H123" s="24"/>
      <c r="I123" s="14">
        <v>78</v>
      </c>
      <c r="J123" s="10"/>
      <c r="K123" s="9"/>
      <c r="L123" s="10"/>
      <c r="M123" s="10"/>
    </row>
    <row r="124" spans="7:13" ht="13.5" thickBot="1">
      <c r="G124" s="23">
        <f>SUM(G116:G123)</f>
        <v>96810</v>
      </c>
      <c r="H124" s="22"/>
      <c r="I124" s="23">
        <f>SUM(I116:I123)</f>
        <v>98868</v>
      </c>
      <c r="J124" s="22"/>
      <c r="K124" s="22"/>
      <c r="L124" s="22"/>
      <c r="M124" s="22"/>
    </row>
    <row r="125" spans="7:13" ht="13.5" thickTop="1">
      <c r="G125" s="10"/>
      <c r="H125" s="10"/>
      <c r="I125" s="31"/>
      <c r="J125" s="9"/>
      <c r="K125" s="9"/>
      <c r="L125" s="10"/>
      <c r="M125" s="10"/>
    </row>
    <row r="126" spans="7:13" ht="12.75">
      <c r="G126" s="10"/>
      <c r="H126" s="10"/>
      <c r="I126" s="31"/>
      <c r="J126" s="9"/>
      <c r="K126" s="9"/>
      <c r="L126" s="10"/>
      <c r="M126" s="10"/>
    </row>
    <row r="127" spans="2:13" ht="13.5" thickBot="1">
      <c r="B127" t="s">
        <v>71</v>
      </c>
      <c r="G127" s="28">
        <v>1.52</v>
      </c>
      <c r="H127" s="29"/>
      <c r="I127" s="19">
        <v>1.55</v>
      </c>
      <c r="J127" s="25"/>
      <c r="K127" s="9"/>
      <c r="L127" s="9"/>
      <c r="M127" s="9"/>
    </row>
    <row r="128" spans="7:13" ht="13.5" thickTop="1">
      <c r="G128" s="10"/>
      <c r="H128" s="10"/>
      <c r="J128" s="9"/>
      <c r="K128" s="9"/>
      <c r="L128" s="10"/>
      <c r="M128" s="10"/>
    </row>
    <row r="129" ht="12.75">
      <c r="K129" s="7"/>
    </row>
    <row r="130" ht="12.75">
      <c r="K130" s="7"/>
    </row>
    <row r="131" ht="12.75">
      <c r="K131" s="7"/>
    </row>
    <row r="132" ht="12.75">
      <c r="K132" s="7"/>
    </row>
    <row r="133" ht="12.75">
      <c r="K133" s="7"/>
    </row>
    <row r="134" ht="12.75">
      <c r="K134" s="7"/>
    </row>
    <row r="135" ht="12.75">
      <c r="K135" s="7"/>
    </row>
    <row r="136" ht="12.75">
      <c r="K136" s="7"/>
    </row>
    <row r="137" ht="12.75">
      <c r="K137" s="7"/>
    </row>
  </sheetData>
  <printOptions horizontalCentered="1"/>
  <pageMargins left="0" right="0" top="0.5" bottom="0" header="0.25" footer="0.2"/>
  <pageSetup blackAndWhite="1" fitToHeight="1" fitToWidth="1" horizontalDpi="300" verticalDpi="300" orientation="portrait" paperSize="9" scale="79" r:id="rId1"/>
  <headerFooter alignWithMargins="0">
    <oddHeader>&amp;R
Paper 16/3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Azlin</dc:creator>
  <cp:keywords/>
  <dc:description/>
  <cp:lastModifiedBy>syho</cp:lastModifiedBy>
  <cp:lastPrinted>2002-02-27T06:44:15Z</cp:lastPrinted>
  <dcterms:created xsi:type="dcterms:W3CDTF">2000-10-24T01:34:02Z</dcterms:created>
  <dcterms:modified xsi:type="dcterms:W3CDTF">2002-02-27T08:53:17Z</dcterms:modified>
  <cp:category/>
  <cp:version/>
  <cp:contentType/>
  <cp:contentStatus/>
</cp:coreProperties>
</file>