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596" yWindow="1395" windowWidth="10920" windowHeight="6705" tabRatio="704" activeTab="2"/>
  </bookViews>
  <sheets>
    <sheet name="Income" sheetId="1" r:id="rId1"/>
    <sheet name="Bs" sheetId="2" r:id="rId2"/>
    <sheet name="notes" sheetId="3" r:id="rId3"/>
    <sheet name="Finance" sheetId="4" r:id="rId4"/>
    <sheet name="Finance2" sheetId="5" r:id="rId5"/>
    <sheet name="depre." sheetId="6" r:id="rId6"/>
    <sheet name="borrow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5">'depre.'!$B$1:$G$13</definedName>
    <definedName name="_xlnm.Print_Area" localSheetId="3">'Finance'!$A$9:$U$47</definedName>
    <definedName name="_xlnm.Print_Area" localSheetId="4">'Finance2'!$L$10:$U$47</definedName>
    <definedName name="_xlnm.Print_Area" localSheetId="2">'notes'!$A$60:$J$114</definedName>
  </definedNames>
  <calcPr fullCalcOnLoad="1"/>
</workbook>
</file>

<file path=xl/sharedStrings.xml><?xml version="1.0" encoding="utf-8"?>
<sst xmlns="http://schemas.openxmlformats.org/spreadsheetml/2006/main" count="431" uniqueCount="254">
  <si>
    <t>QUARTERLY REPORT</t>
  </si>
  <si>
    <t>The figures have not been audited</t>
  </si>
  <si>
    <t>CONSOLIDATED INCOME STATEMENT</t>
  </si>
  <si>
    <t>CURRENT</t>
  </si>
  <si>
    <t>PRECEDING YEAR</t>
  </si>
  <si>
    <t xml:space="preserve"> YEAR</t>
  </si>
  <si>
    <t>CORRESPONDING</t>
  </si>
  <si>
    <t xml:space="preserve"> QUARTER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</si>
  <si>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</si>
  <si>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</si>
  <si>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</si>
  <si>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</si>
  <si>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</si>
  <si>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</si>
  <si>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</si>
  <si>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</si>
  <si>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-</t>
  </si>
  <si>
    <t>(c)</t>
  </si>
  <si>
    <t>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</si>
  <si>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</si>
  <si>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</si>
  <si>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</si>
  <si>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</si>
  <si>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</si>
  <si>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</si>
  <si>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</si>
  <si>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</si>
  <si>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</si>
  <si>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deducting minority interests.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</si>
  <si>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</si>
  <si>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</si>
  <si>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</si>
  <si>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</si>
  <si>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</si>
  <si>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</si>
  <si>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</si>
  <si>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 xml:space="preserve">Extraordinary items attributable to </t>
  </si>
  <si>
    <t>(l)</t>
  </si>
  <si>
    <t>deducting any provision for preference</t>
  </si>
  <si>
    <t>dividends, if any :-</t>
  </si>
  <si>
    <t>*  N/A</t>
  </si>
  <si>
    <t>*</t>
  </si>
  <si>
    <t>N/A  -  Not Applicable</t>
  </si>
  <si>
    <t>CONSOLIDATED BALANCE SHEET</t>
  </si>
  <si>
    <t>AS AT</t>
  </si>
  <si>
    <t xml:space="preserve">AS AT </t>
  </si>
  <si>
    <t>END OF</t>
  </si>
  <si>
    <t xml:space="preserve"> PRECEDING</t>
  </si>
  <si>
    <t>RM' 000</t>
  </si>
  <si>
    <t>Intangible Assets</t>
  </si>
  <si>
    <t>Current Assets</t>
  </si>
  <si>
    <t>Short Term Investments</t>
  </si>
  <si>
    <t>Cash</t>
  </si>
  <si>
    <t xml:space="preserve">Others </t>
  </si>
  <si>
    <t>Current Liabilities</t>
  </si>
  <si>
    <t>Short Term Borrowings</t>
  </si>
  <si>
    <t>Provision for Taxation</t>
  </si>
  <si>
    <t>Others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</si>
  <si>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</si>
  <si>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</si>
  <si>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</si>
  <si>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</si>
  <si>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</si>
  <si>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</si>
  <si>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</si>
  <si>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</si>
  <si>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</si>
  <si>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SAPURA  GROUP  OF  COMPANIES</t>
  </si>
  <si>
    <t>COMPANY</t>
  </si>
  <si>
    <t>SAPURA MOTORS BERHAD - CONSOLIDATED</t>
  </si>
  <si>
    <t>FINANCE EXPENSES</t>
  </si>
  <si>
    <t>SMB</t>
  </si>
  <si>
    <t>SMCSB</t>
  </si>
  <si>
    <t>SAISB</t>
  </si>
  <si>
    <t>AASSB</t>
  </si>
  <si>
    <t>MFSB</t>
  </si>
  <si>
    <t>STCSB</t>
  </si>
  <si>
    <t>TOTAL</t>
  </si>
  <si>
    <t>LOAN INTEREST</t>
  </si>
  <si>
    <t>OVERDRAFT INTEREST</t>
  </si>
  <si>
    <t>INTERCOMPANY INTEREST</t>
  </si>
  <si>
    <t>HIRE PURCHASE INTEREST</t>
  </si>
  <si>
    <t>LEASING INTEREST</t>
  </si>
  <si>
    <t>TRUST RECEIPT INTEREST</t>
  </si>
  <si>
    <t>USANCE LC INTEREST</t>
  </si>
  <si>
    <t>OVERDUE ACCOUNT INTEREST</t>
  </si>
  <si>
    <t>LETTER OF CREDIT CHARGES</t>
  </si>
  <si>
    <t>LETTER OF GUARANTEE CHARGES</t>
  </si>
  <si>
    <t>BANK CHARGES</t>
  </si>
  <si>
    <t>SHORTAGE OF COLLECTION BANK-IN</t>
  </si>
  <si>
    <t>BANKERS ACCEPTANCE COMMISSION</t>
  </si>
  <si>
    <t>CREDIT CARD COMMISSION</t>
  </si>
  <si>
    <t>COMMITMENT FEE ON UNUTILISED O/D</t>
  </si>
  <si>
    <t>PENALTY CHARGES FOR TAXES/OTHRES</t>
  </si>
  <si>
    <t>BAD DEBT WRITTEN OFF</t>
  </si>
  <si>
    <t>BAD/DOUBTFUL DEBT EXPENSES</t>
  </si>
  <si>
    <t>REVOLVING CREDIT INTEREST</t>
  </si>
  <si>
    <t>TOTAL FINANCE EXPENSES</t>
  </si>
  <si>
    <t>CONSOLIDATION ELIMINATION</t>
  </si>
  <si>
    <t>TOTAL GROUP</t>
  </si>
  <si>
    <t>TOTAL FINANCE CHARGES-</t>
  </si>
  <si>
    <t>AS PER ACCOUNT</t>
  </si>
  <si>
    <t>TO ADD IN OPEX</t>
  </si>
  <si>
    <t>(-rd quarter - 1999/2000)</t>
  </si>
  <si>
    <t>(1st quarter - 1999/2000)</t>
  </si>
  <si>
    <t>depreciation + amortisation</t>
  </si>
  <si>
    <t>00/00/2000</t>
  </si>
  <si>
    <t>smc</t>
  </si>
  <si>
    <t>sai</t>
  </si>
  <si>
    <t>aassb</t>
  </si>
  <si>
    <t>mfsb</t>
  </si>
  <si>
    <t>stc</t>
  </si>
  <si>
    <t>smb</t>
  </si>
  <si>
    <t>Accounting Policies</t>
  </si>
  <si>
    <t>Exceptional Item</t>
  </si>
  <si>
    <t>Extraordinary Item</t>
  </si>
  <si>
    <t>Profit on sale of Investments and/or Properties</t>
  </si>
  <si>
    <t>Quoted Securities</t>
  </si>
  <si>
    <t>Changes in the Composition of the Group</t>
  </si>
  <si>
    <t>Status of Corporate Proposals</t>
  </si>
  <si>
    <t>Seasonal or Cyclical Factors</t>
  </si>
  <si>
    <t xml:space="preserve">Our business operations are generally affected by the major festive seasons. </t>
  </si>
  <si>
    <t>Group Borrowings and Debts Securities</t>
  </si>
  <si>
    <t>Group borrowings and debt securities as at the end of the reporting period are:</t>
  </si>
  <si>
    <t>Type</t>
  </si>
  <si>
    <t>RM</t>
  </si>
  <si>
    <t>Security</t>
  </si>
  <si>
    <t>Short term borrowings:</t>
  </si>
  <si>
    <t xml:space="preserve">Fixed and floating charge over the assets of the Group </t>
  </si>
  <si>
    <t>Overdraft facility</t>
  </si>
  <si>
    <t>and corporate guarantee by the Company and ultimate</t>
  </si>
  <si>
    <t>Revolving Credit</t>
  </si>
  <si>
    <t>holding company.</t>
  </si>
  <si>
    <t>Term loan</t>
  </si>
  <si>
    <t>(short term portion)</t>
  </si>
  <si>
    <t>Long term borrowings:</t>
  </si>
  <si>
    <t xml:space="preserve">Fixed charge over the assets of the Group </t>
  </si>
  <si>
    <t>Term loans</t>
  </si>
  <si>
    <t>less payment due within 12 months included in</t>
  </si>
  <si>
    <t>current liabilities</t>
  </si>
  <si>
    <t>Contingent Liabilities</t>
  </si>
  <si>
    <t>Off Balance Sheet Financial Instruments</t>
  </si>
  <si>
    <t>Material Litigation</t>
  </si>
  <si>
    <t>There is no pending material litigation.</t>
  </si>
  <si>
    <t>Segmental Reporting</t>
  </si>
  <si>
    <t>Profit / (loss)</t>
  </si>
  <si>
    <t>Total</t>
  </si>
  <si>
    <t>Before Taxation</t>
  </si>
  <si>
    <t>Assets Employed</t>
  </si>
  <si>
    <t>Investment Holding</t>
  </si>
  <si>
    <t>Real Property Investment</t>
  </si>
  <si>
    <t>Manufacturing</t>
  </si>
  <si>
    <t>Research &amp; Development</t>
  </si>
  <si>
    <t>Comment on financial results.  (Current quarter compared with the preceding quarter)</t>
  </si>
  <si>
    <t>Performance review</t>
  </si>
  <si>
    <t>Current Year Prospects</t>
  </si>
  <si>
    <t xml:space="preserve">Variance of Actual Profit from Forecast </t>
  </si>
  <si>
    <t>Dividend</t>
  </si>
  <si>
    <t>group borrowings</t>
  </si>
  <si>
    <t>overdraft</t>
  </si>
  <si>
    <t>rc</t>
  </si>
  <si>
    <t>bank guarantee</t>
  </si>
  <si>
    <t>ba/tr/lc</t>
  </si>
  <si>
    <t>term loan</t>
  </si>
  <si>
    <t>midf</t>
  </si>
  <si>
    <t>bpmb</t>
  </si>
  <si>
    <t>INDIVIDUAL QUARTER</t>
  </si>
  <si>
    <t>CUMULATIVE QUARTER</t>
  </si>
  <si>
    <t>FINANCIAL</t>
  </si>
  <si>
    <t>YEAR END</t>
  </si>
  <si>
    <t>There is no exceptional item during the quarter.</t>
  </si>
  <si>
    <t>There is no profit on sale of investments or properties for the current financial year to date.</t>
  </si>
  <si>
    <t>1st quarter</t>
  </si>
  <si>
    <t>finance charges 2001/2002</t>
  </si>
  <si>
    <t>There is no changes in the composition of the company for the current financial year to date.</t>
  </si>
  <si>
    <t>31st July 2001</t>
  </si>
  <si>
    <t>There is no corporate proposal announcement for the current financial year to date.</t>
  </si>
  <si>
    <t>SAPURA MOTORS BERHAD (17547-W)</t>
  </si>
  <si>
    <t>Quarterly report on consolidated results for the financial quarter ended 31 / 07 / 2002</t>
  </si>
  <si>
    <t>31st July 2002</t>
  </si>
  <si>
    <t>31st January 2002</t>
  </si>
  <si>
    <t>Basic (based on the weighted average</t>
  </si>
  <si>
    <t>(corresponding period based on 39,999,000)</t>
  </si>
  <si>
    <t>number of 40,768,333 ordinary shares) (sen)</t>
  </si>
  <si>
    <t>Fully diluted (based on 41,612,293 ordinary</t>
  </si>
  <si>
    <t>shares ) (sen)</t>
  </si>
  <si>
    <t>Trade Receivables</t>
  </si>
  <si>
    <t>Trade Payables</t>
  </si>
  <si>
    <t>Other Payables</t>
  </si>
  <si>
    <t>Deferred Taxation</t>
  </si>
  <si>
    <t>Net tangible assets per share (RM)</t>
  </si>
  <si>
    <t>Notes to the quarterly report on the consolidated results as at 31st July, 2002</t>
  </si>
  <si>
    <t>as compared with the 31st January, 2002 annual financial statement.</t>
  </si>
  <si>
    <t>There is no extraordinary item during the quarter and financial year to date.</t>
  </si>
  <si>
    <t>Individual Quarter</t>
  </si>
  <si>
    <t>Cumulative Quarter</t>
  </si>
  <si>
    <t xml:space="preserve">The effective tax rate is lower than the tax rate for the current quarter due mainly to realisation of unabsorbed tax losses, </t>
  </si>
  <si>
    <t>unabsorbed capital allowances and some of the products enjoying investment tax allowance</t>
  </si>
  <si>
    <t>There is no purchase or disposal of quoted securities by the company during the current quarter.</t>
  </si>
  <si>
    <t>Equity Structure</t>
  </si>
  <si>
    <t xml:space="preserve">There is no change to contingent liabilities since the last financial year. </t>
  </si>
  <si>
    <t>There were no financial instruments with off balance sheet risk issued as at the date of this report.</t>
  </si>
  <si>
    <t>Year Ended</t>
  </si>
  <si>
    <t>Material Subsequent Events</t>
  </si>
  <si>
    <t>The Group has not provided any profit forecast or profit guarantee in a public document.</t>
  </si>
  <si>
    <t>2ND quarter</t>
  </si>
  <si>
    <t>bank borrowings</t>
  </si>
  <si>
    <t>The same accounting policies and methods of computation are followed in this 2nd quarter financial statements</t>
  </si>
  <si>
    <t>981,000 shares were issued under the Group's Employee Share Option Scheme during the current financial quarter.</t>
  </si>
  <si>
    <t>Revenue</t>
  </si>
  <si>
    <t>Other income</t>
  </si>
  <si>
    <t>Profit before finance cost, depreciation</t>
  </si>
  <si>
    <t xml:space="preserve"> and amortisation, exceptional items,</t>
  </si>
  <si>
    <t>income tax, minority interest and</t>
  </si>
  <si>
    <t>extraordinary items</t>
  </si>
  <si>
    <t>Finance cost</t>
  </si>
  <si>
    <t xml:space="preserve">Profit before income tax, minority interest </t>
  </si>
  <si>
    <t>and extraordinary items.</t>
  </si>
  <si>
    <t>Share of profits and losses of associated</t>
  </si>
  <si>
    <t>companies</t>
  </si>
  <si>
    <t>Profit before income tax, minority</t>
  </si>
  <si>
    <t>Income tax</t>
  </si>
  <si>
    <t xml:space="preserve">Profit after income tax before </t>
  </si>
  <si>
    <t>Net profit from ordinary activities</t>
  </si>
  <si>
    <t>attributable to members of the company.</t>
  </si>
  <si>
    <t xml:space="preserve">Net profit attributable to members of the </t>
  </si>
  <si>
    <t>company</t>
  </si>
  <si>
    <t>Earnings per share based on 2(l) above after</t>
  </si>
  <si>
    <t>Property, plant and equipment</t>
  </si>
  <si>
    <t>Investment property</t>
  </si>
  <si>
    <t>Investment in associated companies</t>
  </si>
  <si>
    <t>Inventories</t>
  </si>
  <si>
    <t>Net Current Assets</t>
  </si>
  <si>
    <t>Current year taxation</t>
  </si>
  <si>
    <t>Under provision in prior year</t>
  </si>
  <si>
    <t>The Group recorded revenue of RM31.9 million and pre-tax profit of RM4.7 million for the current quarter compared to</t>
  </si>
  <si>
    <t>As at the date of this report, there is no item, transaction or event of a material nature, which would subsequently</t>
  </si>
  <si>
    <t>affect the results of the operation of the Group.</t>
  </si>
  <si>
    <t>The outlook for current year will continue to be challenging amidst an anticipated strong demand for national cars.</t>
  </si>
  <si>
    <t>By improving productivity and efficiency in the Group's current operations and introducing additional measures to control</t>
  </si>
  <si>
    <t>its production and operational cost, the Board anticipates that the performance for the current year will remain good.</t>
  </si>
  <si>
    <t>No interim dividends has been recommended by the Board for the quarter ended 31st July 2002 (31 July 2001: Nil).</t>
  </si>
  <si>
    <t>Deposit for purchase of land</t>
  </si>
  <si>
    <t>The Group achieved a higher revenue of RM31.9 million in the current quarter as compared to RM30.4 million in the</t>
  </si>
  <si>
    <t>preceding quarter due to higher demand for national cars. In addition, the cost control measures taken by the Group</t>
  </si>
  <si>
    <t>added to a higher pre-tax profit of RM4.7 million for the current quarter as compared to RM3.6 in the preceding quarter.</t>
  </si>
  <si>
    <t>For the current year to-date, the Group recorded a revenue of RM62.3 million and profit before tax of RM8.3 million as</t>
  </si>
  <si>
    <t>compared to a revenue of RM59.2 million and profit before tax of RM4.7 million in the preceding year's corresponding</t>
  </si>
  <si>
    <t xml:space="preserve">RM32.3 million and RM2.9 million respectively in the preceding year corresponding quarter. The pretax profit for the </t>
  </si>
  <si>
    <t>quarter under review have improved by 63% due to reasons stated in note 15 above</t>
  </si>
  <si>
    <t xml:space="preserve">period. The improvement in the performance are mainly due to the higher sales volume and constant monitoring of </t>
  </si>
  <si>
    <t>cost control activities.</t>
  </si>
  <si>
    <t>31/7/2002</t>
  </si>
  <si>
    <t>31/7/2001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</si>
</sst>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.0_);\(#,##0.0\)"/>
    <numFmt numFmtId="173" formatCode="_(* #,##0.000_);_(* \(#,##0.000\);_(* &quot;-&quot;??_);_(@_)"/>
    <numFmt numFmtId="174" formatCode="#,##0.0_);[Red]\(#,##0.0\)"/>
    <numFmt numFmtId="175" formatCode="#,##0.000_);[Red]\(#,##0.000\)"/>
    <numFmt numFmtId="176" formatCode="#,##0.0000_);[Red]\(#,##0.00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1"/>
      <name val="Book Antiqua"/>
      <family val="0"/>
    </font>
    <font>
      <sz val="11"/>
      <name val="Book Antiqua"/>
      <family val="0"/>
    </font>
    <font>
      <i/>
      <sz val="11"/>
      <name val="Book Antiqua"/>
      <family val="0"/>
    </font>
    <font>
      <sz val="12"/>
      <name val="Book Antiqua"/>
      <family val="0"/>
    </font>
    <font>
      <b/>
      <sz val="12"/>
      <name val="Book Antiqua"/>
      <family val="0"/>
    </font>
    <font>
      <sz val="9"/>
      <name val="Geneva"/>
      <family val="0"/>
    </font>
    <font>
      <sz val="8"/>
      <name val="Geneva"/>
      <family val="0"/>
    </font>
    <font>
      <b/>
      <sz val="9"/>
      <name val="Geneva"/>
      <family val="0"/>
    </font>
    <font>
      <b/>
      <sz val="8"/>
      <name val="Geneva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1" fontId="5" fillId="0" borderId="0" xfId="15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5" fillId="0" borderId="0" xfId="15" applyNumberFormat="1" applyFont="1" applyBorder="1" applyAlignment="1">
      <alignment vertical="center"/>
    </xf>
    <xf numFmtId="38" fontId="5" fillId="0" borderId="0" xfId="15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38" fontId="5" fillId="0" borderId="7" xfId="15" applyNumberFormat="1" applyFont="1" applyBorder="1" applyAlignment="1">
      <alignment horizontal="center" vertical="center"/>
    </xf>
    <xf numFmtId="38" fontId="5" fillId="0" borderId="8" xfId="15" applyNumberFormat="1" applyFont="1" applyBorder="1" applyAlignment="1">
      <alignment vertical="center"/>
    </xf>
    <xf numFmtId="38" fontId="5" fillId="0" borderId="7" xfId="15" applyNumberFormat="1" applyFont="1" applyBorder="1" applyAlignment="1">
      <alignment vertical="center"/>
    </xf>
    <xf numFmtId="38" fontId="5" fillId="0" borderId="9" xfId="15" applyNumberFormat="1" applyFont="1" applyBorder="1" applyAlignment="1">
      <alignment horizontal="center" vertical="center"/>
    </xf>
    <xf numFmtId="38" fontId="5" fillId="0" borderId="10" xfId="15" applyNumberFormat="1" applyFont="1" applyBorder="1" applyAlignment="1">
      <alignment vertical="center"/>
    </xf>
    <xf numFmtId="38" fontId="5" fillId="0" borderId="11" xfId="15" applyNumberFormat="1" applyFont="1" applyBorder="1" applyAlignment="1">
      <alignment vertical="center"/>
    </xf>
    <xf numFmtId="38" fontId="5" fillId="0" borderId="9" xfId="15" applyNumberFormat="1" applyFont="1" applyBorder="1" applyAlignment="1">
      <alignment vertical="center"/>
    </xf>
    <xf numFmtId="40" fontId="5" fillId="0" borderId="7" xfId="15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5" fillId="0" borderId="8" xfId="15" applyNumberFormat="1" applyFont="1" applyBorder="1" applyAlignment="1">
      <alignment horizontal="center" vertical="center"/>
    </xf>
    <xf numFmtId="40" fontId="5" fillId="0" borderId="8" xfId="15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37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39" fontId="7" fillId="0" borderId="0" xfId="0" applyNumberFormat="1" applyFont="1" applyAlignment="1">
      <alignment horizontal="center"/>
    </xf>
    <xf numFmtId="39" fontId="7" fillId="0" borderId="0" xfId="0" applyNumberFormat="1" applyFont="1" applyAlignment="1">
      <alignment/>
    </xf>
    <xf numFmtId="39" fontId="7" fillId="0" borderId="12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39" fontId="8" fillId="0" borderId="15" xfId="0" applyNumberFormat="1" applyFont="1" applyBorder="1" applyAlignment="1">
      <alignment/>
    </xf>
    <xf numFmtId="39" fontId="8" fillId="0" borderId="14" xfId="0" applyNumberFormat="1" applyFont="1" applyBorder="1" applyAlignment="1">
      <alignment horizontal="center"/>
    </xf>
    <xf numFmtId="39" fontId="8" fillId="0" borderId="16" xfId="0" applyNumberFormat="1" applyFont="1" applyBorder="1" applyAlignment="1">
      <alignment/>
    </xf>
    <xf numFmtId="39" fontId="8" fillId="0" borderId="0" xfId="0" applyNumberFormat="1" applyFont="1" applyAlignment="1">
      <alignment/>
    </xf>
    <xf numFmtId="43" fontId="8" fillId="0" borderId="0" xfId="15" applyFont="1" applyAlignment="1">
      <alignment/>
    </xf>
    <xf numFmtId="39" fontId="8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5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9" fillId="0" borderId="0" xfId="0" applyFont="1" applyAlignment="1">
      <alignment/>
    </xf>
    <xf numFmtId="0" fontId="10" fillId="0" borderId="17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3" xfId="0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6" xfId="0" applyFont="1" applyBorder="1" applyAlignment="1">
      <alignment/>
    </xf>
    <xf numFmtId="37" fontId="10" fillId="0" borderId="16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0" fillId="0" borderId="22" xfId="0" applyBorder="1" applyAlignment="1">
      <alignment/>
    </xf>
    <xf numFmtId="0" fontId="10" fillId="0" borderId="15" xfId="0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5" fillId="0" borderId="26" xfId="0" applyFont="1" applyBorder="1" applyAlignment="1">
      <alignment horizontal="center" vertical="center"/>
    </xf>
    <xf numFmtId="38" fontId="5" fillId="0" borderId="10" xfId="15" applyNumberFormat="1" applyFont="1" applyBorder="1" applyAlignment="1">
      <alignment horizontal="center" vertical="center"/>
    </xf>
    <xf numFmtId="40" fontId="5" fillId="0" borderId="0" xfId="15" applyNumberFormat="1" applyFont="1" applyBorder="1" applyAlignment="1">
      <alignment horizontal="center" vertical="center"/>
    </xf>
    <xf numFmtId="38" fontId="5" fillId="0" borderId="5" xfId="15" applyNumberFormat="1" applyFont="1" applyBorder="1" applyAlignment="1">
      <alignment horizontal="center" vertical="center"/>
    </xf>
    <xf numFmtId="38" fontId="5" fillId="0" borderId="8" xfId="15" applyNumberFormat="1" applyFont="1" applyBorder="1" applyAlignment="1" quotePrefix="1">
      <alignment horizontal="center" vertical="center"/>
    </xf>
    <xf numFmtId="38" fontId="5" fillId="0" borderId="7" xfId="15" applyNumberFormat="1" applyFont="1" applyBorder="1" applyAlignment="1" quotePrefix="1">
      <alignment horizontal="center" vertical="center"/>
    </xf>
    <xf numFmtId="38" fontId="5" fillId="0" borderId="4" xfId="15" applyNumberFormat="1" applyFont="1" applyBorder="1" applyAlignment="1">
      <alignment horizontal="center" vertical="center"/>
    </xf>
    <xf numFmtId="38" fontId="5" fillId="0" borderId="6" xfId="15" applyNumberFormat="1" applyFont="1" applyBorder="1" applyAlignment="1">
      <alignment horizontal="center" vertical="center"/>
    </xf>
    <xf numFmtId="38" fontId="5" fillId="0" borderId="27" xfId="15" applyNumberFormat="1" applyFont="1" applyBorder="1" applyAlignment="1">
      <alignment horizontal="center" vertical="center"/>
    </xf>
    <xf numFmtId="38" fontId="5" fillId="0" borderId="28" xfId="15" applyNumberFormat="1" applyFont="1" applyBorder="1" applyAlignment="1">
      <alignment horizontal="center" vertical="center"/>
    </xf>
    <xf numFmtId="38" fontId="4" fillId="0" borderId="2" xfId="15" applyNumberFormat="1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7" xfId="0" applyBorder="1" applyAlignment="1">
      <alignment/>
    </xf>
    <xf numFmtId="38" fontId="5" fillId="0" borderId="31" xfId="15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8" fontId="4" fillId="0" borderId="31" xfId="15" applyNumberFormat="1" applyFont="1" applyBorder="1" applyAlignment="1">
      <alignment horizontal="center" vertical="center"/>
    </xf>
    <xf numFmtId="40" fontId="5" fillId="0" borderId="31" xfId="15" applyNumberFormat="1" applyFont="1" applyBorder="1" applyAlignment="1">
      <alignment horizontal="center" vertical="center"/>
    </xf>
    <xf numFmtId="38" fontId="5" fillId="0" borderId="32" xfId="15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38" fontId="5" fillId="0" borderId="13" xfId="15" applyNumberFormat="1" applyFont="1" applyBorder="1" applyAlignment="1">
      <alignment horizontal="center" vertical="center"/>
    </xf>
    <xf numFmtId="38" fontId="5" fillId="0" borderId="15" xfId="15" applyNumberFormat="1" applyFont="1" applyBorder="1" applyAlignment="1">
      <alignment horizontal="center" vertical="center"/>
    </xf>
    <xf numFmtId="38" fontId="5" fillId="0" borderId="14" xfId="15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/>
    </xf>
    <xf numFmtId="41" fontId="5" fillId="0" borderId="15" xfId="15" applyNumberFormat="1" applyFont="1" applyBorder="1" applyAlignment="1" quotePrefix="1">
      <alignment horizontal="center" vertical="center"/>
    </xf>
    <xf numFmtId="38" fontId="5" fillId="0" borderId="15" xfId="15" applyNumberFormat="1" applyFont="1" applyBorder="1" applyAlignment="1" quotePrefix="1">
      <alignment horizontal="center" vertical="center"/>
    </xf>
    <xf numFmtId="38" fontId="5" fillId="0" borderId="5" xfId="15" applyNumberFormat="1" applyFont="1" applyBorder="1" applyAlignment="1">
      <alignment vertical="center"/>
    </xf>
    <xf numFmtId="171" fontId="5" fillId="0" borderId="4" xfId="15" applyNumberFormat="1" applyFont="1" applyBorder="1" applyAlignment="1" quotePrefix="1">
      <alignment horizontal="center" vertical="center"/>
    </xf>
    <xf numFmtId="38" fontId="5" fillId="0" borderId="6" xfId="15" applyNumberFormat="1" applyFont="1" applyBorder="1" applyAlignment="1" quotePrefix="1">
      <alignment horizontal="center" vertical="center"/>
    </xf>
    <xf numFmtId="4" fontId="8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/>
    </xf>
    <xf numFmtId="38" fontId="9" fillId="0" borderId="0" xfId="0" applyNumberFormat="1" applyFont="1" applyAlignment="1" quotePrefix="1">
      <alignment horizontal="center"/>
    </xf>
    <xf numFmtId="38" fontId="9" fillId="0" borderId="34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38" fontId="11" fillId="0" borderId="0" xfId="0" applyNumberFormat="1" applyFont="1" applyAlignment="1">
      <alignment horizontal="center"/>
    </xf>
    <xf numFmtId="38" fontId="11" fillId="0" borderId="0" xfId="0" applyNumberFormat="1" applyFont="1" applyAlignment="1" quotePrefix="1">
      <alignment horizontal="center"/>
    </xf>
    <xf numFmtId="38" fontId="11" fillId="0" borderId="34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5" fontId="14" fillId="0" borderId="7" xfId="0" applyNumberFormat="1" applyFont="1" applyBorder="1" applyAlignment="1">
      <alignment horizontal="center" vertical="center"/>
    </xf>
    <xf numFmtId="38" fontId="5" fillId="0" borderId="23" xfId="15" applyNumberFormat="1" applyFont="1" applyBorder="1" applyAlignment="1">
      <alignment vertical="center"/>
    </xf>
    <xf numFmtId="38" fontId="5" fillId="0" borderId="23" xfId="15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14" fontId="9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9" fillId="0" borderId="34" xfId="0" applyNumberFormat="1" applyFont="1" applyBorder="1" applyAlignment="1">
      <alignment/>
    </xf>
    <xf numFmtId="0" fontId="0" fillId="0" borderId="19" xfId="0" applyBorder="1" applyAlignment="1">
      <alignment/>
    </xf>
    <xf numFmtId="37" fontId="5" fillId="0" borderId="7" xfId="15" applyNumberFormat="1" applyFont="1" applyBorder="1" applyAlignment="1">
      <alignment horizontal="center" vertical="center"/>
    </xf>
    <xf numFmtId="37" fontId="5" fillId="0" borderId="0" xfId="15" applyNumberFormat="1" applyFont="1" applyBorder="1" applyAlignment="1">
      <alignment vertical="center"/>
    </xf>
    <xf numFmtId="37" fontId="5" fillId="0" borderId="8" xfId="15" applyNumberFormat="1" applyFont="1" applyBorder="1" applyAlignment="1">
      <alignment horizontal="center" vertical="center"/>
    </xf>
    <xf numFmtId="37" fontId="5" fillId="0" borderId="0" xfId="15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workbookViewId="0" topLeftCell="D10">
      <pane ySplit="1620" topLeftCell="BM64" activePane="bottomLeft" state="split"/>
      <selection pane="topLeft" activeCell="G10" sqref="G1:G16384"/>
      <selection pane="bottomLeft" activeCell="G71" sqref="G71"/>
    </sheetView>
  </sheetViews>
  <sheetFormatPr defaultColWidth="9.00390625" defaultRowHeight="12.75"/>
  <cols>
    <col min="1" max="1" width="3.00390625" style="2" customWidth="1"/>
    <col min="2" max="2" width="3.25390625" style="2" customWidth="1"/>
    <col min="3" max="3" width="3.375" style="2" customWidth="1"/>
    <col min="4" max="4" width="36.125" style="2" customWidth="1"/>
    <col min="5" max="5" width="16.625" style="3" customWidth="1"/>
    <col min="6" max="6" width="0.6171875" style="2" customWidth="1"/>
    <col min="7" max="7" width="17.00390625" style="2" customWidth="1"/>
    <col min="8" max="8" width="1.12109375" style="2" customWidth="1"/>
    <col min="9" max="9" width="16.625" style="2" customWidth="1"/>
    <col min="10" max="10" width="0.875" style="2" customWidth="1"/>
    <col min="11" max="11" width="17.125" style="2" customWidth="1"/>
    <col min="12" max="12" width="1.625" style="2" customWidth="1"/>
    <col min="13" max="16384" width="10.75390625" style="2" customWidth="1"/>
  </cols>
  <sheetData>
    <row r="1" ht="16.5">
      <c r="A1"/>
    </row>
    <row r="2" ht="16.5">
      <c r="A2" s="1" t="s">
        <v>177</v>
      </c>
    </row>
    <row r="3" ht="16.5">
      <c r="A3" s="1" t="s">
        <v>0</v>
      </c>
    </row>
    <row r="5" ht="16.5">
      <c r="A5" s="134" t="s">
        <v>178</v>
      </c>
    </row>
    <row r="6" ht="16.5">
      <c r="A6" s="134" t="s">
        <v>1</v>
      </c>
    </row>
    <row r="8" ht="17.25" thickBot="1">
      <c r="A8" s="1" t="s">
        <v>2</v>
      </c>
    </row>
    <row r="9" spans="5:11" ht="17.25" thickBot="1">
      <c r="E9" s="16"/>
      <c r="F9" s="8" t="s">
        <v>166</v>
      </c>
      <c r="G9" s="10"/>
      <c r="H9" s="1"/>
      <c r="I9" s="7"/>
      <c r="J9" s="8" t="s">
        <v>167</v>
      </c>
      <c r="K9" s="9"/>
    </row>
    <row r="10" spans="5:11" ht="16.5">
      <c r="E10" s="135" t="s">
        <v>3</v>
      </c>
      <c r="F10" s="136"/>
      <c r="G10" s="137" t="s">
        <v>4</v>
      </c>
      <c r="H10" s="136"/>
      <c r="I10" s="135" t="s">
        <v>3</v>
      </c>
      <c r="J10" s="136"/>
      <c r="K10" s="137" t="s">
        <v>4</v>
      </c>
    </row>
    <row r="11" spans="5:11" ht="16.5">
      <c r="E11" s="135" t="s">
        <v>5</v>
      </c>
      <c r="F11" s="136"/>
      <c r="G11" s="137" t="s">
        <v>6</v>
      </c>
      <c r="H11" s="136"/>
      <c r="I11" s="135" t="s">
        <v>5</v>
      </c>
      <c r="J11" s="136"/>
      <c r="K11" s="137" t="s">
        <v>6</v>
      </c>
    </row>
    <row r="12" spans="5:11" ht="16.5">
      <c r="E12" s="135" t="s">
        <v>7</v>
      </c>
      <c r="F12" s="136"/>
      <c r="G12" s="137" t="s">
        <v>8</v>
      </c>
      <c r="H12" s="136"/>
      <c r="I12" s="135" t="s">
        <v>9</v>
      </c>
      <c r="J12" s="136"/>
      <c r="K12" s="137" t="s">
        <v>10</v>
      </c>
    </row>
    <row r="13" spans="5:11" ht="16.5">
      <c r="E13" s="138" t="s">
        <v>179</v>
      </c>
      <c r="F13" s="136"/>
      <c r="G13" s="137" t="s">
        <v>175</v>
      </c>
      <c r="H13" s="136"/>
      <c r="I13" s="138" t="str">
        <f>E13</f>
        <v>31st July 2002</v>
      </c>
      <c r="J13" s="136"/>
      <c r="K13" s="137" t="str">
        <f>G13</f>
        <v>31st July 2001</v>
      </c>
    </row>
    <row r="14" spans="5:11" ht="10.5" customHeight="1">
      <c r="E14" s="138"/>
      <c r="F14" s="136"/>
      <c r="G14" s="141"/>
      <c r="H14" s="136"/>
      <c r="I14" s="138"/>
      <c r="J14" s="136"/>
      <c r="K14" s="141"/>
    </row>
    <row r="15" spans="5:11" ht="16.5">
      <c r="E15" s="11" t="s">
        <v>11</v>
      </c>
      <c r="F15" s="12"/>
      <c r="G15" s="13" t="s">
        <v>11</v>
      </c>
      <c r="H15" s="5"/>
      <c r="I15" s="11" t="s">
        <v>11</v>
      </c>
      <c r="J15" s="12"/>
      <c r="K15" s="13" t="s">
        <v>11</v>
      </c>
    </row>
    <row r="16" spans="1:11" ht="16.5">
      <c r="A16" s="3"/>
      <c r="B16" s="3"/>
      <c r="E16" s="17"/>
      <c r="G16" s="26"/>
      <c r="H16" s="3"/>
      <c r="I16" s="17"/>
      <c r="J16" s="3"/>
      <c r="K16" s="26"/>
    </row>
    <row r="17" spans="1:18" ht="16.5">
      <c r="A17" s="133">
        <v>1</v>
      </c>
      <c r="B17" s="133" t="s">
        <v>12</v>
      </c>
      <c r="C17" s="134" t="s">
        <v>209</v>
      </c>
      <c r="D17" s="134"/>
      <c r="E17" s="87">
        <v>31919</v>
      </c>
      <c r="F17" s="118"/>
      <c r="G17" s="88">
        <v>32326</v>
      </c>
      <c r="H17" s="84"/>
      <c r="I17" s="87">
        <v>62304</v>
      </c>
      <c r="J17" s="84"/>
      <c r="K17" s="88">
        <v>59175</v>
      </c>
      <c r="L17" s="6"/>
      <c r="M17" s="6"/>
      <c r="N17" s="6"/>
      <c r="O17" s="6"/>
      <c r="P17" s="6"/>
      <c r="Q17" s="6"/>
      <c r="R17" s="6"/>
    </row>
    <row r="18" spans="1:18" ht="16.5">
      <c r="A18" s="133"/>
      <c r="B18" s="133" t="s">
        <v>14</v>
      </c>
      <c r="C18" s="134" t="s">
        <v>15</v>
      </c>
      <c r="D18" s="134"/>
      <c r="E18" s="119" t="s">
        <v>16</v>
      </c>
      <c r="F18" s="118"/>
      <c r="G18" s="120" t="s">
        <v>16</v>
      </c>
      <c r="H18" s="84"/>
      <c r="I18" s="87" t="s">
        <v>16</v>
      </c>
      <c r="J18" s="84"/>
      <c r="K18" s="88" t="s">
        <v>16</v>
      </c>
      <c r="L18" s="6"/>
      <c r="M18" s="6"/>
      <c r="N18" s="6"/>
      <c r="O18" s="6"/>
      <c r="P18" s="6"/>
      <c r="Q18" s="6"/>
      <c r="R18" s="6"/>
    </row>
    <row r="19" spans="1:18" ht="16.5">
      <c r="A19" s="133"/>
      <c r="B19" s="133" t="s">
        <v>17</v>
      </c>
      <c r="C19" s="134" t="s">
        <v>210</v>
      </c>
      <c r="D19" s="134"/>
      <c r="E19" s="87">
        <v>386</v>
      </c>
      <c r="F19" s="118"/>
      <c r="G19" s="88">
        <v>343</v>
      </c>
      <c r="H19" s="84"/>
      <c r="I19" s="87">
        <v>598</v>
      </c>
      <c r="J19" s="84"/>
      <c r="K19" s="88">
        <v>522</v>
      </c>
      <c r="L19" s="6"/>
      <c r="M19" s="6"/>
      <c r="N19" s="6"/>
      <c r="O19" s="6"/>
      <c r="P19" s="6"/>
      <c r="Q19" s="6"/>
      <c r="R19" s="6"/>
    </row>
    <row r="20" spans="1:18" ht="16.5">
      <c r="A20" s="133"/>
      <c r="B20" s="133"/>
      <c r="C20" s="134"/>
      <c r="D20" s="134"/>
      <c r="E20" s="18"/>
      <c r="F20" s="14"/>
      <c r="G20" s="27"/>
      <c r="H20" s="15"/>
      <c r="I20" s="18"/>
      <c r="J20" s="15"/>
      <c r="K20" s="27"/>
      <c r="L20" s="6"/>
      <c r="M20" s="6"/>
      <c r="N20" s="6"/>
      <c r="O20" s="6"/>
      <c r="P20" s="6"/>
      <c r="Q20" s="6"/>
      <c r="R20" s="6"/>
    </row>
    <row r="21" spans="1:18" ht="16.5">
      <c r="A21" s="133">
        <v>2</v>
      </c>
      <c r="B21" s="133" t="s">
        <v>12</v>
      </c>
      <c r="C21" s="134" t="s">
        <v>211</v>
      </c>
      <c r="D21" s="134"/>
      <c r="E21" s="18">
        <v>8082.28724</v>
      </c>
      <c r="F21" s="139"/>
      <c r="G21" s="27">
        <v>6437.388510000001</v>
      </c>
      <c r="H21" s="15"/>
      <c r="I21" s="18">
        <v>15056.000440000002</v>
      </c>
      <c r="J21" s="140"/>
      <c r="K21" s="27">
        <v>11631.542669999999</v>
      </c>
      <c r="L21" s="6"/>
      <c r="M21" s="6"/>
      <c r="N21" s="6"/>
      <c r="O21" s="6"/>
      <c r="P21" s="6"/>
      <c r="Q21" s="6"/>
      <c r="R21" s="6"/>
    </row>
    <row r="22" spans="1:18" ht="16.5">
      <c r="A22" s="133"/>
      <c r="B22" s="133"/>
      <c r="C22" s="134" t="s">
        <v>212</v>
      </c>
      <c r="D22" s="134"/>
      <c r="E22" s="18"/>
      <c r="F22" s="14"/>
      <c r="G22" s="27"/>
      <c r="H22" s="15"/>
      <c r="I22" s="18"/>
      <c r="J22" s="15"/>
      <c r="K22" s="27"/>
      <c r="L22" s="6"/>
      <c r="M22" s="6"/>
      <c r="N22" s="6"/>
      <c r="O22" s="6"/>
      <c r="P22" s="6"/>
      <c r="Q22" s="6"/>
      <c r="R22" s="6"/>
    </row>
    <row r="23" spans="1:18" ht="16.5">
      <c r="A23" s="133"/>
      <c r="B23" s="133"/>
      <c r="C23" s="134" t="s">
        <v>213</v>
      </c>
      <c r="D23" s="134"/>
      <c r="E23" s="18"/>
      <c r="F23" s="14"/>
      <c r="G23" s="27"/>
      <c r="H23" s="15"/>
      <c r="I23" s="18"/>
      <c r="J23" s="15"/>
      <c r="K23" s="27"/>
      <c r="L23" s="6"/>
      <c r="M23" s="6"/>
      <c r="N23" s="6"/>
      <c r="O23" s="6"/>
      <c r="P23" s="6"/>
      <c r="Q23" s="6"/>
      <c r="R23" s="6"/>
    </row>
    <row r="24" spans="1:18" ht="16.5">
      <c r="A24" s="133"/>
      <c r="B24" s="133"/>
      <c r="C24" s="134" t="s">
        <v>214</v>
      </c>
      <c r="D24" s="134"/>
      <c r="E24" s="18"/>
      <c r="F24" s="14"/>
      <c r="G24" s="27"/>
      <c r="H24" s="15"/>
      <c r="I24" s="18"/>
      <c r="J24" s="15"/>
      <c r="K24" s="27"/>
      <c r="L24" s="6"/>
      <c r="M24" s="6"/>
      <c r="N24" s="6"/>
      <c r="O24" s="6"/>
      <c r="P24" s="6"/>
      <c r="Q24" s="6"/>
      <c r="R24" s="6"/>
    </row>
    <row r="25" spans="1:18" ht="16.5">
      <c r="A25" s="133"/>
      <c r="B25" s="133"/>
      <c r="C25" s="134"/>
      <c r="D25" s="134"/>
      <c r="E25" s="18"/>
      <c r="F25" s="14"/>
      <c r="G25" s="27"/>
      <c r="H25" s="15"/>
      <c r="I25" s="18"/>
      <c r="J25" s="15"/>
      <c r="K25" s="27"/>
      <c r="L25" s="6"/>
      <c r="M25" s="6"/>
      <c r="N25" s="6"/>
      <c r="O25" s="6"/>
      <c r="P25" s="6"/>
      <c r="Q25" s="6"/>
      <c r="R25" s="6"/>
    </row>
    <row r="26" spans="1:18" ht="16.5">
      <c r="A26" s="133"/>
      <c r="B26" s="133" t="s">
        <v>14</v>
      </c>
      <c r="C26" s="134" t="s">
        <v>215</v>
      </c>
      <c r="D26" s="134"/>
      <c r="E26" s="148">
        <v>-685.6524599999998</v>
      </c>
      <c r="F26" s="149"/>
      <c r="G26" s="150">
        <v>-810.9871700000001</v>
      </c>
      <c r="H26" s="151"/>
      <c r="I26" s="148">
        <v>-1291.69966</v>
      </c>
      <c r="J26" s="151"/>
      <c r="K26" s="150">
        <v>-1526.1146600000002</v>
      </c>
      <c r="L26" s="6"/>
      <c r="M26" s="6"/>
      <c r="N26" s="6"/>
      <c r="O26" s="6"/>
      <c r="P26" s="6"/>
      <c r="Q26" s="6"/>
      <c r="R26" s="6"/>
    </row>
    <row r="27" spans="1:18" ht="16.5">
      <c r="A27" s="133"/>
      <c r="B27" s="133"/>
      <c r="C27" s="134"/>
      <c r="D27" s="134"/>
      <c r="E27" s="148"/>
      <c r="F27" s="149"/>
      <c r="G27" s="150"/>
      <c r="H27" s="151"/>
      <c r="I27" s="148"/>
      <c r="J27" s="151"/>
      <c r="K27" s="150"/>
      <c r="L27" s="6"/>
      <c r="M27" s="6"/>
      <c r="N27" s="6"/>
      <c r="O27" s="6"/>
      <c r="P27" s="6"/>
      <c r="Q27" s="6"/>
      <c r="R27" s="6"/>
    </row>
    <row r="28" spans="1:18" ht="16.5">
      <c r="A28" s="133"/>
      <c r="B28" s="133" t="s">
        <v>17</v>
      </c>
      <c r="C28" s="134" t="s">
        <v>19</v>
      </c>
      <c r="D28" s="134"/>
      <c r="E28" s="148">
        <v>-2744.6347800000003</v>
      </c>
      <c r="F28" s="149"/>
      <c r="G28" s="150">
        <v>-2769.40134</v>
      </c>
      <c r="H28" s="151"/>
      <c r="I28" s="148">
        <v>-5507.3007800000005</v>
      </c>
      <c r="J28" s="151"/>
      <c r="K28" s="150">
        <v>-5411.42801</v>
      </c>
      <c r="L28" s="6"/>
      <c r="M28" s="6"/>
      <c r="N28" s="6"/>
      <c r="O28" s="6"/>
      <c r="P28" s="6"/>
      <c r="Q28" s="6"/>
      <c r="R28" s="6"/>
    </row>
    <row r="29" spans="1:18" ht="16.5">
      <c r="A29" s="133"/>
      <c r="B29" s="133"/>
      <c r="C29" s="134"/>
      <c r="D29" s="134"/>
      <c r="E29" s="18"/>
      <c r="F29" s="14"/>
      <c r="G29" s="27"/>
      <c r="H29" s="15"/>
      <c r="I29" s="18"/>
      <c r="J29" s="15"/>
      <c r="K29" s="27"/>
      <c r="L29" s="6"/>
      <c r="M29" s="6"/>
      <c r="N29" s="6"/>
      <c r="O29" s="6"/>
      <c r="P29" s="6"/>
      <c r="Q29" s="6"/>
      <c r="R29" s="6"/>
    </row>
    <row r="30" spans="1:18" ht="16.5">
      <c r="A30" s="133"/>
      <c r="B30" s="133" t="s">
        <v>20</v>
      </c>
      <c r="C30" s="134" t="s">
        <v>21</v>
      </c>
      <c r="D30" s="134"/>
      <c r="E30" s="86" t="s">
        <v>16</v>
      </c>
      <c r="F30" s="14"/>
      <c r="G30" s="85" t="s">
        <v>16</v>
      </c>
      <c r="H30" s="15"/>
      <c r="I30" s="18" t="s">
        <v>16</v>
      </c>
      <c r="J30" s="15"/>
      <c r="K30" s="27" t="s">
        <v>16</v>
      </c>
      <c r="L30" s="6"/>
      <c r="M30" s="6"/>
      <c r="N30" s="6"/>
      <c r="O30" s="6"/>
      <c r="P30" s="6"/>
      <c r="Q30" s="6"/>
      <c r="R30" s="6"/>
    </row>
    <row r="31" spans="1:18" ht="16.5">
      <c r="A31" s="133"/>
      <c r="B31" s="133"/>
      <c r="C31" s="134"/>
      <c r="D31" s="134"/>
      <c r="E31" s="87"/>
      <c r="F31" s="14"/>
      <c r="G31" s="88"/>
      <c r="H31" s="15"/>
      <c r="I31" s="87"/>
      <c r="J31" s="15"/>
      <c r="K31" s="88"/>
      <c r="L31" s="6"/>
      <c r="M31" s="6"/>
      <c r="N31" s="6"/>
      <c r="O31" s="6"/>
      <c r="P31" s="6"/>
      <c r="Q31" s="6"/>
      <c r="R31" s="6"/>
    </row>
    <row r="32" spans="1:18" ht="16.5">
      <c r="A32" s="133"/>
      <c r="B32" s="133" t="s">
        <v>22</v>
      </c>
      <c r="C32" s="134" t="s">
        <v>216</v>
      </c>
      <c r="D32" s="134"/>
      <c r="E32" s="18">
        <v>4652</v>
      </c>
      <c r="F32" s="14"/>
      <c r="G32" s="27">
        <v>2857</v>
      </c>
      <c r="H32" s="15"/>
      <c r="I32" s="18">
        <v>8257</v>
      </c>
      <c r="J32" s="15"/>
      <c r="K32" s="27">
        <v>4694</v>
      </c>
      <c r="L32" s="6"/>
      <c r="M32" s="6"/>
      <c r="N32" s="6"/>
      <c r="O32" s="6"/>
      <c r="P32" s="6"/>
      <c r="Q32" s="6"/>
      <c r="R32" s="6"/>
    </row>
    <row r="33" spans="1:18" ht="16.5">
      <c r="A33" s="133"/>
      <c r="B33" s="133"/>
      <c r="C33" s="134" t="s">
        <v>217</v>
      </c>
      <c r="D33" s="134"/>
      <c r="E33" s="18"/>
      <c r="F33" s="14"/>
      <c r="G33" s="27"/>
      <c r="H33" s="15"/>
      <c r="I33" s="18"/>
      <c r="J33" s="15"/>
      <c r="K33" s="27"/>
      <c r="L33" s="6"/>
      <c r="M33" s="6"/>
      <c r="N33" s="6"/>
      <c r="O33" s="6"/>
      <c r="P33" s="6"/>
      <c r="Q33" s="6"/>
      <c r="R33" s="6"/>
    </row>
    <row r="34" spans="1:18" ht="16.5">
      <c r="A34" s="133"/>
      <c r="B34" s="133"/>
      <c r="C34" s="134"/>
      <c r="D34" s="134"/>
      <c r="E34" s="18"/>
      <c r="F34" s="14"/>
      <c r="G34" s="27"/>
      <c r="H34" s="15"/>
      <c r="I34" s="18"/>
      <c r="J34" s="15"/>
      <c r="K34" s="27"/>
      <c r="L34" s="6"/>
      <c r="M34" s="6"/>
      <c r="N34" s="6"/>
      <c r="O34" s="6"/>
      <c r="P34" s="6"/>
      <c r="Q34" s="6"/>
      <c r="R34" s="6"/>
    </row>
    <row r="35" spans="1:18" ht="16.5">
      <c r="A35" s="133"/>
      <c r="B35" s="133" t="s">
        <v>23</v>
      </c>
      <c r="C35" s="134" t="s">
        <v>218</v>
      </c>
      <c r="D35" s="134"/>
      <c r="E35" s="86" t="s">
        <v>16</v>
      </c>
      <c r="F35" s="14"/>
      <c r="G35" s="85" t="s">
        <v>16</v>
      </c>
      <c r="H35" s="15"/>
      <c r="I35" s="18" t="s">
        <v>16</v>
      </c>
      <c r="J35" s="15"/>
      <c r="K35" s="27" t="s">
        <v>16</v>
      </c>
      <c r="L35" s="6"/>
      <c r="M35" s="6"/>
      <c r="N35" s="6"/>
      <c r="O35" s="6"/>
      <c r="P35" s="6"/>
      <c r="Q35" s="6"/>
      <c r="R35" s="6"/>
    </row>
    <row r="36" spans="1:18" ht="16.5">
      <c r="A36" s="133"/>
      <c r="B36" s="133"/>
      <c r="C36" s="134" t="s">
        <v>219</v>
      </c>
      <c r="D36" s="134"/>
      <c r="E36" s="86"/>
      <c r="F36" s="14"/>
      <c r="G36" s="85"/>
      <c r="H36" s="15"/>
      <c r="I36" s="18"/>
      <c r="J36" s="15"/>
      <c r="K36" s="27"/>
      <c r="L36" s="6"/>
      <c r="M36" s="6"/>
      <c r="N36" s="6"/>
      <c r="O36" s="6"/>
      <c r="P36" s="6"/>
      <c r="Q36" s="6"/>
      <c r="R36" s="6"/>
    </row>
    <row r="37" spans="1:18" ht="16.5">
      <c r="A37" s="133"/>
      <c r="B37" s="133"/>
      <c r="C37" s="134"/>
      <c r="D37" s="134"/>
      <c r="E37" s="87"/>
      <c r="F37" s="14"/>
      <c r="G37" s="88"/>
      <c r="H37" s="15"/>
      <c r="I37" s="87"/>
      <c r="J37" s="15"/>
      <c r="K37" s="88"/>
      <c r="L37" s="6"/>
      <c r="M37" s="6"/>
      <c r="N37" s="6"/>
      <c r="O37" s="6"/>
      <c r="P37" s="6"/>
      <c r="Q37" s="6"/>
      <c r="R37" s="6"/>
    </row>
    <row r="38" spans="1:18" ht="16.5">
      <c r="A38" s="133"/>
      <c r="B38" s="133" t="s">
        <v>24</v>
      </c>
      <c r="C38" s="134" t="s">
        <v>220</v>
      </c>
      <c r="D38" s="134"/>
      <c r="E38" s="18">
        <v>4652</v>
      </c>
      <c r="F38" s="14"/>
      <c r="G38" s="27">
        <v>2857</v>
      </c>
      <c r="H38" s="15"/>
      <c r="I38" s="18">
        <v>8257</v>
      </c>
      <c r="J38" s="15"/>
      <c r="K38" s="27">
        <v>4694</v>
      </c>
      <c r="L38" s="6"/>
      <c r="M38" s="6"/>
      <c r="N38" s="6"/>
      <c r="O38" s="6"/>
      <c r="P38" s="6"/>
      <c r="Q38" s="6"/>
      <c r="R38" s="6"/>
    </row>
    <row r="39" spans="1:18" ht="16.5">
      <c r="A39" s="133"/>
      <c r="B39" s="133"/>
      <c r="C39" s="134" t="s">
        <v>18</v>
      </c>
      <c r="D39" s="134"/>
      <c r="E39" s="18"/>
      <c r="F39" s="14"/>
      <c r="G39" s="27"/>
      <c r="H39" s="15"/>
      <c r="I39" s="18"/>
      <c r="J39" s="15"/>
      <c r="K39" s="27"/>
      <c r="L39" s="6"/>
      <c r="M39" s="6"/>
      <c r="N39" s="6"/>
      <c r="O39" s="6"/>
      <c r="P39" s="6"/>
      <c r="Q39" s="6"/>
      <c r="R39" s="6"/>
    </row>
    <row r="40" spans="1:18" ht="16.5">
      <c r="A40" s="133"/>
      <c r="B40" s="133"/>
      <c r="C40" s="134"/>
      <c r="D40" s="134"/>
      <c r="E40" s="18"/>
      <c r="F40" s="14"/>
      <c r="G40" s="27"/>
      <c r="H40" s="15"/>
      <c r="I40" s="18"/>
      <c r="J40" s="15"/>
      <c r="K40" s="27"/>
      <c r="L40" s="6"/>
      <c r="M40" s="6"/>
      <c r="N40" s="6"/>
      <c r="O40" s="6"/>
      <c r="P40" s="6"/>
      <c r="Q40" s="6"/>
      <c r="R40" s="6"/>
    </row>
    <row r="41" spans="1:18" ht="16.5">
      <c r="A41" s="133"/>
      <c r="B41" s="133" t="s">
        <v>25</v>
      </c>
      <c r="C41" s="134" t="s">
        <v>221</v>
      </c>
      <c r="D41" s="134"/>
      <c r="E41" s="18">
        <v>-1196</v>
      </c>
      <c r="F41" s="14"/>
      <c r="G41" s="85">
        <v>-204</v>
      </c>
      <c r="H41" s="15"/>
      <c r="I41" s="18">
        <v>-1616</v>
      </c>
      <c r="J41" s="15"/>
      <c r="K41" s="27">
        <v>-408</v>
      </c>
      <c r="L41" s="6"/>
      <c r="M41" s="6"/>
      <c r="N41" s="6"/>
      <c r="O41" s="6"/>
      <c r="P41" s="6"/>
      <c r="Q41" s="6"/>
      <c r="R41" s="6"/>
    </row>
    <row r="42" spans="1:18" ht="16.5">
      <c r="A42" s="133"/>
      <c r="B42" s="133"/>
      <c r="C42" s="134"/>
      <c r="D42" s="134"/>
      <c r="E42" s="87"/>
      <c r="F42" s="14"/>
      <c r="G42" s="88"/>
      <c r="H42" s="15"/>
      <c r="I42" s="87"/>
      <c r="J42" s="15"/>
      <c r="K42" s="88"/>
      <c r="L42" s="6"/>
      <c r="M42" s="6"/>
      <c r="N42" s="6"/>
      <c r="O42" s="6"/>
      <c r="P42" s="6"/>
      <c r="Q42" s="6"/>
      <c r="R42" s="6"/>
    </row>
    <row r="43" spans="1:18" ht="16.5">
      <c r="A43" s="133"/>
      <c r="B43" s="133" t="s">
        <v>27</v>
      </c>
      <c r="C43" s="133" t="s">
        <v>27</v>
      </c>
      <c r="D43" s="134" t="s">
        <v>222</v>
      </c>
      <c r="E43" s="18">
        <v>3456</v>
      </c>
      <c r="F43" s="14"/>
      <c r="G43" s="27">
        <v>2653</v>
      </c>
      <c r="H43" s="15"/>
      <c r="I43" s="18">
        <v>6641</v>
      </c>
      <c r="J43" s="15"/>
      <c r="K43" s="27">
        <v>4286</v>
      </c>
      <c r="L43" s="6"/>
      <c r="M43" s="6"/>
      <c r="N43" s="6"/>
      <c r="O43" s="6"/>
      <c r="P43" s="6"/>
      <c r="Q43" s="6"/>
      <c r="R43" s="6"/>
    </row>
    <row r="44" spans="1:18" ht="16.5">
      <c r="A44" s="133"/>
      <c r="B44" s="133"/>
      <c r="C44" s="134"/>
      <c r="D44" s="134" t="s">
        <v>28</v>
      </c>
      <c r="E44" s="18"/>
      <c r="F44" s="14"/>
      <c r="G44" s="27"/>
      <c r="H44" s="15"/>
      <c r="I44" s="18"/>
      <c r="J44" s="15"/>
      <c r="K44" s="27"/>
      <c r="L44" s="6"/>
      <c r="M44" s="6"/>
      <c r="N44" s="6"/>
      <c r="O44" s="6"/>
      <c r="P44" s="6"/>
      <c r="Q44" s="6"/>
      <c r="R44" s="6"/>
    </row>
    <row r="45" spans="1:18" ht="16.5">
      <c r="A45" s="133"/>
      <c r="B45" s="133"/>
      <c r="C45" s="134"/>
      <c r="D45" s="134"/>
      <c r="E45" s="18"/>
      <c r="F45" s="14"/>
      <c r="G45" s="27"/>
      <c r="H45" s="15"/>
      <c r="I45" s="18"/>
      <c r="J45" s="15"/>
      <c r="K45" s="27"/>
      <c r="L45" s="6"/>
      <c r="M45" s="6"/>
      <c r="N45" s="6"/>
      <c r="O45" s="6"/>
      <c r="P45" s="6"/>
      <c r="Q45" s="6"/>
      <c r="R45" s="6"/>
    </row>
    <row r="46" spans="1:18" ht="16.5">
      <c r="A46" s="133"/>
      <c r="B46" s="133"/>
      <c r="C46" s="134" t="s">
        <v>29</v>
      </c>
      <c r="D46" s="134" t="s">
        <v>30</v>
      </c>
      <c r="E46" s="86">
        <v>0</v>
      </c>
      <c r="F46" s="14"/>
      <c r="G46" s="85">
        <v>30</v>
      </c>
      <c r="H46" s="15"/>
      <c r="I46" s="18">
        <v>0</v>
      </c>
      <c r="J46" s="15"/>
      <c r="K46" s="27">
        <v>30</v>
      </c>
      <c r="L46" s="6"/>
      <c r="M46" s="6"/>
      <c r="N46" s="6"/>
      <c r="O46" s="6"/>
      <c r="P46" s="6"/>
      <c r="Q46" s="6"/>
      <c r="R46" s="6"/>
    </row>
    <row r="47" spans="1:18" ht="16.5">
      <c r="A47" s="133"/>
      <c r="B47" s="133"/>
      <c r="C47" s="134"/>
      <c r="D47" s="134"/>
      <c r="E47" s="87"/>
      <c r="F47" s="14"/>
      <c r="G47" s="88"/>
      <c r="H47" s="15"/>
      <c r="I47" s="87"/>
      <c r="J47" s="15"/>
      <c r="K47" s="88"/>
      <c r="L47" s="6"/>
      <c r="M47" s="6"/>
      <c r="N47" s="6"/>
      <c r="O47" s="6"/>
      <c r="P47" s="6"/>
      <c r="Q47" s="6"/>
      <c r="R47" s="6"/>
    </row>
    <row r="48" spans="1:18" ht="16.5">
      <c r="A48" s="133"/>
      <c r="B48" s="133" t="s">
        <v>31</v>
      </c>
      <c r="C48" s="134" t="s">
        <v>223</v>
      </c>
      <c r="D48" s="134"/>
      <c r="E48" s="18">
        <v>3456</v>
      </c>
      <c r="F48" s="14"/>
      <c r="G48" s="27">
        <v>2683</v>
      </c>
      <c r="H48" s="15"/>
      <c r="I48" s="18">
        <v>6641</v>
      </c>
      <c r="J48" s="15"/>
      <c r="K48" s="27">
        <v>4316</v>
      </c>
      <c r="L48" s="6"/>
      <c r="M48" s="6"/>
      <c r="N48" s="6"/>
      <c r="O48" s="6"/>
      <c r="P48" s="6"/>
      <c r="Q48" s="6"/>
      <c r="R48" s="6"/>
    </row>
    <row r="49" spans="1:18" ht="16.5">
      <c r="A49" s="133"/>
      <c r="B49" s="133"/>
      <c r="C49" s="134" t="s">
        <v>224</v>
      </c>
      <c r="D49" s="134"/>
      <c r="E49" s="18"/>
      <c r="F49" s="14"/>
      <c r="G49" s="27"/>
      <c r="H49" s="15"/>
      <c r="I49" s="18"/>
      <c r="J49" s="15"/>
      <c r="K49" s="27"/>
      <c r="L49" s="6"/>
      <c r="M49" s="6"/>
      <c r="N49" s="6"/>
      <c r="O49" s="6"/>
      <c r="P49" s="6"/>
      <c r="Q49" s="6"/>
      <c r="R49" s="6"/>
    </row>
    <row r="50" spans="1:18" ht="16.5">
      <c r="A50" s="133"/>
      <c r="B50" s="133"/>
      <c r="C50" s="134"/>
      <c r="D50" s="134"/>
      <c r="E50" s="18"/>
      <c r="F50" s="14"/>
      <c r="G50" s="27"/>
      <c r="H50" s="15"/>
      <c r="I50" s="18"/>
      <c r="J50" s="15"/>
      <c r="K50" s="27"/>
      <c r="L50" s="6"/>
      <c r="M50" s="6"/>
      <c r="N50" s="6"/>
      <c r="O50" s="6"/>
      <c r="P50" s="6"/>
      <c r="Q50" s="6"/>
      <c r="R50" s="6"/>
    </row>
    <row r="51" spans="1:18" ht="16.5">
      <c r="A51" s="133"/>
      <c r="B51" s="133" t="s">
        <v>33</v>
      </c>
      <c r="C51" s="134" t="s">
        <v>27</v>
      </c>
      <c r="D51" s="134" t="s">
        <v>34</v>
      </c>
      <c r="E51" s="86" t="s">
        <v>16</v>
      </c>
      <c r="F51" s="14"/>
      <c r="G51" s="85" t="s">
        <v>16</v>
      </c>
      <c r="H51" s="15"/>
      <c r="I51" s="18" t="s">
        <v>16</v>
      </c>
      <c r="J51" s="15"/>
      <c r="K51" s="27" t="s">
        <v>16</v>
      </c>
      <c r="L51" s="6"/>
      <c r="M51" s="6"/>
      <c r="N51" s="6"/>
      <c r="O51" s="6"/>
      <c r="P51" s="6"/>
      <c r="Q51" s="6"/>
      <c r="R51" s="6"/>
    </row>
    <row r="52" spans="1:18" ht="16.5">
      <c r="A52" s="133"/>
      <c r="B52" s="133"/>
      <c r="C52" s="134" t="s">
        <v>29</v>
      </c>
      <c r="D52" s="134" t="s">
        <v>30</v>
      </c>
      <c r="E52" s="86" t="s">
        <v>16</v>
      </c>
      <c r="F52" s="14"/>
      <c r="G52" s="85" t="s">
        <v>16</v>
      </c>
      <c r="H52" s="15"/>
      <c r="I52" s="18" t="s">
        <v>16</v>
      </c>
      <c r="J52" s="15"/>
      <c r="K52" s="27" t="s">
        <v>16</v>
      </c>
      <c r="L52" s="6"/>
      <c r="M52" s="6"/>
      <c r="N52" s="6"/>
      <c r="O52" s="6"/>
      <c r="P52" s="6"/>
      <c r="Q52" s="6"/>
      <c r="R52" s="6"/>
    </row>
    <row r="53" spans="1:18" ht="16.5">
      <c r="A53" s="133"/>
      <c r="B53" s="133"/>
      <c r="C53" s="134" t="s">
        <v>35</v>
      </c>
      <c r="D53" s="134" t="s">
        <v>36</v>
      </c>
      <c r="E53" s="86" t="s">
        <v>16</v>
      </c>
      <c r="F53" s="14"/>
      <c r="G53" s="85" t="s">
        <v>16</v>
      </c>
      <c r="H53" s="15"/>
      <c r="I53" s="18" t="s">
        <v>16</v>
      </c>
      <c r="J53" s="15"/>
      <c r="K53" s="27" t="s">
        <v>16</v>
      </c>
      <c r="L53" s="6"/>
      <c r="M53" s="6"/>
      <c r="N53" s="6"/>
      <c r="O53" s="6"/>
      <c r="P53" s="6"/>
      <c r="Q53" s="6"/>
      <c r="R53" s="6"/>
    </row>
    <row r="54" spans="1:18" ht="16.5">
      <c r="A54" s="133"/>
      <c r="B54" s="133"/>
      <c r="C54" s="134"/>
      <c r="D54" s="134" t="s">
        <v>32</v>
      </c>
      <c r="E54" s="18"/>
      <c r="F54" s="14"/>
      <c r="G54" s="27"/>
      <c r="H54" s="15"/>
      <c r="I54" s="18"/>
      <c r="J54" s="15"/>
      <c r="K54" s="27"/>
      <c r="L54" s="6"/>
      <c r="M54" s="6"/>
      <c r="N54" s="6"/>
      <c r="O54" s="6"/>
      <c r="P54" s="6"/>
      <c r="Q54" s="6"/>
      <c r="R54" s="6"/>
    </row>
    <row r="55" spans="1:18" ht="16.5">
      <c r="A55" s="133"/>
      <c r="B55" s="133"/>
      <c r="C55" s="134"/>
      <c r="D55" s="134"/>
      <c r="E55" s="18"/>
      <c r="F55" s="14"/>
      <c r="G55" s="27"/>
      <c r="H55" s="15"/>
      <c r="I55" s="18"/>
      <c r="J55" s="15"/>
      <c r="K55" s="27"/>
      <c r="L55" s="6"/>
      <c r="M55" s="6"/>
      <c r="N55" s="6"/>
      <c r="O55" s="6"/>
      <c r="P55" s="6"/>
      <c r="Q55" s="6"/>
      <c r="R55" s="6"/>
    </row>
    <row r="56" spans="1:18" ht="17.25" thickBot="1">
      <c r="A56" s="133"/>
      <c r="B56" s="133" t="s">
        <v>37</v>
      </c>
      <c r="C56" s="134" t="s">
        <v>225</v>
      </c>
      <c r="D56" s="134"/>
      <c r="E56" s="89">
        <v>3456</v>
      </c>
      <c r="F56" s="14"/>
      <c r="G56" s="90">
        <v>2683</v>
      </c>
      <c r="H56" s="15"/>
      <c r="I56" s="89">
        <v>6641</v>
      </c>
      <c r="J56" s="15"/>
      <c r="K56" s="90">
        <v>4316</v>
      </c>
      <c r="L56" s="6"/>
      <c r="M56" s="6"/>
      <c r="N56" s="6"/>
      <c r="O56" s="6"/>
      <c r="P56" s="6"/>
      <c r="Q56" s="6"/>
      <c r="R56" s="6"/>
    </row>
    <row r="57" spans="1:18" ht="17.25" thickTop="1">
      <c r="A57" s="133"/>
      <c r="B57" s="133"/>
      <c r="C57" s="134" t="s">
        <v>226</v>
      </c>
      <c r="D57" s="134"/>
      <c r="E57" s="18"/>
      <c r="F57" s="14"/>
      <c r="G57" s="27"/>
      <c r="H57" s="15"/>
      <c r="I57" s="18"/>
      <c r="J57" s="15"/>
      <c r="K57" s="27"/>
      <c r="L57" s="6"/>
      <c r="M57" s="6"/>
      <c r="N57" s="6"/>
      <c r="O57" s="6"/>
      <c r="P57" s="6"/>
      <c r="Q57" s="6"/>
      <c r="R57" s="6"/>
    </row>
    <row r="58" spans="1:18" ht="16.5">
      <c r="A58" s="133"/>
      <c r="B58" s="133"/>
      <c r="C58" s="134"/>
      <c r="D58" s="134"/>
      <c r="E58" s="18"/>
      <c r="F58" s="14"/>
      <c r="G58" s="27"/>
      <c r="H58" s="15"/>
      <c r="I58" s="18"/>
      <c r="J58" s="15"/>
      <c r="K58" s="27"/>
      <c r="L58" s="6"/>
      <c r="M58" s="6"/>
      <c r="N58" s="6"/>
      <c r="O58" s="6"/>
      <c r="P58" s="6"/>
      <c r="Q58" s="6"/>
      <c r="R58" s="6"/>
    </row>
    <row r="59" spans="1:18" ht="16.5">
      <c r="A59" s="133">
        <v>3</v>
      </c>
      <c r="B59" s="133" t="s">
        <v>12</v>
      </c>
      <c r="C59" s="134" t="s">
        <v>227</v>
      </c>
      <c r="D59" s="134"/>
      <c r="E59" s="25"/>
      <c r="F59" s="14"/>
      <c r="G59" s="27"/>
      <c r="H59" s="15"/>
      <c r="I59" s="18"/>
      <c r="J59" s="15"/>
      <c r="K59" s="27"/>
      <c r="L59" s="6"/>
      <c r="M59" s="6"/>
      <c r="N59" s="6"/>
      <c r="O59" s="6"/>
      <c r="P59" s="6"/>
      <c r="Q59" s="6"/>
      <c r="R59" s="6"/>
    </row>
    <row r="60" spans="1:18" ht="16.5">
      <c r="A60" s="133"/>
      <c r="B60" s="133"/>
      <c r="C60" s="134" t="s">
        <v>38</v>
      </c>
      <c r="D60" s="134"/>
      <c r="E60" s="18"/>
      <c r="F60" s="14"/>
      <c r="G60" s="27"/>
      <c r="H60" s="15"/>
      <c r="I60" s="18"/>
      <c r="J60" s="15"/>
      <c r="K60" s="27"/>
      <c r="L60" s="6"/>
      <c r="M60" s="6"/>
      <c r="N60" s="6"/>
      <c r="O60" s="6"/>
      <c r="P60" s="6"/>
      <c r="Q60" s="6"/>
      <c r="R60" s="6"/>
    </row>
    <row r="61" spans="1:18" ht="16.5">
      <c r="A61" s="133"/>
      <c r="B61" s="133"/>
      <c r="C61" s="134" t="s">
        <v>39</v>
      </c>
      <c r="D61" s="134"/>
      <c r="E61" s="18"/>
      <c r="F61" s="14"/>
      <c r="G61" s="27"/>
      <c r="H61" s="15"/>
      <c r="I61" s="18"/>
      <c r="J61" s="15"/>
      <c r="K61" s="27"/>
      <c r="L61" s="6"/>
      <c r="M61" s="6"/>
      <c r="N61" s="6"/>
      <c r="O61" s="6"/>
      <c r="P61" s="6"/>
      <c r="Q61" s="6"/>
      <c r="R61" s="6"/>
    </row>
    <row r="62" spans="1:18" ht="16.5">
      <c r="A62" s="133"/>
      <c r="B62" s="133"/>
      <c r="C62" s="134"/>
      <c r="D62" s="134"/>
      <c r="E62" s="18"/>
      <c r="F62" s="14"/>
      <c r="G62" s="27"/>
      <c r="H62" s="15"/>
      <c r="I62" s="18"/>
      <c r="J62" s="15"/>
      <c r="K62" s="27"/>
      <c r="L62" s="6"/>
      <c r="M62" s="6"/>
      <c r="N62" s="6"/>
      <c r="O62" s="6"/>
      <c r="P62" s="6"/>
      <c r="Q62" s="6"/>
      <c r="R62" s="6"/>
    </row>
    <row r="63" spans="1:18" ht="16.5">
      <c r="A63" s="133"/>
      <c r="B63" s="133"/>
      <c r="C63" s="134" t="s">
        <v>27</v>
      </c>
      <c r="D63" s="134" t="s">
        <v>181</v>
      </c>
      <c r="E63" s="25">
        <v>8.477167805708415</v>
      </c>
      <c r="F63" s="14"/>
      <c r="G63" s="28">
        <v>6.707667691692293</v>
      </c>
      <c r="H63" s="15"/>
      <c r="I63" s="25">
        <v>16.28960399239282</v>
      </c>
      <c r="J63" s="15"/>
      <c r="K63" s="28">
        <v>10.790269756743918</v>
      </c>
      <c r="L63" s="6"/>
      <c r="M63" s="6"/>
      <c r="N63" s="6"/>
      <c r="O63" s="6"/>
      <c r="P63" s="6"/>
      <c r="Q63" s="6"/>
      <c r="R63" s="6"/>
    </row>
    <row r="64" spans="1:18" ht="16.5">
      <c r="A64" s="133"/>
      <c r="B64" s="133"/>
      <c r="C64" s="134"/>
      <c r="D64" s="134" t="s">
        <v>183</v>
      </c>
      <c r="E64" s="18"/>
      <c r="F64" s="14"/>
      <c r="G64" s="27"/>
      <c r="H64" s="15"/>
      <c r="I64" s="18"/>
      <c r="J64" s="15"/>
      <c r="K64" s="27"/>
      <c r="L64" s="6"/>
      <c r="M64" s="6"/>
      <c r="N64" s="6"/>
      <c r="O64" s="6"/>
      <c r="P64" s="6"/>
      <c r="Q64" s="6"/>
      <c r="R64" s="6"/>
    </row>
    <row r="65" spans="1:18" ht="16.5">
      <c r="A65" s="133"/>
      <c r="B65" s="133"/>
      <c r="C65" s="134"/>
      <c r="D65" s="134" t="s">
        <v>182</v>
      </c>
      <c r="E65" s="18"/>
      <c r="F65" s="14"/>
      <c r="G65" s="27"/>
      <c r="H65" s="15"/>
      <c r="I65" s="18"/>
      <c r="J65" s="15"/>
      <c r="K65" s="27"/>
      <c r="L65" s="6"/>
      <c r="M65" s="6"/>
      <c r="N65" s="6"/>
      <c r="O65" s="6"/>
      <c r="P65" s="6"/>
      <c r="Q65" s="6"/>
      <c r="R65" s="6"/>
    </row>
    <row r="66" spans="1:18" ht="16.5">
      <c r="A66" s="133"/>
      <c r="B66" s="133"/>
      <c r="C66" s="134" t="s">
        <v>29</v>
      </c>
      <c r="D66" s="134" t="s">
        <v>184</v>
      </c>
      <c r="E66" s="25">
        <v>8.305238069913619</v>
      </c>
      <c r="F66" s="14"/>
      <c r="G66" s="27" t="s">
        <v>40</v>
      </c>
      <c r="H66" s="14"/>
      <c r="I66" s="25">
        <v>15.959226279599637</v>
      </c>
      <c r="J66" s="14"/>
      <c r="K66" s="27" t="s">
        <v>40</v>
      </c>
      <c r="L66" s="6"/>
      <c r="M66" s="6"/>
      <c r="N66" s="6"/>
      <c r="O66" s="6"/>
      <c r="P66" s="6"/>
      <c r="Q66" s="6"/>
      <c r="R66" s="6"/>
    </row>
    <row r="67" spans="1:18" ht="16.5">
      <c r="A67" s="133"/>
      <c r="B67" s="133"/>
      <c r="C67" s="134"/>
      <c r="D67" s="134" t="s">
        <v>185</v>
      </c>
      <c r="E67" s="18"/>
      <c r="F67" s="14"/>
      <c r="G67" s="19"/>
      <c r="H67" s="14"/>
      <c r="I67" s="20"/>
      <c r="J67" s="14"/>
      <c r="K67" s="19"/>
      <c r="L67" s="6"/>
      <c r="M67" s="6"/>
      <c r="N67" s="6"/>
      <c r="O67" s="6"/>
      <c r="P67" s="6"/>
      <c r="Q67" s="6"/>
      <c r="R67" s="6"/>
    </row>
    <row r="68" spans="1:18" ht="17.25" thickBot="1">
      <c r="A68" s="133"/>
      <c r="B68" s="133"/>
      <c r="C68" s="134"/>
      <c r="D68" s="134"/>
      <c r="E68" s="21"/>
      <c r="F68" s="22"/>
      <c r="G68" s="23"/>
      <c r="H68" s="14"/>
      <c r="I68" s="24"/>
      <c r="J68" s="22"/>
      <c r="K68" s="23"/>
      <c r="L68" s="6"/>
      <c r="M68" s="6"/>
      <c r="N68" s="6"/>
      <c r="O68" s="6"/>
      <c r="P68" s="6"/>
      <c r="Q68" s="6"/>
      <c r="R68" s="6"/>
    </row>
    <row r="69" spans="1:4" ht="16.5">
      <c r="A69" s="134"/>
      <c r="B69" s="134"/>
      <c r="C69" s="133" t="s">
        <v>41</v>
      </c>
      <c r="D69" s="134" t="s">
        <v>42</v>
      </c>
    </row>
    <row r="70" spans="2:4" ht="16.5">
      <c r="B70"/>
      <c r="C70" s="1"/>
      <c r="D70"/>
    </row>
    <row r="71" spans="1:4" ht="16.5">
      <c r="A71" s="1"/>
      <c r="D71"/>
    </row>
  </sheetData>
  <printOptions horizontalCentered="1"/>
  <pageMargins left="0.3937007874015748" right="0.3937007874015748" top="0.5118110236220472" bottom="0.4330708661417323" header="0.5118110236220472" footer="0.5118110236220472"/>
  <pageSetup fitToHeight="1" fitToWidth="1" orientation="portrait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3"/>
  <sheetViews>
    <sheetView workbookViewId="0" topLeftCell="A3">
      <selection activeCell="F11" sqref="F11:J47"/>
    </sheetView>
  </sheetViews>
  <sheetFormatPr defaultColWidth="9.00390625" defaultRowHeight="12.75"/>
  <cols>
    <col min="1" max="1" width="2.25390625" style="2" customWidth="1"/>
    <col min="2" max="2" width="3.75390625" style="2" customWidth="1"/>
    <col min="3" max="3" width="2.125" style="2" customWidth="1"/>
    <col min="4" max="4" width="34.875" style="2" customWidth="1"/>
    <col min="5" max="5" width="2.625" style="2" customWidth="1"/>
    <col min="6" max="6" width="15.125" style="2" customWidth="1"/>
    <col min="7" max="7" width="2.375" style="2" customWidth="1"/>
    <col min="8" max="8" width="0.875" style="2" customWidth="1"/>
    <col min="9" max="9" width="2.25390625" style="2" customWidth="1"/>
    <col min="10" max="10" width="14.75390625" style="2" customWidth="1"/>
    <col min="11" max="11" width="2.00390625" style="2" customWidth="1"/>
    <col min="12" max="16384" width="10.75390625" style="2" customWidth="1"/>
  </cols>
  <sheetData>
    <row r="1" spans="2:5" ht="16.5">
      <c r="B1"/>
      <c r="C1" s="1"/>
      <c r="D1" s="1"/>
      <c r="E1" s="1"/>
    </row>
    <row r="2" spans="2:5" ht="16.5">
      <c r="B2" s="1" t="s">
        <v>177</v>
      </c>
      <c r="C2" s="1"/>
      <c r="D2" s="1"/>
      <c r="E2" s="1"/>
    </row>
    <row r="3" ht="17.25" thickBot="1">
      <c r="B3" s="1" t="s">
        <v>43</v>
      </c>
    </row>
    <row r="4" spans="5:11" ht="16.5">
      <c r="E4" s="92"/>
      <c r="F4" s="81" t="s">
        <v>44</v>
      </c>
      <c r="G4" s="93"/>
      <c r="H4" s="3"/>
      <c r="I4" s="99"/>
      <c r="J4" s="81" t="s">
        <v>45</v>
      </c>
      <c r="K4" s="100"/>
    </row>
    <row r="5" spans="5:11" ht="16.5">
      <c r="E5" s="94"/>
      <c r="F5" s="3" t="s">
        <v>46</v>
      </c>
      <c r="G5" s="95"/>
      <c r="H5" s="3"/>
      <c r="I5" s="17"/>
      <c r="J5" s="3" t="s">
        <v>47</v>
      </c>
      <c r="K5" s="101"/>
    </row>
    <row r="6" spans="5:11" ht="16.5">
      <c r="E6" s="94"/>
      <c r="F6" s="3" t="s">
        <v>3</v>
      </c>
      <c r="G6" s="95"/>
      <c r="H6" s="3"/>
      <c r="I6" s="17"/>
      <c r="J6" s="3" t="s">
        <v>168</v>
      </c>
      <c r="K6" s="101"/>
    </row>
    <row r="7" spans="5:11" ht="16.5">
      <c r="E7" s="94"/>
      <c r="F7" s="3" t="s">
        <v>8</v>
      </c>
      <c r="G7" s="95"/>
      <c r="H7" s="3"/>
      <c r="I7" s="17"/>
      <c r="J7" s="3" t="s">
        <v>169</v>
      </c>
      <c r="K7" s="101"/>
    </row>
    <row r="8" spans="5:11" ht="16.5">
      <c r="E8" s="94"/>
      <c r="F8" s="3" t="s">
        <v>179</v>
      </c>
      <c r="G8" s="95"/>
      <c r="H8" s="3"/>
      <c r="I8" s="17"/>
      <c r="J8" s="3" t="s">
        <v>180</v>
      </c>
      <c r="K8" s="101"/>
    </row>
    <row r="9" spans="5:11" ht="17.25" thickBot="1">
      <c r="E9" s="96"/>
      <c r="F9" s="97" t="s">
        <v>11</v>
      </c>
      <c r="G9" s="98"/>
      <c r="H9" s="3"/>
      <c r="I9" s="102"/>
      <c r="J9" s="97" t="s">
        <v>48</v>
      </c>
      <c r="K9" s="103"/>
    </row>
    <row r="10" spans="5:11" ht="16.5">
      <c r="E10" s="92"/>
      <c r="F10" s="79"/>
      <c r="G10" s="104"/>
      <c r="H10" s="80"/>
      <c r="I10" s="111"/>
      <c r="J10" s="81"/>
      <c r="K10" s="100"/>
    </row>
    <row r="11" spans="2:11" ht="16.5">
      <c r="B11" s="3">
        <v>1</v>
      </c>
      <c r="C11" s="2" t="s">
        <v>228</v>
      </c>
      <c r="D11"/>
      <c r="E11" s="105"/>
      <c r="F11" s="15">
        <v>71463</v>
      </c>
      <c r="G11" s="106"/>
      <c r="H11" s="15"/>
      <c r="I11" s="18"/>
      <c r="J11" s="15">
        <v>67075.445</v>
      </c>
      <c r="K11" s="101"/>
    </row>
    <row r="12" spans="2:11" ht="16.5">
      <c r="B12" s="3">
        <v>2</v>
      </c>
      <c r="C12" s="2" t="s">
        <v>229</v>
      </c>
      <c r="D12"/>
      <c r="E12" s="105"/>
      <c r="F12" s="15">
        <v>29847</v>
      </c>
      <c r="G12" s="106"/>
      <c r="H12" s="15"/>
      <c r="I12" s="18"/>
      <c r="J12" s="15">
        <v>29847</v>
      </c>
      <c r="K12" s="101"/>
    </row>
    <row r="13" spans="2:11" ht="16.5">
      <c r="B13" s="3">
        <v>3</v>
      </c>
      <c r="C13" s="2" t="s">
        <v>230</v>
      </c>
      <c r="D13"/>
      <c r="E13" s="105"/>
      <c r="F13" s="15">
        <v>0</v>
      </c>
      <c r="G13" s="106"/>
      <c r="H13" s="15"/>
      <c r="I13" s="18"/>
      <c r="J13" s="15">
        <v>0</v>
      </c>
      <c r="K13" s="101"/>
    </row>
    <row r="14" spans="2:11" ht="16.5">
      <c r="B14" s="3">
        <v>4</v>
      </c>
      <c r="C14" s="2" t="s">
        <v>49</v>
      </c>
      <c r="D14"/>
      <c r="E14" s="105"/>
      <c r="F14" s="15">
        <v>2679</v>
      </c>
      <c r="G14" s="106"/>
      <c r="H14" s="15"/>
      <c r="I14" s="18"/>
      <c r="J14" s="15">
        <v>1863.134</v>
      </c>
      <c r="K14" s="101"/>
    </row>
    <row r="15" spans="2:11" ht="16.5">
      <c r="B15" s="3"/>
      <c r="C15" s="3"/>
      <c r="E15" s="94"/>
      <c r="F15" s="15"/>
      <c r="G15" s="106"/>
      <c r="H15" s="15"/>
      <c r="I15" s="18"/>
      <c r="J15" s="15"/>
      <c r="K15" s="101"/>
    </row>
    <row r="16" spans="2:11" ht="16.5">
      <c r="B16" s="3">
        <v>5</v>
      </c>
      <c r="C16" s="2" t="s">
        <v>50</v>
      </c>
      <c r="D16"/>
      <c r="E16" s="105"/>
      <c r="F16" s="15"/>
      <c r="G16" s="106"/>
      <c r="H16" s="15"/>
      <c r="I16" s="18"/>
      <c r="J16" s="15"/>
      <c r="K16" s="101"/>
    </row>
    <row r="17" spans="2:11" ht="16.5">
      <c r="B17" s="3"/>
      <c r="C17" s="3"/>
      <c r="D17" s="4" t="s">
        <v>231</v>
      </c>
      <c r="E17" s="107"/>
      <c r="F17" s="112">
        <v>13254</v>
      </c>
      <c r="G17" s="106"/>
      <c r="H17" s="15"/>
      <c r="I17" s="18"/>
      <c r="J17" s="112">
        <v>11853.049</v>
      </c>
      <c r="K17" s="101"/>
    </row>
    <row r="18" spans="2:11" ht="16.5">
      <c r="B18" s="3"/>
      <c r="C18" s="3"/>
      <c r="D18" s="4" t="s">
        <v>186</v>
      </c>
      <c r="E18" s="107"/>
      <c r="F18" s="113">
        <v>24615</v>
      </c>
      <c r="G18" s="106"/>
      <c r="H18" s="15"/>
      <c r="I18" s="18"/>
      <c r="J18" s="113">
        <v>21299.006</v>
      </c>
      <c r="K18" s="101"/>
    </row>
    <row r="19" spans="2:11" ht="16.5">
      <c r="B19" s="3"/>
      <c r="C19" s="3"/>
      <c r="D19" s="4" t="s">
        <v>51</v>
      </c>
      <c r="E19" s="107"/>
      <c r="F19" s="116" t="s">
        <v>16</v>
      </c>
      <c r="G19" s="106"/>
      <c r="H19" s="15"/>
      <c r="I19" s="18"/>
      <c r="J19" s="117" t="s">
        <v>16</v>
      </c>
      <c r="K19" s="101"/>
    </row>
    <row r="20" spans="2:11" ht="16.5">
      <c r="B20" s="3"/>
      <c r="C20" s="3"/>
      <c r="D20" s="4" t="s">
        <v>52</v>
      </c>
      <c r="E20" s="107"/>
      <c r="F20" s="113">
        <v>17837</v>
      </c>
      <c r="G20" s="106"/>
      <c r="H20" s="15"/>
      <c r="I20" s="18"/>
      <c r="J20" s="113">
        <v>19019.651</v>
      </c>
      <c r="K20" s="101"/>
    </row>
    <row r="21" spans="2:11" ht="16.5">
      <c r="B21" s="3"/>
      <c r="C21" s="3"/>
      <c r="D21" s="4" t="s">
        <v>242</v>
      </c>
      <c r="E21" s="107"/>
      <c r="F21" s="113">
        <v>7881.464</v>
      </c>
      <c r="G21" s="106"/>
      <c r="H21" s="15"/>
      <c r="I21" s="18"/>
      <c r="J21" s="113">
        <v>3944.775</v>
      </c>
      <c r="K21" s="101"/>
    </row>
    <row r="22" spans="2:11" ht="16.5">
      <c r="B22" s="3"/>
      <c r="C22" s="3"/>
      <c r="D22" s="4" t="s">
        <v>53</v>
      </c>
      <c r="E22" s="107"/>
      <c r="F22" s="113">
        <v>15947.536</v>
      </c>
      <c r="G22" s="106"/>
      <c r="H22" s="15"/>
      <c r="I22" s="18"/>
      <c r="J22" s="113">
        <v>9529.177</v>
      </c>
      <c r="K22" s="101"/>
    </row>
    <row r="23" spans="2:11" ht="16.5">
      <c r="B23" s="3"/>
      <c r="C23" s="3"/>
      <c r="E23" s="94"/>
      <c r="F23" s="114">
        <v>79535</v>
      </c>
      <c r="G23" s="106"/>
      <c r="H23" s="15"/>
      <c r="I23" s="18"/>
      <c r="J23" s="114">
        <v>65645.65800000001</v>
      </c>
      <c r="K23" s="101"/>
    </row>
    <row r="24" spans="2:11" ht="16.5">
      <c r="B24" s="3">
        <v>6</v>
      </c>
      <c r="C24" s="2" t="s">
        <v>54</v>
      </c>
      <c r="D24"/>
      <c r="E24" s="105"/>
      <c r="F24" s="15"/>
      <c r="G24" s="106"/>
      <c r="H24" s="15"/>
      <c r="I24" s="18"/>
      <c r="J24" s="15"/>
      <c r="K24" s="101"/>
    </row>
    <row r="25" spans="2:11" ht="16.5">
      <c r="B25" s="3"/>
      <c r="C25" s="3"/>
      <c r="D25" s="4" t="s">
        <v>187</v>
      </c>
      <c r="E25" s="107"/>
      <c r="F25" s="112">
        <v>12308</v>
      </c>
      <c r="G25" s="106"/>
      <c r="H25" s="15"/>
      <c r="I25" s="18"/>
      <c r="J25" s="112">
        <v>5355.383</v>
      </c>
      <c r="K25" s="101"/>
    </row>
    <row r="26" spans="2:11" ht="16.5">
      <c r="B26" s="3"/>
      <c r="C26" s="3"/>
      <c r="D26" s="4" t="s">
        <v>188</v>
      </c>
      <c r="E26" s="107"/>
      <c r="F26" s="113">
        <v>24368.829</v>
      </c>
      <c r="G26" s="106"/>
      <c r="H26" s="15"/>
      <c r="I26" s="18"/>
      <c r="J26" s="113">
        <v>19887.935</v>
      </c>
      <c r="K26" s="101"/>
    </row>
    <row r="27" spans="2:11" ht="16.5">
      <c r="B27" s="3"/>
      <c r="C27" s="3"/>
      <c r="D27" s="4" t="s">
        <v>55</v>
      </c>
      <c r="E27" s="107"/>
      <c r="F27" s="113">
        <v>24644</v>
      </c>
      <c r="G27" s="106"/>
      <c r="H27" s="15"/>
      <c r="I27" s="18"/>
      <c r="J27" s="113">
        <v>23312.491</v>
      </c>
      <c r="K27" s="101"/>
    </row>
    <row r="28" spans="2:11" ht="16.5">
      <c r="B28" s="3"/>
      <c r="C28" s="3"/>
      <c r="D28" s="4" t="s">
        <v>56</v>
      </c>
      <c r="E28" s="107"/>
      <c r="F28" s="117">
        <v>1191.171</v>
      </c>
      <c r="G28" s="106"/>
      <c r="H28" s="15"/>
      <c r="I28" s="18"/>
      <c r="J28" s="117">
        <v>885.154</v>
      </c>
      <c r="K28" s="101"/>
    </row>
    <row r="29" spans="2:11" ht="16.5">
      <c r="B29" s="3"/>
      <c r="C29" s="3"/>
      <c r="D29" s="4" t="s">
        <v>57</v>
      </c>
      <c r="E29" s="107"/>
      <c r="F29" s="113">
        <v>2006</v>
      </c>
      <c r="G29" s="106"/>
      <c r="H29" s="15"/>
      <c r="I29" s="18"/>
      <c r="J29" s="113">
        <v>4935.384</v>
      </c>
      <c r="K29" s="101"/>
    </row>
    <row r="30" spans="2:11" ht="16.5">
      <c r="B30" s="3"/>
      <c r="C30" s="3"/>
      <c r="E30" s="94"/>
      <c r="F30" s="114">
        <v>64518</v>
      </c>
      <c r="G30" s="106"/>
      <c r="H30" s="15"/>
      <c r="I30" s="18"/>
      <c r="J30" s="114">
        <v>54376.347</v>
      </c>
      <c r="K30" s="101"/>
    </row>
    <row r="31" spans="2:11" ht="17.25" thickBot="1">
      <c r="B31" s="3">
        <v>7</v>
      </c>
      <c r="C31" s="2" t="s">
        <v>232</v>
      </c>
      <c r="D31"/>
      <c r="E31" s="105"/>
      <c r="F31" s="15">
        <v>15017</v>
      </c>
      <c r="G31" s="106"/>
      <c r="H31" s="15"/>
      <c r="I31" s="18"/>
      <c r="J31" s="15">
        <v>11269.311000000009</v>
      </c>
      <c r="K31" s="101"/>
    </row>
    <row r="32" spans="2:11" ht="17.25" thickBot="1">
      <c r="B32" s="3"/>
      <c r="C32" s="3"/>
      <c r="E32" s="94"/>
      <c r="F32" s="91">
        <v>119006</v>
      </c>
      <c r="G32" s="108"/>
      <c r="H32" s="15"/>
      <c r="I32" s="18"/>
      <c r="J32" s="91">
        <v>110054.89</v>
      </c>
      <c r="K32" s="101"/>
    </row>
    <row r="33" spans="2:11" ht="16.5">
      <c r="B33" s="3">
        <v>8</v>
      </c>
      <c r="C33" s="2" t="s">
        <v>58</v>
      </c>
      <c r="D33"/>
      <c r="E33" s="105"/>
      <c r="F33" s="15"/>
      <c r="G33" s="106"/>
      <c r="H33" s="15"/>
      <c r="I33" s="18"/>
      <c r="J33" s="15"/>
      <c r="K33" s="101"/>
    </row>
    <row r="34" spans="2:11" ht="16.5">
      <c r="B34" s="3"/>
      <c r="C34" s="2" t="s">
        <v>59</v>
      </c>
      <c r="D34"/>
      <c r="E34" s="105"/>
      <c r="F34" s="15">
        <v>41403</v>
      </c>
      <c r="G34" s="106"/>
      <c r="H34" s="15"/>
      <c r="I34" s="18"/>
      <c r="J34" s="15">
        <v>40144</v>
      </c>
      <c r="K34" s="101"/>
    </row>
    <row r="35" spans="2:11" ht="16.5">
      <c r="B35" s="3"/>
      <c r="C35" s="2" t="s">
        <v>60</v>
      </c>
      <c r="D35"/>
      <c r="E35" s="105"/>
      <c r="F35" s="15"/>
      <c r="G35" s="106"/>
      <c r="H35" s="15"/>
      <c r="I35" s="18"/>
      <c r="J35" s="15"/>
      <c r="K35" s="101"/>
    </row>
    <row r="36" spans="2:11" ht="16.5">
      <c r="B36" s="3"/>
      <c r="C36" s="3"/>
      <c r="D36" s="4" t="s">
        <v>61</v>
      </c>
      <c r="E36" s="107"/>
      <c r="F36" s="15">
        <v>16400</v>
      </c>
      <c r="G36" s="106"/>
      <c r="H36" s="15"/>
      <c r="I36" s="18"/>
      <c r="J36" s="15">
        <v>16147.701</v>
      </c>
      <c r="K36" s="101"/>
    </row>
    <row r="37" spans="2:11" ht="16.5">
      <c r="B37" s="3"/>
      <c r="C37" s="3"/>
      <c r="D37" s="4" t="s">
        <v>62</v>
      </c>
      <c r="E37" s="107"/>
      <c r="F37" s="15">
        <v>2839</v>
      </c>
      <c r="G37" s="106"/>
      <c r="H37" s="15"/>
      <c r="I37" s="18"/>
      <c r="J37" s="15">
        <v>2839.451</v>
      </c>
      <c r="K37" s="101"/>
    </row>
    <row r="38" spans="2:11" ht="16.5">
      <c r="B38" s="3"/>
      <c r="C38" s="3"/>
      <c r="D38" s="4" t="s">
        <v>63</v>
      </c>
      <c r="E38" s="107"/>
      <c r="F38" s="84">
        <v>31489</v>
      </c>
      <c r="G38" s="106"/>
      <c r="H38" s="15"/>
      <c r="I38" s="18"/>
      <c r="J38" s="84">
        <v>24847.451</v>
      </c>
      <c r="K38" s="101"/>
    </row>
    <row r="39" spans="2:11" ht="16.5">
      <c r="B39" s="3"/>
      <c r="C39" s="3"/>
      <c r="E39" s="94"/>
      <c r="F39" s="15">
        <v>92131</v>
      </c>
      <c r="G39" s="106"/>
      <c r="H39" s="15"/>
      <c r="I39" s="18"/>
      <c r="J39" s="15">
        <v>83978.603</v>
      </c>
      <c r="K39" s="101"/>
    </row>
    <row r="40" spans="2:11" ht="16.5">
      <c r="B40" s="3"/>
      <c r="C40" s="3"/>
      <c r="E40" s="94"/>
      <c r="F40" s="15"/>
      <c r="G40" s="106"/>
      <c r="H40" s="15"/>
      <c r="I40" s="18"/>
      <c r="J40" s="15"/>
      <c r="K40" s="101"/>
    </row>
    <row r="41" spans="2:11" ht="16.5">
      <c r="B41" s="3">
        <v>9</v>
      </c>
      <c r="C41" s="3"/>
      <c r="D41" s="2" t="s">
        <v>64</v>
      </c>
      <c r="E41" s="94"/>
      <c r="F41" s="15">
        <v>13940</v>
      </c>
      <c r="G41" s="106"/>
      <c r="H41" s="15"/>
      <c r="I41" s="18"/>
      <c r="J41" s="15">
        <v>13940.087</v>
      </c>
      <c r="K41" s="101"/>
    </row>
    <row r="42" spans="2:11" ht="16.5">
      <c r="B42" s="3">
        <v>10</v>
      </c>
      <c r="C42" s="3"/>
      <c r="D42" s="2" t="s">
        <v>65</v>
      </c>
      <c r="E42" s="94"/>
      <c r="F42" s="15">
        <v>11365</v>
      </c>
      <c r="G42" s="106"/>
      <c r="H42" s="15"/>
      <c r="I42" s="18"/>
      <c r="J42" s="15">
        <v>10667.102</v>
      </c>
      <c r="K42" s="101"/>
    </row>
    <row r="43" spans="2:11" ht="16.5">
      <c r="B43" s="3">
        <v>11</v>
      </c>
      <c r="C43" s="3"/>
      <c r="D43" s="2" t="s">
        <v>189</v>
      </c>
      <c r="E43" s="94"/>
      <c r="F43" s="15">
        <v>910</v>
      </c>
      <c r="G43" s="106"/>
      <c r="H43" s="15"/>
      <c r="I43" s="18"/>
      <c r="J43" s="15">
        <v>910</v>
      </c>
      <c r="K43" s="101"/>
    </row>
    <row r="44" spans="2:12" ht="17.25" thickBot="1">
      <c r="B44" s="3">
        <v>11</v>
      </c>
      <c r="C44" s="3"/>
      <c r="D44" s="2" t="s">
        <v>66</v>
      </c>
      <c r="E44" s="94"/>
      <c r="F44" s="15">
        <v>660</v>
      </c>
      <c r="G44" s="106"/>
      <c r="H44" s="15"/>
      <c r="I44" s="18"/>
      <c r="J44" s="15">
        <v>559.451</v>
      </c>
      <c r="K44" s="101"/>
      <c r="L44" s="52"/>
    </row>
    <row r="45" spans="2:11" ht="17.25" thickBot="1">
      <c r="B45" s="3"/>
      <c r="C45" s="3"/>
      <c r="E45" s="94"/>
      <c r="F45" s="91">
        <v>119006</v>
      </c>
      <c r="G45" s="108"/>
      <c r="H45" s="15"/>
      <c r="I45" s="18"/>
      <c r="J45" s="91">
        <v>110055.243</v>
      </c>
      <c r="K45" s="101"/>
    </row>
    <row r="46" spans="2:11" ht="16.5">
      <c r="B46" s="3"/>
      <c r="C46" s="3"/>
      <c r="E46" s="94"/>
      <c r="F46" s="15"/>
      <c r="G46" s="106"/>
      <c r="H46" s="15"/>
      <c r="I46" s="18"/>
      <c r="J46" s="15"/>
      <c r="K46" s="101"/>
    </row>
    <row r="47" spans="2:11" ht="16.5">
      <c r="B47" s="3">
        <v>12</v>
      </c>
      <c r="C47" s="3"/>
      <c r="D47" s="2" t="s">
        <v>190</v>
      </c>
      <c r="E47" s="94"/>
      <c r="F47" s="83">
        <v>2.160519769098858</v>
      </c>
      <c r="G47" s="109"/>
      <c r="H47" s="15"/>
      <c r="I47" s="18"/>
      <c r="J47" s="83">
        <v>2.0455228427660423</v>
      </c>
      <c r="K47" s="101"/>
    </row>
    <row r="48" spans="5:11" ht="17.25" thickBot="1">
      <c r="E48" s="96"/>
      <c r="F48" s="82"/>
      <c r="G48" s="110"/>
      <c r="H48" s="15"/>
      <c r="I48" s="21"/>
      <c r="J48" s="82"/>
      <c r="K48" s="103"/>
    </row>
    <row r="49" spans="6:10" ht="16.5">
      <c r="F49" s="15"/>
      <c r="G49" s="15"/>
      <c r="H49" s="15"/>
      <c r="I49" s="15"/>
      <c r="J49" s="15"/>
    </row>
    <row r="50" spans="4:10" ht="16.5">
      <c r="D50" s="52"/>
      <c r="E50" s="52"/>
      <c r="F50" s="15"/>
      <c r="G50" s="15"/>
      <c r="H50" s="15"/>
      <c r="I50" s="15"/>
      <c r="J50" s="15"/>
    </row>
    <row r="51" spans="6:10" ht="16.5">
      <c r="F51" s="15"/>
      <c r="G51" s="15"/>
      <c r="H51" s="15"/>
      <c r="I51" s="15"/>
      <c r="J51" s="15"/>
    </row>
    <row r="52" spans="6:10" ht="16.5">
      <c r="F52" s="15"/>
      <c r="G52" s="15"/>
      <c r="H52" s="15"/>
      <c r="I52" s="15"/>
      <c r="J52" s="15"/>
    </row>
    <row r="53" spans="6:10" ht="16.5">
      <c r="F53" s="15"/>
      <c r="G53" s="15"/>
      <c r="H53" s="15"/>
      <c r="I53" s="15"/>
      <c r="J53" s="15"/>
    </row>
  </sheetData>
  <printOptions/>
  <pageMargins left="0.7480314960629921" right="0.7480314960629921" top="0.48" bottom="0.52" header="0.5118110236220472" footer="0.5118110236220472"/>
  <pageSetup fitToHeight="1" fitToWidth="1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workbookViewId="0" topLeftCell="A110">
      <selection activeCell="H72" sqref="H72"/>
    </sheetView>
  </sheetViews>
  <sheetFormatPr defaultColWidth="9.00390625" defaultRowHeight="12.75"/>
  <cols>
    <col min="1" max="1" width="3.25390625" style="0" customWidth="1"/>
    <col min="2" max="2" width="18.75390625" style="0" customWidth="1"/>
    <col min="3" max="3" width="3.75390625" style="0" customWidth="1"/>
    <col min="4" max="6" width="11.875" style="0" customWidth="1"/>
    <col min="7" max="7" width="12.00390625" style="0" customWidth="1"/>
    <col min="8" max="8" width="11.375" style="0" customWidth="1"/>
    <col min="9" max="9" width="12.00390625" style="0" customWidth="1"/>
    <col min="10" max="10" width="2.125" style="0" customWidth="1"/>
    <col min="11" max="16384" width="11.375" style="0" customWidth="1"/>
  </cols>
  <sheetData>
    <row r="1" ht="12.75">
      <c r="A1" s="142" t="s">
        <v>177</v>
      </c>
    </row>
    <row r="2" ht="12.75">
      <c r="A2" s="142"/>
    </row>
    <row r="3" spans="1:5" ht="15.75">
      <c r="A3" s="143" t="s">
        <v>191</v>
      </c>
      <c r="E3" s="53"/>
    </row>
    <row r="4" ht="10.5" customHeight="1"/>
    <row r="5" spans="1:2" ht="12.75">
      <c r="A5" s="54">
        <v>1</v>
      </c>
      <c r="B5" s="78" t="s">
        <v>113</v>
      </c>
    </row>
    <row r="6" spans="2:9" ht="12.75">
      <c r="B6" s="54" t="s">
        <v>207</v>
      </c>
      <c r="C6" s="54"/>
      <c r="D6" s="54"/>
      <c r="E6" s="54"/>
      <c r="F6" s="54"/>
      <c r="G6" s="54"/>
      <c r="H6" s="54"/>
      <c r="I6" s="54"/>
    </row>
    <row r="7" spans="2:9" ht="12.75">
      <c r="B7" s="54" t="s">
        <v>192</v>
      </c>
      <c r="C7" s="54"/>
      <c r="D7" s="54"/>
      <c r="E7" s="54"/>
      <c r="F7" s="54"/>
      <c r="G7" s="54"/>
      <c r="H7" s="54"/>
      <c r="I7" s="54"/>
    </row>
    <row r="8" spans="2:9" ht="12.75">
      <c r="B8" s="54"/>
      <c r="C8" s="54"/>
      <c r="D8" s="54"/>
      <c r="E8" s="54"/>
      <c r="F8" s="54"/>
      <c r="G8" s="54"/>
      <c r="H8" s="54"/>
      <c r="I8" s="54"/>
    </row>
    <row r="9" spans="1:9" ht="12.75">
      <c r="A9" s="54">
        <v>2</v>
      </c>
      <c r="B9" s="78" t="s">
        <v>114</v>
      </c>
      <c r="C9" s="54"/>
      <c r="D9" s="54"/>
      <c r="E9" s="54"/>
      <c r="F9" s="54"/>
      <c r="G9" s="54"/>
      <c r="H9" s="54"/>
      <c r="I9" s="54"/>
    </row>
    <row r="10" spans="2:9" ht="12.75">
      <c r="B10" s="54" t="s">
        <v>170</v>
      </c>
      <c r="C10" s="54"/>
      <c r="D10" s="54"/>
      <c r="E10" s="54"/>
      <c r="F10" s="54"/>
      <c r="G10" s="54"/>
      <c r="H10" s="54"/>
      <c r="I10" s="54"/>
    </row>
    <row r="11" spans="1:9" ht="12.75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12.75">
      <c r="A12" s="54">
        <v>3</v>
      </c>
      <c r="B12" s="78" t="s">
        <v>115</v>
      </c>
      <c r="C12" s="54"/>
      <c r="D12" s="54"/>
      <c r="E12" s="54"/>
      <c r="F12" s="54"/>
      <c r="G12" s="54"/>
      <c r="H12" s="54"/>
      <c r="I12" s="54"/>
    </row>
    <row r="13" spans="2:9" ht="12.75">
      <c r="B13" s="54" t="s">
        <v>193</v>
      </c>
      <c r="C13" s="54"/>
      <c r="D13" s="54"/>
      <c r="E13" s="54"/>
      <c r="F13" s="54"/>
      <c r="G13" s="54"/>
      <c r="H13" s="54"/>
      <c r="I13" s="54"/>
    </row>
    <row r="14" spans="1:9" ht="12.75">
      <c r="A14" s="54"/>
      <c r="B14" s="54"/>
      <c r="C14" s="54"/>
      <c r="D14" s="54"/>
      <c r="E14" s="54"/>
      <c r="F14" s="54"/>
      <c r="G14" s="54"/>
      <c r="H14" s="54"/>
      <c r="I14" s="54"/>
    </row>
    <row r="15" spans="1:9" ht="12.75">
      <c r="A15" s="54">
        <v>4</v>
      </c>
      <c r="B15" s="78" t="s">
        <v>26</v>
      </c>
      <c r="C15" s="54"/>
      <c r="D15" s="54"/>
      <c r="E15" s="54"/>
      <c r="F15" s="54"/>
      <c r="G15" s="54"/>
      <c r="H15" s="54"/>
      <c r="I15" s="54"/>
    </row>
    <row r="16" spans="1:9" ht="12.75">
      <c r="A16" s="54"/>
      <c r="B16" s="78"/>
      <c r="C16" s="54"/>
      <c r="E16" s="152" t="s">
        <v>194</v>
      </c>
      <c r="F16" s="152"/>
      <c r="G16" s="54"/>
      <c r="H16" s="152" t="s">
        <v>195</v>
      </c>
      <c r="I16" s="152"/>
    </row>
    <row r="17" spans="1:9" ht="12.75">
      <c r="A17" s="54"/>
      <c r="B17" s="78"/>
      <c r="C17" s="54"/>
      <c r="E17" s="122" t="s">
        <v>252</v>
      </c>
      <c r="F17" s="122" t="s">
        <v>253</v>
      </c>
      <c r="G17" s="72"/>
      <c r="H17" s="122" t="str">
        <f>E17</f>
        <v>31/7/2002</v>
      </c>
      <c r="I17" s="122" t="str">
        <f>F17</f>
        <v>31/7/2001</v>
      </c>
    </row>
    <row r="18" spans="1:9" ht="12.75">
      <c r="A18" s="54"/>
      <c r="B18" s="78"/>
      <c r="C18" s="54"/>
      <c r="E18" s="122" t="s">
        <v>125</v>
      </c>
      <c r="F18" s="122" t="s">
        <v>125</v>
      </c>
      <c r="G18" s="72"/>
      <c r="H18" s="122" t="s">
        <v>125</v>
      </c>
      <c r="I18" s="122" t="s">
        <v>125</v>
      </c>
    </row>
    <row r="19" spans="1:9" ht="12.75">
      <c r="A19" s="54"/>
      <c r="B19" s="78"/>
      <c r="C19" s="54"/>
      <c r="E19" s="122"/>
      <c r="F19" s="122"/>
      <c r="G19" s="72"/>
      <c r="H19" s="122"/>
      <c r="I19" s="122"/>
    </row>
    <row r="20" spans="1:9" ht="12.75">
      <c r="A20" s="54"/>
      <c r="B20" s="54" t="s">
        <v>233</v>
      </c>
      <c r="C20" s="54"/>
      <c r="D20" s="144"/>
      <c r="E20" s="145">
        <v>1110816</v>
      </c>
      <c r="F20" s="145">
        <v>203784</v>
      </c>
      <c r="G20" s="145"/>
      <c r="H20" s="145">
        <v>1530816</v>
      </c>
      <c r="I20" s="145">
        <v>407568</v>
      </c>
    </row>
    <row r="21" spans="1:9" ht="12.75">
      <c r="A21" s="54"/>
      <c r="B21" s="54" t="s">
        <v>234</v>
      </c>
      <c r="C21" s="54"/>
      <c r="D21" s="144"/>
      <c r="E21" s="145">
        <v>85550</v>
      </c>
      <c r="F21" s="145"/>
      <c r="G21" s="145"/>
      <c r="H21" s="145">
        <v>85550</v>
      </c>
      <c r="I21" s="145">
        <v>0</v>
      </c>
    </row>
    <row r="22" spans="1:9" ht="13.5" thickBot="1">
      <c r="A22" s="54"/>
      <c r="B22" s="78"/>
      <c r="C22" s="54"/>
      <c r="D22" s="144"/>
      <c r="E22" s="146">
        <v>1196366</v>
      </c>
      <c r="F22" s="146">
        <v>203784</v>
      </c>
      <c r="G22" s="145"/>
      <c r="H22" s="146">
        <v>1616366</v>
      </c>
      <c r="I22" s="146">
        <v>407568</v>
      </c>
    </row>
    <row r="23" spans="1:9" ht="13.5" thickTop="1">
      <c r="A23" s="54"/>
      <c r="B23" s="78"/>
      <c r="C23" s="54"/>
      <c r="D23" s="144"/>
      <c r="E23" s="144"/>
      <c r="F23" s="54"/>
      <c r="G23" s="144"/>
      <c r="H23" s="144"/>
      <c r="I23" s="54"/>
    </row>
    <row r="24" spans="1:9" ht="12.75">
      <c r="A24" s="54"/>
      <c r="B24" s="54" t="s">
        <v>196</v>
      </c>
      <c r="C24" s="54"/>
      <c r="D24" s="54"/>
      <c r="E24" s="54"/>
      <c r="F24" s="54"/>
      <c r="G24" s="54"/>
      <c r="H24" s="54"/>
      <c r="I24" s="54"/>
    </row>
    <row r="25" spans="1:9" ht="12.75">
      <c r="A25" s="54"/>
      <c r="B25" s="54" t="s">
        <v>197</v>
      </c>
      <c r="C25" s="54"/>
      <c r="D25" s="54"/>
      <c r="E25" s="54"/>
      <c r="F25" s="54"/>
      <c r="G25" s="54"/>
      <c r="H25" s="54"/>
      <c r="I25" s="54"/>
    </row>
    <row r="26" spans="1:9" ht="12.75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2.75">
      <c r="A27" s="54">
        <v>5</v>
      </c>
      <c r="B27" s="78" t="s">
        <v>116</v>
      </c>
      <c r="C27" s="54"/>
      <c r="D27" s="54"/>
      <c r="E27" s="54"/>
      <c r="F27" s="54"/>
      <c r="G27" s="54"/>
      <c r="H27" s="54"/>
      <c r="I27" s="54"/>
    </row>
    <row r="28" spans="2:9" ht="12.75">
      <c r="B28" s="54" t="s">
        <v>171</v>
      </c>
      <c r="C28" s="54"/>
      <c r="D28" s="54"/>
      <c r="E28" s="54"/>
      <c r="F28" s="54"/>
      <c r="G28" s="54"/>
      <c r="H28" s="54"/>
      <c r="I28" s="54"/>
    </row>
    <row r="29" spans="1:9" ht="12.75">
      <c r="A29" s="54"/>
      <c r="B29" s="54"/>
      <c r="C29" s="54"/>
      <c r="D29" s="54"/>
      <c r="E29" s="54"/>
      <c r="F29" s="54"/>
      <c r="G29" s="54"/>
      <c r="H29" s="54"/>
      <c r="I29" s="54"/>
    </row>
    <row r="30" spans="1:9" ht="12.75">
      <c r="A30" s="54">
        <v>6</v>
      </c>
      <c r="B30" s="78" t="s">
        <v>117</v>
      </c>
      <c r="C30" s="54"/>
      <c r="D30" s="54"/>
      <c r="E30" s="54"/>
      <c r="F30" s="54"/>
      <c r="G30" s="54"/>
      <c r="H30" s="54"/>
      <c r="I30" s="54"/>
    </row>
    <row r="31" spans="2:9" ht="12.75">
      <c r="B31" s="54" t="s">
        <v>198</v>
      </c>
      <c r="C31" s="54"/>
      <c r="D31" s="54"/>
      <c r="E31" s="54"/>
      <c r="F31" s="54"/>
      <c r="G31" s="54"/>
      <c r="H31" s="54"/>
      <c r="I31" s="54"/>
    </row>
    <row r="32" spans="1:9" ht="12.75">
      <c r="A32" s="54"/>
      <c r="B32" s="54"/>
      <c r="C32" s="54"/>
      <c r="D32" s="54"/>
      <c r="E32" s="54"/>
      <c r="F32" s="54"/>
      <c r="G32" s="54"/>
      <c r="H32" s="54"/>
      <c r="I32" s="54"/>
    </row>
    <row r="33" spans="1:9" ht="12.75">
      <c r="A33" s="54">
        <v>7</v>
      </c>
      <c r="B33" s="78" t="s">
        <v>118</v>
      </c>
      <c r="C33" s="54"/>
      <c r="D33" s="54"/>
      <c r="E33" s="54"/>
      <c r="F33" s="54"/>
      <c r="G33" s="54"/>
      <c r="H33" s="54"/>
      <c r="I33" s="54"/>
    </row>
    <row r="34" spans="2:9" ht="12.75">
      <c r="B34" s="54" t="s">
        <v>174</v>
      </c>
      <c r="C34" s="54"/>
      <c r="D34" s="54"/>
      <c r="E34" s="54"/>
      <c r="F34" s="54"/>
      <c r="G34" s="54"/>
      <c r="H34" s="54"/>
      <c r="I34" s="54"/>
    </row>
    <row r="35" spans="1:9" ht="12.75">
      <c r="A35" s="54"/>
      <c r="B35" s="54"/>
      <c r="C35" s="54"/>
      <c r="D35" s="54"/>
      <c r="E35" s="54"/>
      <c r="F35" s="54"/>
      <c r="G35" s="54"/>
      <c r="H35" s="54"/>
      <c r="I35" s="54"/>
    </row>
    <row r="36" spans="1:9" ht="12.75">
      <c r="A36" s="54">
        <v>8</v>
      </c>
      <c r="B36" s="78" t="s">
        <v>119</v>
      </c>
      <c r="C36" s="54"/>
      <c r="D36" s="54"/>
      <c r="E36" s="54"/>
      <c r="F36" s="54"/>
      <c r="G36" s="54"/>
      <c r="H36" s="54"/>
      <c r="I36" s="54"/>
    </row>
    <row r="37" spans="2:9" ht="12.75">
      <c r="B37" s="54" t="s">
        <v>176</v>
      </c>
      <c r="C37" s="54"/>
      <c r="D37" s="54"/>
      <c r="E37" s="54"/>
      <c r="F37" s="54"/>
      <c r="G37" s="54"/>
      <c r="H37" s="54"/>
      <c r="I37" s="54"/>
    </row>
    <row r="38" spans="2:9" ht="12.75">
      <c r="B38" s="54"/>
      <c r="C38" s="54"/>
      <c r="D38" s="54"/>
      <c r="E38" s="54"/>
      <c r="F38" s="54"/>
      <c r="G38" s="54"/>
      <c r="H38" s="54"/>
      <c r="I38" s="54"/>
    </row>
    <row r="39" spans="1:9" ht="12.75">
      <c r="A39">
        <v>9</v>
      </c>
      <c r="B39" s="78" t="s">
        <v>199</v>
      </c>
      <c r="C39" s="54"/>
      <c r="D39" s="54"/>
      <c r="E39" s="54"/>
      <c r="F39" s="54"/>
      <c r="G39" s="54"/>
      <c r="H39" s="54"/>
      <c r="I39" s="54"/>
    </row>
    <row r="40" spans="2:9" ht="12.75">
      <c r="B40" s="54" t="s">
        <v>208</v>
      </c>
      <c r="C40" s="54"/>
      <c r="D40" s="54"/>
      <c r="E40" s="54"/>
      <c r="F40" s="54"/>
      <c r="G40" s="54"/>
      <c r="H40" s="54"/>
      <c r="I40" s="54"/>
    </row>
    <row r="41" spans="1:9" ht="12.75">
      <c r="A41" s="54"/>
      <c r="B41" s="54"/>
      <c r="C41" s="54"/>
      <c r="D41" s="54"/>
      <c r="E41" s="54"/>
      <c r="F41" s="54"/>
      <c r="G41" s="54"/>
      <c r="H41" s="54"/>
      <c r="I41" s="54"/>
    </row>
    <row r="42" spans="1:9" ht="12.75">
      <c r="A42" s="54">
        <v>10</v>
      </c>
      <c r="B42" s="78" t="s">
        <v>122</v>
      </c>
      <c r="C42" s="54"/>
      <c r="D42" s="54"/>
      <c r="E42" s="54"/>
      <c r="F42" s="54"/>
      <c r="G42" s="54"/>
      <c r="H42" s="54"/>
      <c r="I42" s="54"/>
    </row>
    <row r="43" spans="2:9" ht="12.75">
      <c r="B43" s="54" t="s">
        <v>123</v>
      </c>
      <c r="C43" s="54"/>
      <c r="D43" s="54"/>
      <c r="E43" s="54"/>
      <c r="F43" s="54"/>
      <c r="G43" s="54"/>
      <c r="H43" s="54"/>
      <c r="I43" s="54"/>
    </row>
    <row r="44" spans="1:9" ht="12.75">
      <c r="A44" s="54"/>
      <c r="B44" s="54"/>
      <c r="C44" s="54"/>
      <c r="D44" s="54"/>
      <c r="E44" s="54"/>
      <c r="F44" s="54"/>
      <c r="G44" s="54"/>
      <c r="H44" s="54"/>
      <c r="I44" s="54"/>
    </row>
    <row r="45" spans="1:9" ht="12.75">
      <c r="A45" s="54"/>
      <c r="B45" s="55" t="s">
        <v>124</v>
      </c>
      <c r="C45" s="56"/>
      <c r="D45" s="57"/>
      <c r="E45" s="58" t="s">
        <v>125</v>
      </c>
      <c r="F45" s="55" t="s">
        <v>126</v>
      </c>
      <c r="G45" s="56"/>
      <c r="H45" s="56"/>
      <c r="I45" s="57"/>
    </row>
    <row r="46" spans="1:9" ht="12.75">
      <c r="A46" s="54"/>
      <c r="B46" s="59" t="s">
        <v>127</v>
      </c>
      <c r="E46" s="74"/>
      <c r="F46" s="147"/>
      <c r="G46" s="60"/>
      <c r="H46" s="60"/>
      <c r="I46" s="61"/>
    </row>
    <row r="47" spans="1:9" ht="12.75" customHeight="1">
      <c r="A47" s="54"/>
      <c r="B47" s="62"/>
      <c r="C47" s="63" t="s">
        <v>129</v>
      </c>
      <c r="D47" s="64"/>
      <c r="E47" s="65">
        <v>1909178</v>
      </c>
      <c r="F47" s="62" t="s">
        <v>128</v>
      </c>
      <c r="G47" s="63"/>
      <c r="H47" s="63"/>
      <c r="I47" s="64"/>
    </row>
    <row r="48" spans="1:9" ht="11.25" customHeight="1">
      <c r="A48" s="54"/>
      <c r="B48" s="62"/>
      <c r="C48" s="63" t="s">
        <v>131</v>
      </c>
      <c r="D48" s="64"/>
      <c r="E48" s="65">
        <v>16962355</v>
      </c>
      <c r="F48" s="62" t="s">
        <v>130</v>
      </c>
      <c r="G48" s="63"/>
      <c r="H48" s="63"/>
      <c r="I48" s="64"/>
    </row>
    <row r="49" spans="1:9" ht="12.75" customHeight="1">
      <c r="A49" s="54"/>
      <c r="B49" s="62"/>
      <c r="C49" s="63" t="s">
        <v>133</v>
      </c>
      <c r="D49" s="64"/>
      <c r="E49" s="65">
        <v>5771982</v>
      </c>
      <c r="F49" s="62" t="s">
        <v>132</v>
      </c>
      <c r="G49" s="63"/>
      <c r="H49" s="63"/>
      <c r="I49" s="64"/>
    </row>
    <row r="50" spans="1:9" ht="12.75" customHeight="1">
      <c r="A50" s="54"/>
      <c r="B50" s="62"/>
      <c r="C50" s="63" t="s">
        <v>134</v>
      </c>
      <c r="D50" s="64"/>
      <c r="E50" s="66"/>
      <c r="F50" s="62"/>
      <c r="G50" s="63"/>
      <c r="H50" s="63"/>
      <c r="I50" s="64"/>
    </row>
    <row r="51" spans="1:9" ht="13.5" thickBot="1">
      <c r="A51" s="54"/>
      <c r="B51" s="62"/>
      <c r="C51" s="63"/>
      <c r="D51" s="64"/>
      <c r="E51" s="115">
        <v>24643515</v>
      </c>
      <c r="F51" s="62"/>
      <c r="G51" s="63"/>
      <c r="H51" s="63"/>
      <c r="I51" s="64"/>
    </row>
    <row r="52" spans="1:9" ht="13.5" thickTop="1">
      <c r="A52" s="54"/>
      <c r="B52" s="62"/>
      <c r="C52" s="63"/>
      <c r="D52" s="64"/>
      <c r="E52" s="75"/>
      <c r="F52" s="62"/>
      <c r="G52" s="63"/>
      <c r="H52" s="63"/>
      <c r="I52" s="64"/>
    </row>
    <row r="53" spans="1:9" ht="12.75">
      <c r="A53" s="54"/>
      <c r="B53" s="62" t="s">
        <v>135</v>
      </c>
      <c r="C53" s="63"/>
      <c r="D53" s="64"/>
      <c r="E53" s="65"/>
      <c r="G53" s="63"/>
      <c r="H53" s="63"/>
      <c r="I53" s="64"/>
    </row>
    <row r="54" spans="1:9" ht="12.75">
      <c r="A54" s="54"/>
      <c r="B54" s="62"/>
      <c r="C54" s="63" t="s">
        <v>137</v>
      </c>
      <c r="D54" s="64"/>
      <c r="E54" s="65">
        <v>17136734</v>
      </c>
      <c r="F54" s="62" t="s">
        <v>136</v>
      </c>
      <c r="G54" s="63"/>
      <c r="H54" s="63"/>
      <c r="I54" s="64"/>
    </row>
    <row r="55" spans="1:9" ht="12.75">
      <c r="A55" s="54"/>
      <c r="B55" s="62" t="s">
        <v>138</v>
      </c>
      <c r="C55" s="63"/>
      <c r="D55" s="64"/>
      <c r="E55" s="65"/>
      <c r="F55" s="62" t="s">
        <v>130</v>
      </c>
      <c r="G55" s="63"/>
      <c r="H55" s="63"/>
      <c r="I55" s="64"/>
    </row>
    <row r="56" spans="1:9" ht="12.75">
      <c r="A56" s="54"/>
      <c r="B56" s="62" t="s">
        <v>139</v>
      </c>
      <c r="C56" s="63"/>
      <c r="D56" s="64"/>
      <c r="E56" s="71">
        <v>-5771982</v>
      </c>
      <c r="F56" s="62" t="s">
        <v>132</v>
      </c>
      <c r="G56" s="63"/>
      <c r="H56" s="63"/>
      <c r="I56" s="64"/>
    </row>
    <row r="57" spans="1:9" ht="13.5" thickBot="1">
      <c r="A57" s="54"/>
      <c r="B57" s="62"/>
      <c r="C57" s="63"/>
      <c r="D57" s="64"/>
      <c r="E57" s="115">
        <v>11364752</v>
      </c>
      <c r="F57" s="62"/>
      <c r="G57" s="63"/>
      <c r="H57" s="63"/>
      <c r="I57" s="64"/>
    </row>
    <row r="58" spans="1:9" ht="13.5" thickTop="1">
      <c r="A58" s="54"/>
      <c r="B58" s="67"/>
      <c r="C58" s="68"/>
      <c r="D58" s="69"/>
      <c r="E58" s="70"/>
      <c r="F58" s="67"/>
      <c r="G58" s="68"/>
      <c r="H58" s="68"/>
      <c r="I58" s="69"/>
    </row>
    <row r="59" spans="1:9" ht="12.75">
      <c r="A59" s="54"/>
      <c r="B59" s="54"/>
      <c r="C59" s="54"/>
      <c r="D59" s="54"/>
      <c r="E59" s="54"/>
      <c r="F59" s="54"/>
      <c r="G59" s="54"/>
      <c r="H59" s="54"/>
      <c r="I59" s="54"/>
    </row>
    <row r="60" spans="1:9" ht="12.75">
      <c r="A60" s="54">
        <v>11</v>
      </c>
      <c r="B60" s="78" t="s">
        <v>140</v>
      </c>
      <c r="C60" s="54"/>
      <c r="D60" s="54"/>
      <c r="E60" s="54"/>
      <c r="F60" s="54"/>
      <c r="G60" s="54"/>
      <c r="H60" s="54"/>
      <c r="I60" s="54"/>
    </row>
    <row r="61" spans="1:9" ht="12.75">
      <c r="A61" s="54"/>
      <c r="B61" s="54" t="s">
        <v>200</v>
      </c>
      <c r="C61" s="54"/>
      <c r="D61" s="54"/>
      <c r="E61" s="54"/>
      <c r="F61" s="54"/>
      <c r="G61" s="54"/>
      <c r="H61" s="54"/>
      <c r="I61" s="54"/>
    </row>
    <row r="62" spans="1:9" ht="12.75">
      <c r="A62" s="54"/>
      <c r="B62" s="54"/>
      <c r="C62" s="54"/>
      <c r="D62" s="54"/>
      <c r="E62" s="54"/>
      <c r="F62" s="54"/>
      <c r="G62" s="54"/>
      <c r="H62" s="54"/>
      <c r="I62" s="54"/>
    </row>
    <row r="63" spans="1:9" ht="12.75">
      <c r="A63" s="54">
        <v>12</v>
      </c>
      <c r="B63" s="78" t="s">
        <v>141</v>
      </c>
      <c r="C63" s="54"/>
      <c r="D63" s="54"/>
      <c r="E63" s="54"/>
      <c r="F63" s="54"/>
      <c r="G63" s="54"/>
      <c r="H63" s="54"/>
      <c r="I63" s="54"/>
    </row>
    <row r="64" spans="2:9" ht="12.75">
      <c r="B64" s="54" t="s">
        <v>201</v>
      </c>
      <c r="C64" s="54"/>
      <c r="D64" s="54"/>
      <c r="E64" s="54"/>
      <c r="F64" s="54"/>
      <c r="G64" s="54"/>
      <c r="H64" s="54"/>
      <c r="I64" s="54"/>
    </row>
    <row r="65" spans="1:9" ht="12.75">
      <c r="A65" s="54"/>
      <c r="B65" s="54"/>
      <c r="C65" s="54"/>
      <c r="D65" s="54"/>
      <c r="E65" s="54"/>
      <c r="F65" s="54"/>
      <c r="G65" s="54"/>
      <c r="H65" s="54"/>
      <c r="I65" s="54"/>
    </row>
    <row r="66" spans="1:9" ht="12.75">
      <c r="A66" s="54">
        <v>13</v>
      </c>
      <c r="B66" s="78" t="s">
        <v>142</v>
      </c>
      <c r="C66" s="54"/>
      <c r="D66" s="54"/>
      <c r="E66" s="54"/>
      <c r="F66" s="54"/>
      <c r="G66" s="54"/>
      <c r="H66" s="54"/>
      <c r="I66" s="54"/>
    </row>
    <row r="67" spans="1:9" ht="12.75">
      <c r="A67" s="54"/>
      <c r="B67" s="54" t="s">
        <v>143</v>
      </c>
      <c r="C67" s="54"/>
      <c r="D67" s="54"/>
      <c r="E67" s="54"/>
      <c r="F67" s="54"/>
      <c r="G67" s="54"/>
      <c r="H67" s="54"/>
      <c r="I67" s="54"/>
    </row>
    <row r="68" spans="2:9" ht="12.75">
      <c r="B68" s="54"/>
      <c r="C68" s="54"/>
      <c r="D68" s="54"/>
      <c r="E68" s="54"/>
      <c r="F68" s="54"/>
      <c r="G68" s="54"/>
      <c r="H68" s="54"/>
      <c r="I68" s="54"/>
    </row>
    <row r="69" spans="1:9" ht="12.75">
      <c r="A69" s="54">
        <v>14</v>
      </c>
      <c r="B69" s="78" t="s">
        <v>144</v>
      </c>
      <c r="C69" s="54"/>
      <c r="D69" s="54"/>
      <c r="E69" s="54"/>
      <c r="F69" s="54"/>
      <c r="G69" s="54"/>
      <c r="H69" s="54"/>
      <c r="I69" s="54"/>
    </row>
    <row r="70" spans="1:3" ht="12.75">
      <c r="A70" s="54"/>
      <c r="B70" s="54"/>
      <c r="C70" s="54"/>
    </row>
    <row r="71" spans="1:3" ht="12.75">
      <c r="A71" s="54"/>
      <c r="B71" s="54"/>
      <c r="C71" s="54"/>
    </row>
    <row r="72" spans="1:9" ht="12.75">
      <c r="A72" s="54"/>
      <c r="B72" s="54"/>
      <c r="C72" s="54"/>
      <c r="D72" s="54"/>
      <c r="E72" s="54"/>
      <c r="F72" s="127" t="s">
        <v>145</v>
      </c>
      <c r="G72" s="127"/>
      <c r="H72" s="127" t="s">
        <v>146</v>
      </c>
      <c r="I72" s="127"/>
    </row>
    <row r="73" spans="1:9" ht="12.75">
      <c r="A73" s="54"/>
      <c r="B73" s="54"/>
      <c r="C73" s="54"/>
      <c r="D73" s="127" t="s">
        <v>13</v>
      </c>
      <c r="E73" s="73"/>
      <c r="F73" s="127" t="s">
        <v>147</v>
      </c>
      <c r="G73" s="127"/>
      <c r="H73" s="127" t="s">
        <v>148</v>
      </c>
      <c r="I73" s="127"/>
    </row>
    <row r="74" spans="1:9" ht="12.75">
      <c r="A74" s="54"/>
      <c r="B74" s="54"/>
      <c r="C74" s="54"/>
      <c r="D74" s="128" t="s">
        <v>202</v>
      </c>
      <c r="E74" s="72" t="s">
        <v>202</v>
      </c>
      <c r="F74" s="128" t="str">
        <f aca="true" t="shared" si="0" ref="F74:I75">D74</f>
        <v>Year Ended</v>
      </c>
      <c r="G74" s="72" t="str">
        <f t="shared" si="0"/>
        <v>Year Ended</v>
      </c>
      <c r="H74" s="128" t="str">
        <f t="shared" si="0"/>
        <v>Year Ended</v>
      </c>
      <c r="I74" s="72" t="str">
        <f t="shared" si="0"/>
        <v>Year Ended</v>
      </c>
    </row>
    <row r="75" spans="1:9" ht="12.75">
      <c r="A75" s="54"/>
      <c r="B75" s="54"/>
      <c r="C75" s="54"/>
      <c r="D75" s="132" t="s">
        <v>252</v>
      </c>
      <c r="E75" s="122" t="s">
        <v>253</v>
      </c>
      <c r="F75" s="132" t="str">
        <f t="shared" si="0"/>
        <v>31/7/2002</v>
      </c>
      <c r="G75" s="122" t="str">
        <f t="shared" si="0"/>
        <v>31/7/2001</v>
      </c>
      <c r="H75" s="132" t="str">
        <f t="shared" si="0"/>
        <v>31/7/2002</v>
      </c>
      <c r="I75" s="122" t="str">
        <f t="shared" si="0"/>
        <v>31/7/2001</v>
      </c>
    </row>
    <row r="76" spans="1:9" ht="12.75">
      <c r="A76" s="54"/>
      <c r="B76" s="54"/>
      <c r="C76" s="54"/>
      <c r="D76" s="128" t="s">
        <v>11</v>
      </c>
      <c r="E76" s="72" t="s">
        <v>11</v>
      </c>
      <c r="F76" s="128" t="s">
        <v>11</v>
      </c>
      <c r="G76" s="72" t="s">
        <v>11</v>
      </c>
      <c r="H76" s="128" t="s">
        <v>11</v>
      </c>
      <c r="I76" s="72" t="s">
        <v>11</v>
      </c>
    </row>
    <row r="77" spans="1:9" ht="12.75">
      <c r="A77" s="54"/>
      <c r="B77" s="54"/>
      <c r="C77" s="54"/>
      <c r="D77" s="78"/>
      <c r="E77" s="54"/>
      <c r="F77" s="78"/>
      <c r="G77" s="54"/>
      <c r="H77" s="78"/>
      <c r="I77" s="54"/>
    </row>
    <row r="78" spans="1:9" ht="12.75">
      <c r="A78" s="54"/>
      <c r="B78" s="54" t="s">
        <v>149</v>
      </c>
      <c r="C78" s="54"/>
      <c r="D78" s="129">
        <v>0</v>
      </c>
      <c r="E78" s="123">
        <v>0</v>
      </c>
      <c r="F78" s="129">
        <v>-1377</v>
      </c>
      <c r="G78" s="123">
        <v>-759</v>
      </c>
      <c r="H78" s="129">
        <v>71591</v>
      </c>
      <c r="I78" s="123">
        <v>65321</v>
      </c>
    </row>
    <row r="79" spans="1:9" ht="12.75">
      <c r="A79" s="54"/>
      <c r="B79" s="54" t="s">
        <v>150</v>
      </c>
      <c r="C79" s="54"/>
      <c r="D79" s="130">
        <v>0</v>
      </c>
      <c r="E79" s="123">
        <v>0</v>
      </c>
      <c r="F79" s="129">
        <v>0</v>
      </c>
      <c r="G79" s="125">
        <v>-62</v>
      </c>
      <c r="H79" s="129">
        <v>29847</v>
      </c>
      <c r="I79" s="123">
        <v>29847</v>
      </c>
    </row>
    <row r="80" spans="1:9" ht="12.75">
      <c r="A80" s="54"/>
      <c r="B80" s="54" t="s">
        <v>151</v>
      </c>
      <c r="C80" s="54"/>
      <c r="D80" s="129">
        <v>62287</v>
      </c>
      <c r="E80" s="123">
        <v>56978</v>
      </c>
      <c r="F80" s="129">
        <v>9960</v>
      </c>
      <c r="G80" s="123">
        <v>5508</v>
      </c>
      <c r="H80" s="129">
        <v>76120</v>
      </c>
      <c r="I80" s="123">
        <v>74559</v>
      </c>
    </row>
    <row r="81" spans="1:9" ht="12.75">
      <c r="A81" s="54"/>
      <c r="B81" s="54" t="s">
        <v>152</v>
      </c>
      <c r="C81" s="54"/>
      <c r="D81" s="129">
        <v>17</v>
      </c>
      <c r="E81" s="123">
        <v>2197</v>
      </c>
      <c r="F81" s="129">
        <v>-326</v>
      </c>
      <c r="G81" s="123">
        <v>7</v>
      </c>
      <c r="H81" s="129">
        <v>5966</v>
      </c>
      <c r="I81" s="123">
        <v>759</v>
      </c>
    </row>
    <row r="82" spans="1:9" ht="13.5" thickBot="1">
      <c r="A82" s="54"/>
      <c r="B82" s="54"/>
      <c r="C82" s="54"/>
      <c r="D82" s="131">
        <f>SUM(D78:D81)</f>
        <v>62304</v>
      </c>
      <c r="E82" s="126">
        <f>SUM(E78:E81)</f>
        <v>59175</v>
      </c>
      <c r="F82" s="131">
        <f>SUM(F78:F81)</f>
        <v>8257</v>
      </c>
      <c r="G82" s="126">
        <f>SUM(G78:G81)</f>
        <v>4694</v>
      </c>
      <c r="H82" s="131">
        <f>79535+29847+71463+2679</f>
        <v>183524</v>
      </c>
      <c r="I82" s="126">
        <v>170486</v>
      </c>
    </row>
    <row r="83" spans="1:9" ht="13.5" thickTop="1">
      <c r="A83" s="54"/>
      <c r="B83" s="54"/>
      <c r="C83" s="54"/>
      <c r="D83" s="124"/>
      <c r="E83" s="54"/>
      <c r="F83" s="54"/>
      <c r="G83" s="54"/>
      <c r="H83" s="54"/>
      <c r="I83" s="54"/>
    </row>
    <row r="84" spans="1:9" ht="12.75">
      <c r="A84" s="54">
        <v>15</v>
      </c>
      <c r="B84" s="78" t="s">
        <v>153</v>
      </c>
      <c r="C84" s="54"/>
      <c r="D84" s="54"/>
      <c r="E84" s="54"/>
      <c r="F84" s="54"/>
      <c r="G84" s="54"/>
      <c r="H84" s="54"/>
      <c r="I84" s="54"/>
    </row>
    <row r="85" spans="1:9" ht="12.75">
      <c r="A85" s="54"/>
      <c r="B85" s="54" t="s">
        <v>243</v>
      </c>
      <c r="C85" s="54"/>
      <c r="D85" s="54"/>
      <c r="E85" s="54"/>
      <c r="F85" s="54"/>
      <c r="G85" s="54"/>
      <c r="H85" s="54"/>
      <c r="I85" s="54"/>
    </row>
    <row r="86" spans="1:9" ht="12.75">
      <c r="A86" s="54"/>
      <c r="B86" s="54" t="s">
        <v>244</v>
      </c>
      <c r="C86" s="54"/>
      <c r="D86" s="54"/>
      <c r="E86" s="54"/>
      <c r="F86" s="54"/>
      <c r="G86" s="54"/>
      <c r="H86" s="54"/>
      <c r="I86" s="54"/>
    </row>
    <row r="87" spans="1:9" ht="12.75">
      <c r="A87" s="54"/>
      <c r="B87" s="54" t="s">
        <v>245</v>
      </c>
      <c r="C87" s="54"/>
      <c r="D87" s="54"/>
      <c r="E87" s="54"/>
      <c r="F87" s="54"/>
      <c r="G87" s="54"/>
      <c r="H87" s="54"/>
      <c r="I87" s="54"/>
    </row>
    <row r="88" spans="1:9" ht="12.75">
      <c r="A88" s="54"/>
      <c r="B88" s="54"/>
      <c r="C88" s="54"/>
      <c r="D88" s="54"/>
      <c r="E88" s="54"/>
      <c r="F88" s="54"/>
      <c r="G88" s="54"/>
      <c r="H88" s="54"/>
      <c r="I88" s="54"/>
    </row>
    <row r="89" spans="1:9" ht="12.75">
      <c r="A89" s="54">
        <v>16</v>
      </c>
      <c r="B89" s="78" t="s">
        <v>154</v>
      </c>
      <c r="C89" s="54"/>
      <c r="D89" s="54"/>
      <c r="E89" s="54"/>
      <c r="F89" s="54"/>
      <c r="G89" s="54"/>
      <c r="H89" s="54"/>
      <c r="I89" s="54"/>
    </row>
    <row r="90" spans="1:9" ht="12.75">
      <c r="A90" s="54"/>
      <c r="B90" s="54" t="s">
        <v>235</v>
      </c>
      <c r="C90" s="54"/>
      <c r="D90" s="54"/>
      <c r="E90" s="54"/>
      <c r="F90" s="54"/>
      <c r="G90" s="54"/>
      <c r="H90" s="54"/>
      <c r="I90" s="54"/>
    </row>
    <row r="91" spans="1:9" ht="12.75">
      <c r="A91" s="54"/>
      <c r="B91" s="54" t="s">
        <v>248</v>
      </c>
      <c r="C91" s="54"/>
      <c r="D91" s="54"/>
      <c r="E91" s="54"/>
      <c r="F91" s="54"/>
      <c r="G91" s="54"/>
      <c r="H91" s="54"/>
      <c r="I91" s="54"/>
    </row>
    <row r="92" spans="1:9" ht="12.75">
      <c r="A92" s="54"/>
      <c r="B92" s="54" t="s">
        <v>249</v>
      </c>
      <c r="C92" s="54"/>
      <c r="D92" s="54"/>
      <c r="E92" s="54"/>
      <c r="F92" s="54"/>
      <c r="G92" s="54"/>
      <c r="H92" s="54"/>
      <c r="I92" s="54"/>
    </row>
    <row r="93" spans="1:9" ht="12.75">
      <c r="A93" s="54"/>
      <c r="B93" s="54" t="s">
        <v>246</v>
      </c>
      <c r="C93" s="54"/>
      <c r="D93" s="54"/>
      <c r="E93" s="54"/>
      <c r="F93" s="54"/>
      <c r="G93" s="54"/>
      <c r="H93" s="54"/>
      <c r="I93" s="54"/>
    </row>
    <row r="94" spans="1:9" ht="12.75">
      <c r="A94" s="54"/>
      <c r="B94" s="54" t="s">
        <v>247</v>
      </c>
      <c r="C94" s="54"/>
      <c r="D94" s="54"/>
      <c r="E94" s="54"/>
      <c r="F94" s="54"/>
      <c r="G94" s="54"/>
      <c r="H94" s="54"/>
      <c r="I94" s="54"/>
    </row>
    <row r="95" spans="1:9" ht="12.75">
      <c r="A95" s="54"/>
      <c r="B95" s="54" t="s">
        <v>250</v>
      </c>
      <c r="C95" s="54"/>
      <c r="D95" s="54"/>
      <c r="E95" s="54"/>
      <c r="F95" s="54"/>
      <c r="G95" s="54"/>
      <c r="H95" s="54"/>
      <c r="I95" s="54"/>
    </row>
    <row r="96" spans="1:9" ht="12.75">
      <c r="A96" s="54"/>
      <c r="B96" s="54" t="s">
        <v>251</v>
      </c>
      <c r="C96" s="54"/>
      <c r="D96" s="54"/>
      <c r="E96" s="54"/>
      <c r="F96" s="54"/>
      <c r="G96" s="54"/>
      <c r="H96" s="54"/>
      <c r="I96" s="54"/>
    </row>
    <row r="97" spans="1:9" ht="12.75">
      <c r="A97" s="54"/>
      <c r="B97" s="54"/>
      <c r="C97" s="54"/>
      <c r="D97" s="54"/>
      <c r="E97" s="54"/>
      <c r="F97" s="54"/>
      <c r="G97" s="54"/>
      <c r="H97" s="54"/>
      <c r="I97" s="54"/>
    </row>
    <row r="98" spans="1:9" ht="12.75">
      <c r="A98" s="54">
        <v>17</v>
      </c>
      <c r="B98" s="78" t="s">
        <v>203</v>
      </c>
      <c r="C98" s="54"/>
      <c r="D98" s="54"/>
      <c r="E98" s="54"/>
      <c r="F98" s="54"/>
      <c r="G98" s="54"/>
      <c r="H98" s="54"/>
      <c r="I98" s="54"/>
    </row>
    <row r="99" spans="1:9" ht="12.75">
      <c r="A99" s="54"/>
      <c r="B99" s="54" t="s">
        <v>236</v>
      </c>
      <c r="C99" s="54"/>
      <c r="D99" s="54"/>
      <c r="E99" s="54"/>
      <c r="F99" s="54"/>
      <c r="G99" s="54"/>
      <c r="H99" s="54"/>
      <c r="I99" s="54"/>
    </row>
    <row r="100" spans="1:9" ht="12.75">
      <c r="A100" s="54"/>
      <c r="B100" s="54" t="s">
        <v>237</v>
      </c>
      <c r="C100" s="54"/>
      <c r="D100" s="54"/>
      <c r="E100" s="54"/>
      <c r="F100" s="54"/>
      <c r="G100" s="54"/>
      <c r="H100" s="54"/>
      <c r="I100" s="54"/>
    </row>
    <row r="101" spans="1:9" ht="12.75">
      <c r="A101" s="54"/>
      <c r="B101" s="54"/>
      <c r="C101" s="54"/>
      <c r="D101" s="54"/>
      <c r="E101" s="54"/>
      <c r="F101" s="54"/>
      <c r="G101" s="54"/>
      <c r="H101" s="54"/>
      <c r="I101" s="54"/>
    </row>
    <row r="102" spans="1:9" ht="12.75">
      <c r="A102" s="54">
        <v>10</v>
      </c>
      <c r="B102" s="78" t="s">
        <v>120</v>
      </c>
      <c r="C102" s="54"/>
      <c r="D102" s="54"/>
      <c r="E102" s="54"/>
      <c r="F102" s="54"/>
      <c r="G102" s="54"/>
      <c r="H102" s="54"/>
      <c r="I102" s="54"/>
    </row>
    <row r="103" spans="2:9" ht="12.75">
      <c r="B103" s="54" t="s">
        <v>121</v>
      </c>
      <c r="C103" s="54"/>
      <c r="D103" s="54"/>
      <c r="E103" s="54"/>
      <c r="F103" s="54"/>
      <c r="G103" s="54"/>
      <c r="H103" s="54"/>
      <c r="I103" s="54"/>
    </row>
    <row r="104" spans="1:9" ht="12.75">
      <c r="A104" s="54"/>
      <c r="B104" s="54"/>
      <c r="C104" s="54"/>
      <c r="D104" s="54"/>
      <c r="E104" s="54"/>
      <c r="F104" s="54"/>
      <c r="G104" s="54"/>
      <c r="H104" s="54"/>
      <c r="I104" s="54"/>
    </row>
    <row r="105" spans="1:9" ht="12.75">
      <c r="A105" s="54">
        <v>19</v>
      </c>
      <c r="B105" s="78" t="s">
        <v>155</v>
      </c>
      <c r="C105" s="54"/>
      <c r="D105" s="54"/>
      <c r="E105" s="54"/>
      <c r="F105" s="54"/>
      <c r="G105" s="54"/>
      <c r="H105" s="54"/>
      <c r="I105" s="54"/>
    </row>
    <row r="106" spans="1:9" ht="12.75">
      <c r="A106" s="54"/>
      <c r="B106" s="54" t="s">
        <v>238</v>
      </c>
      <c r="C106" s="54"/>
      <c r="D106" s="54"/>
      <c r="E106" s="54"/>
      <c r="F106" s="54"/>
      <c r="G106" s="54"/>
      <c r="H106" s="54"/>
      <c r="I106" s="54"/>
    </row>
    <row r="107" spans="1:9" ht="12.75">
      <c r="A107" s="54"/>
      <c r="B107" s="54" t="s">
        <v>239</v>
      </c>
      <c r="C107" s="54"/>
      <c r="D107" s="54"/>
      <c r="E107" s="54"/>
      <c r="F107" s="54"/>
      <c r="G107" s="54"/>
      <c r="H107" s="54"/>
      <c r="I107" s="54"/>
    </row>
    <row r="108" spans="1:9" ht="12.75">
      <c r="A108" s="54"/>
      <c r="B108" s="54" t="s">
        <v>240</v>
      </c>
      <c r="C108" s="54"/>
      <c r="D108" s="54"/>
      <c r="E108" s="54"/>
      <c r="F108" s="54"/>
      <c r="G108" s="54"/>
      <c r="H108" s="54"/>
      <c r="I108" s="54"/>
    </row>
    <row r="109" spans="1:2" ht="12.75">
      <c r="A109" s="54"/>
      <c r="B109" s="54"/>
    </row>
    <row r="110" spans="1:2" ht="12.75">
      <c r="A110" s="54">
        <v>20</v>
      </c>
      <c r="B110" s="78" t="s">
        <v>156</v>
      </c>
    </row>
    <row r="111" spans="1:2" ht="12.75">
      <c r="A111" s="54"/>
      <c r="B111" s="54" t="s">
        <v>204</v>
      </c>
    </row>
    <row r="113" spans="1:2" ht="12.75">
      <c r="A113" s="54">
        <v>21</v>
      </c>
      <c r="B113" s="78" t="s">
        <v>157</v>
      </c>
    </row>
    <row r="114" ht="12.75">
      <c r="B114" s="54" t="s">
        <v>241</v>
      </c>
    </row>
  </sheetData>
  <mergeCells count="2">
    <mergeCell ref="E16:F16"/>
    <mergeCell ref="H16:I16"/>
  </mergeCells>
  <printOptions horizontalCentered="1"/>
  <pageMargins left="0" right="0" top="0.3937007874015748" bottom="0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47"/>
  <sheetViews>
    <sheetView workbookViewId="0" topLeftCell="A1">
      <pane xSplit="2955" topLeftCell="P1" activePane="topRight" state="split"/>
      <selection pane="topLeft" activeCell="Q35" sqref="Q35"/>
      <selection pane="topRight" activeCell="U41" sqref="U41"/>
    </sheetView>
  </sheetViews>
  <sheetFormatPr defaultColWidth="9.00390625" defaultRowHeight="12.75"/>
  <cols>
    <col min="1" max="1" width="49.25390625" style="29" customWidth="1"/>
    <col min="2" max="2" width="0.875" style="29" customWidth="1"/>
    <col min="3" max="3" width="12.375" style="29" customWidth="1"/>
    <col min="4" max="4" width="12.75390625" style="29" customWidth="1"/>
    <col min="5" max="5" width="12.625" style="29" customWidth="1"/>
    <col min="6" max="6" width="11.875" style="29" customWidth="1"/>
    <col min="7" max="8" width="10.75390625" style="29" customWidth="1"/>
    <col min="9" max="9" width="14.375" style="36" customWidth="1"/>
    <col min="10" max="10" width="2.375" style="29" customWidth="1"/>
    <col min="11" max="12" width="10.75390625" style="29" customWidth="1"/>
    <col min="13" max="13" width="37.875" style="29" customWidth="1"/>
    <col min="14" max="15" width="11.75390625" style="29" customWidth="1"/>
    <col min="16" max="17" width="12.375" style="29" customWidth="1"/>
    <col min="18" max="18" width="12.00390625" style="29" customWidth="1"/>
    <col min="19" max="19" width="13.25390625" style="29" customWidth="1"/>
    <col min="20" max="20" width="14.75390625" style="29" customWidth="1"/>
    <col min="21" max="21" width="12.375" style="29" customWidth="1"/>
    <col min="22" max="16384" width="10.75390625" style="29" customWidth="1"/>
  </cols>
  <sheetData>
    <row r="5" spans="1:3" ht="16.5">
      <c r="A5"/>
      <c r="B5"/>
      <c r="C5"/>
    </row>
    <row r="6" spans="1:3" ht="16.5">
      <c r="A6"/>
      <c r="B6"/>
      <c r="C6"/>
    </row>
    <row r="7" spans="1:3" ht="16.5">
      <c r="A7"/>
      <c r="B7"/>
      <c r="C7"/>
    </row>
    <row r="8" spans="1:3" ht="16.5">
      <c r="A8" s="31"/>
      <c r="B8" s="31"/>
      <c r="C8" s="31"/>
    </row>
    <row r="9" spans="1:3" ht="16.5">
      <c r="A9" s="30" t="s">
        <v>67</v>
      </c>
      <c r="B9" s="30"/>
      <c r="C9" s="30"/>
    </row>
    <row r="10" spans="1:3" ht="16.5">
      <c r="A10" s="31" t="s">
        <v>68</v>
      </c>
      <c r="B10" s="31" t="s">
        <v>69</v>
      </c>
      <c r="C10" s="31"/>
    </row>
    <row r="11" spans="1:3" ht="16.5">
      <c r="A11" s="31"/>
      <c r="B11" s="31"/>
      <c r="C11" s="31" t="s">
        <v>173</v>
      </c>
    </row>
    <row r="12" ht="16.5">
      <c r="C12" s="32"/>
    </row>
    <row r="13" spans="1:20" ht="16.5">
      <c r="A13" s="29" t="s">
        <v>172</v>
      </c>
      <c r="C13" s="32"/>
      <c r="L13" s="29" t="s">
        <v>205</v>
      </c>
      <c r="N13" s="32"/>
      <c r="T13" s="36"/>
    </row>
    <row r="14" spans="3:20" ht="16.5">
      <c r="C14" s="40"/>
      <c r="I14" s="41"/>
      <c r="N14" s="40"/>
      <c r="T14" s="41"/>
    </row>
    <row r="15" spans="1:20" ht="16.5">
      <c r="A15" s="33" t="s">
        <v>70</v>
      </c>
      <c r="B15" s="33"/>
      <c r="C15" s="34" t="s">
        <v>71</v>
      </c>
      <c r="D15" s="35" t="s">
        <v>72</v>
      </c>
      <c r="E15" s="35" t="s">
        <v>73</v>
      </c>
      <c r="F15" s="35" t="s">
        <v>74</v>
      </c>
      <c r="G15" s="35" t="s">
        <v>75</v>
      </c>
      <c r="H15" s="35" t="s">
        <v>76</v>
      </c>
      <c r="I15" s="42" t="s">
        <v>77</v>
      </c>
      <c r="L15" s="33" t="s">
        <v>70</v>
      </c>
      <c r="M15" s="33"/>
      <c r="N15" s="34" t="s">
        <v>71</v>
      </c>
      <c r="O15" s="35" t="s">
        <v>72</v>
      </c>
      <c r="P15" s="35" t="s">
        <v>73</v>
      </c>
      <c r="Q15" s="35" t="s">
        <v>74</v>
      </c>
      <c r="R15" s="35" t="s">
        <v>75</v>
      </c>
      <c r="S15" s="35" t="s">
        <v>76</v>
      </c>
      <c r="T15" s="42" t="s">
        <v>77</v>
      </c>
    </row>
    <row r="16" spans="1:20" ht="16.5">
      <c r="A16" s="36"/>
      <c r="B16" s="36"/>
      <c r="C16" s="37"/>
      <c r="D16" s="38"/>
      <c r="E16" s="38"/>
      <c r="F16" s="38"/>
      <c r="G16" s="38"/>
      <c r="H16" s="38"/>
      <c r="I16" s="43"/>
      <c r="J16" s="38"/>
      <c r="L16" s="36"/>
      <c r="M16" s="36"/>
      <c r="N16" s="37"/>
      <c r="O16" s="38"/>
      <c r="P16" s="38"/>
      <c r="Q16" s="38"/>
      <c r="R16" s="38"/>
      <c r="S16" s="38"/>
      <c r="T16" s="43"/>
    </row>
    <row r="17" spans="1:20" ht="16.5">
      <c r="A17" s="29" t="s">
        <v>78</v>
      </c>
      <c r="C17" s="38">
        <v>34962</v>
      </c>
      <c r="D17" s="38">
        <v>194051</v>
      </c>
      <c r="E17" s="38">
        <v>35694</v>
      </c>
      <c r="F17" s="38">
        <v>19257</v>
      </c>
      <c r="G17" s="38">
        <v>6858</v>
      </c>
      <c r="H17" s="38"/>
      <c r="I17" s="43">
        <f aca="true" t="shared" si="0" ref="I17:I35">SUM(C17:H17)</f>
        <v>290822</v>
      </c>
      <c r="J17" s="38"/>
      <c r="L17" s="29" t="s">
        <v>78</v>
      </c>
      <c r="N17" s="38">
        <v>87701</v>
      </c>
      <c r="O17" s="38">
        <v>401185.03</v>
      </c>
      <c r="P17" s="38">
        <v>69883</v>
      </c>
      <c r="Q17" s="38">
        <v>43503.94</v>
      </c>
      <c r="R17" s="38">
        <v>13121</v>
      </c>
      <c r="S17" s="38"/>
      <c r="T17" s="43">
        <f>SUM(N17:S17)</f>
        <v>615393.97</v>
      </c>
    </row>
    <row r="18" spans="1:20" ht="16.5">
      <c r="A18" s="29" t="s">
        <v>79</v>
      </c>
      <c r="C18" s="37">
        <v>3085</v>
      </c>
      <c r="D18" s="38"/>
      <c r="E18" s="38">
        <v>441</v>
      </c>
      <c r="F18" s="38">
        <v>0</v>
      </c>
      <c r="G18" s="38">
        <v>22750</v>
      </c>
      <c r="H18" s="38"/>
      <c r="I18" s="43">
        <f t="shared" si="0"/>
        <v>26276</v>
      </c>
      <c r="J18" s="38"/>
      <c r="L18" s="29" t="s">
        <v>79</v>
      </c>
      <c r="N18" s="37">
        <v>11437</v>
      </c>
      <c r="O18" s="38">
        <v>58.27</v>
      </c>
      <c r="P18" s="38">
        <v>808</v>
      </c>
      <c r="Q18" s="38">
        <v>0</v>
      </c>
      <c r="R18" s="38">
        <v>44565</v>
      </c>
      <c r="S18" s="38"/>
      <c r="T18" s="43">
        <f aca="true" t="shared" si="1" ref="T18:T33">SUM(N18:S18)</f>
        <v>56868.270000000004</v>
      </c>
    </row>
    <row r="19" spans="1:20" ht="16.5">
      <c r="A19" s="29" t="s">
        <v>80</v>
      </c>
      <c r="C19" s="37">
        <v>26161</v>
      </c>
      <c r="D19" s="38"/>
      <c r="E19" s="38">
        <v>56914</v>
      </c>
      <c r="F19" s="38"/>
      <c r="G19" s="38"/>
      <c r="H19" s="38"/>
      <c r="I19" s="43">
        <f t="shared" si="0"/>
        <v>83075</v>
      </c>
      <c r="J19" s="38"/>
      <c r="L19" s="29" t="s">
        <v>80</v>
      </c>
      <c r="N19" s="37">
        <v>77639</v>
      </c>
      <c r="O19" s="38"/>
      <c r="P19" s="38">
        <v>131017</v>
      </c>
      <c r="Q19" s="38"/>
      <c r="R19" s="38"/>
      <c r="S19" s="38"/>
      <c r="T19" s="43">
        <f t="shared" si="1"/>
        <v>208656</v>
      </c>
    </row>
    <row r="20" spans="1:20" ht="16.5">
      <c r="A20" s="29" t="s">
        <v>81</v>
      </c>
      <c r="C20" s="37">
        <v>8059</v>
      </c>
      <c r="D20" s="38">
        <v>1400.49</v>
      </c>
      <c r="E20" s="38">
        <v>3883</v>
      </c>
      <c r="F20" s="38">
        <v>1896.84</v>
      </c>
      <c r="G20" s="38">
        <v>6789</v>
      </c>
      <c r="H20" s="38">
        <v>583</v>
      </c>
      <c r="I20" s="43">
        <f t="shared" si="0"/>
        <v>22611.33</v>
      </c>
      <c r="J20" s="38"/>
      <c r="L20" s="29" t="s">
        <v>81</v>
      </c>
      <c r="N20" s="37">
        <v>19058</v>
      </c>
      <c r="O20" s="38">
        <v>8788.2</v>
      </c>
      <c r="P20" s="38">
        <v>7993</v>
      </c>
      <c r="Q20" s="38">
        <v>3793.68</v>
      </c>
      <c r="R20" s="38">
        <v>13374</v>
      </c>
      <c r="S20" s="38">
        <v>1166</v>
      </c>
      <c r="T20" s="43">
        <f t="shared" si="1"/>
        <v>54172.88</v>
      </c>
    </row>
    <row r="21" spans="1:20" ht="16.5">
      <c r="A21" s="29" t="s">
        <v>82</v>
      </c>
      <c r="C21" s="37"/>
      <c r="D21" s="38"/>
      <c r="E21" s="38"/>
      <c r="F21" s="38"/>
      <c r="G21" s="38"/>
      <c r="H21" s="38"/>
      <c r="I21" s="43">
        <f t="shared" si="0"/>
        <v>0</v>
      </c>
      <c r="J21" s="38"/>
      <c r="L21" s="29" t="s">
        <v>82</v>
      </c>
      <c r="N21" s="37"/>
      <c r="O21" s="38"/>
      <c r="P21" s="38"/>
      <c r="Q21" s="38"/>
      <c r="R21" s="38"/>
      <c r="S21" s="38"/>
      <c r="T21" s="43">
        <f t="shared" si="1"/>
        <v>0</v>
      </c>
    </row>
    <row r="22" spans="1:20" ht="16.5">
      <c r="A22" s="29" t="s">
        <v>83</v>
      </c>
      <c r="C22" s="37"/>
      <c r="D22" s="38"/>
      <c r="E22" s="38"/>
      <c r="F22" s="38"/>
      <c r="G22" s="38"/>
      <c r="H22" s="38"/>
      <c r="I22" s="43">
        <f t="shared" si="0"/>
        <v>0</v>
      </c>
      <c r="J22" s="38"/>
      <c r="L22" s="29" t="s">
        <v>83</v>
      </c>
      <c r="N22" s="37"/>
      <c r="O22" s="38"/>
      <c r="P22" s="38"/>
      <c r="Q22" s="38"/>
      <c r="R22" s="38"/>
      <c r="S22" s="38"/>
      <c r="T22" s="43">
        <f t="shared" si="1"/>
        <v>0</v>
      </c>
    </row>
    <row r="23" spans="1:20" ht="16.5">
      <c r="A23" s="29" t="s">
        <v>84</v>
      </c>
      <c r="C23" s="37"/>
      <c r="D23" s="38"/>
      <c r="E23" s="38"/>
      <c r="F23" s="38"/>
      <c r="G23" s="38"/>
      <c r="H23" s="38"/>
      <c r="I23" s="43">
        <f t="shared" si="0"/>
        <v>0</v>
      </c>
      <c r="J23" s="38"/>
      <c r="L23" s="29" t="s">
        <v>84</v>
      </c>
      <c r="N23" s="37"/>
      <c r="O23" s="38"/>
      <c r="P23" s="38"/>
      <c r="Q23" s="38"/>
      <c r="R23" s="38"/>
      <c r="S23" s="38"/>
      <c r="T23" s="43">
        <f t="shared" si="1"/>
        <v>0</v>
      </c>
    </row>
    <row r="24" spans="1:20" ht="16.5">
      <c r="A24" s="29" t="s">
        <v>85</v>
      </c>
      <c r="C24" s="37"/>
      <c r="D24" s="38"/>
      <c r="E24" s="38"/>
      <c r="F24" s="38"/>
      <c r="G24" s="38"/>
      <c r="H24" s="38"/>
      <c r="I24" s="43">
        <f t="shared" si="0"/>
        <v>0</v>
      </c>
      <c r="J24" s="38"/>
      <c r="L24" s="29" t="s">
        <v>85</v>
      </c>
      <c r="N24" s="37"/>
      <c r="O24" s="38"/>
      <c r="P24" s="38"/>
      <c r="Q24" s="38"/>
      <c r="R24" s="38"/>
      <c r="S24" s="38"/>
      <c r="T24" s="43">
        <f t="shared" si="1"/>
        <v>0</v>
      </c>
    </row>
    <row r="25" spans="1:20" ht="16.5">
      <c r="A25" s="29" t="s">
        <v>86</v>
      </c>
      <c r="C25" s="37">
        <v>9915</v>
      </c>
      <c r="D25" s="38"/>
      <c r="E25" s="38">
        <v>663</v>
      </c>
      <c r="F25" s="38">
        <v>14403.65</v>
      </c>
      <c r="G25" s="38">
        <v>0</v>
      </c>
      <c r="H25" s="38"/>
      <c r="I25" s="43">
        <f t="shared" si="0"/>
        <v>24981.65</v>
      </c>
      <c r="J25" s="38"/>
      <c r="L25" s="29" t="s">
        <v>86</v>
      </c>
      <c r="N25" s="37">
        <v>16014</v>
      </c>
      <c r="O25" s="38"/>
      <c r="P25" s="38">
        <v>881</v>
      </c>
      <c r="Q25" s="38">
        <v>38299.5</v>
      </c>
      <c r="R25" s="38">
        <v>5478</v>
      </c>
      <c r="S25" s="38"/>
      <c r="T25" s="43">
        <f t="shared" si="1"/>
        <v>60672.5</v>
      </c>
    </row>
    <row r="26" spans="1:20" ht="16.5">
      <c r="A26" s="29" t="s">
        <v>87</v>
      </c>
      <c r="C26" s="37"/>
      <c r="D26" s="38"/>
      <c r="E26" s="38"/>
      <c r="F26" s="38"/>
      <c r="G26" s="38"/>
      <c r="H26" s="38"/>
      <c r="I26" s="43">
        <f t="shared" si="0"/>
        <v>0</v>
      </c>
      <c r="J26" s="38"/>
      <c r="L26" s="29" t="s">
        <v>87</v>
      </c>
      <c r="N26" s="37"/>
      <c r="O26" s="38"/>
      <c r="P26" s="38"/>
      <c r="Q26" s="38"/>
      <c r="R26" s="38"/>
      <c r="S26" s="38"/>
      <c r="T26" s="43">
        <f t="shared" si="1"/>
        <v>0</v>
      </c>
    </row>
    <row r="27" spans="1:20" ht="16.5">
      <c r="A27" s="29" t="s">
        <v>88</v>
      </c>
      <c r="C27" s="37"/>
      <c r="D27" s="38"/>
      <c r="E27" s="38"/>
      <c r="F27" s="38"/>
      <c r="G27" s="38"/>
      <c r="H27" s="38"/>
      <c r="I27" s="43">
        <f t="shared" si="0"/>
        <v>0</v>
      </c>
      <c r="J27" s="38"/>
      <c r="L27" s="29" t="s">
        <v>88</v>
      </c>
      <c r="N27" s="37"/>
      <c r="O27" s="38"/>
      <c r="P27" s="38"/>
      <c r="Q27" s="38"/>
      <c r="R27" s="38"/>
      <c r="S27" s="38"/>
      <c r="T27" s="43">
        <f t="shared" si="1"/>
        <v>0</v>
      </c>
    </row>
    <row r="28" spans="1:20" ht="16.5">
      <c r="A28" s="29" t="s">
        <v>89</v>
      </c>
      <c r="C28" s="37"/>
      <c r="D28" s="38"/>
      <c r="E28" s="38"/>
      <c r="F28" s="38"/>
      <c r="G28" s="38"/>
      <c r="H28" s="38"/>
      <c r="I28" s="43">
        <f t="shared" si="0"/>
        <v>0</v>
      </c>
      <c r="J28" s="38"/>
      <c r="L28" s="29" t="s">
        <v>89</v>
      </c>
      <c r="N28" s="37"/>
      <c r="O28" s="38"/>
      <c r="P28" s="38"/>
      <c r="Q28" s="38"/>
      <c r="R28" s="38"/>
      <c r="S28" s="38"/>
      <c r="T28" s="43">
        <f t="shared" si="1"/>
        <v>0</v>
      </c>
    </row>
    <row r="29" spans="1:20" ht="16.5">
      <c r="A29" s="29" t="s">
        <v>90</v>
      </c>
      <c r="C29" s="37">
        <v>18702</v>
      </c>
      <c r="D29" s="38"/>
      <c r="E29" s="38">
        <v>12766</v>
      </c>
      <c r="F29" s="38">
        <v>36355.22</v>
      </c>
      <c r="G29" s="38">
        <v>0</v>
      </c>
      <c r="H29" s="38"/>
      <c r="I29" s="43">
        <f t="shared" si="0"/>
        <v>67823.22</v>
      </c>
      <c r="J29" s="38"/>
      <c r="L29" s="29" t="s">
        <v>90</v>
      </c>
      <c r="N29" s="37">
        <v>36878</v>
      </c>
      <c r="O29" s="38"/>
      <c r="P29" s="38">
        <v>40783</v>
      </c>
      <c r="Q29" s="38">
        <v>55217.34</v>
      </c>
      <c r="R29" s="38"/>
      <c r="S29" s="38"/>
      <c r="T29" s="43">
        <f t="shared" si="1"/>
        <v>132878.34</v>
      </c>
    </row>
    <row r="30" spans="1:20" ht="16.5">
      <c r="A30" s="29" t="s">
        <v>91</v>
      </c>
      <c r="C30" s="37"/>
      <c r="D30" s="38"/>
      <c r="E30" s="38"/>
      <c r="F30" s="38"/>
      <c r="G30" s="38"/>
      <c r="H30" s="38"/>
      <c r="I30" s="43">
        <f t="shared" si="0"/>
        <v>0</v>
      </c>
      <c r="J30" s="38"/>
      <c r="L30" s="29" t="s">
        <v>91</v>
      </c>
      <c r="N30" s="37"/>
      <c r="O30" s="38"/>
      <c r="P30" s="38"/>
      <c r="Q30" s="38"/>
      <c r="R30" s="38"/>
      <c r="S30" s="38"/>
      <c r="T30" s="43">
        <f t="shared" si="1"/>
        <v>0</v>
      </c>
    </row>
    <row r="31" spans="1:20" ht="16.5">
      <c r="A31" s="29" t="s">
        <v>92</v>
      </c>
      <c r="C31" s="37"/>
      <c r="D31" s="38"/>
      <c r="E31" s="38"/>
      <c r="F31" s="38"/>
      <c r="G31" s="38"/>
      <c r="H31" s="38"/>
      <c r="I31" s="43">
        <f t="shared" si="0"/>
        <v>0</v>
      </c>
      <c r="J31" s="38"/>
      <c r="L31" s="29" t="s">
        <v>92</v>
      </c>
      <c r="N31" s="37"/>
      <c r="O31" s="38"/>
      <c r="P31" s="38"/>
      <c r="Q31" s="38"/>
      <c r="R31" s="38"/>
      <c r="S31" s="38"/>
      <c r="T31" s="43">
        <f t="shared" si="1"/>
        <v>0</v>
      </c>
    </row>
    <row r="32" spans="1:20" ht="16.5">
      <c r="A32" s="29" t="s">
        <v>93</v>
      </c>
      <c r="C32" s="37"/>
      <c r="D32" s="38"/>
      <c r="E32" s="38"/>
      <c r="F32" s="38"/>
      <c r="G32" s="38"/>
      <c r="H32" s="38"/>
      <c r="I32" s="43">
        <f t="shared" si="0"/>
        <v>0</v>
      </c>
      <c r="J32" s="38"/>
      <c r="L32" s="29" t="s">
        <v>93</v>
      </c>
      <c r="N32" s="37"/>
      <c r="O32" s="38"/>
      <c r="P32" s="38"/>
      <c r="Q32" s="38"/>
      <c r="R32" s="38"/>
      <c r="S32" s="38"/>
      <c r="T32" s="43">
        <f t="shared" si="1"/>
        <v>0</v>
      </c>
    </row>
    <row r="33" spans="1:20" ht="16.5">
      <c r="A33" s="29" t="s">
        <v>94</v>
      </c>
      <c r="C33" s="37"/>
      <c r="D33" s="38"/>
      <c r="E33" s="38"/>
      <c r="F33" s="38"/>
      <c r="G33" s="38"/>
      <c r="H33" s="38"/>
      <c r="I33" s="43">
        <f t="shared" si="0"/>
        <v>0</v>
      </c>
      <c r="J33" s="38"/>
      <c r="L33" s="29" t="s">
        <v>94</v>
      </c>
      <c r="N33" s="37"/>
      <c r="O33" s="38"/>
      <c r="P33" s="38"/>
      <c r="Q33" s="38"/>
      <c r="R33" s="38"/>
      <c r="S33" s="38"/>
      <c r="T33" s="43">
        <f t="shared" si="1"/>
        <v>0</v>
      </c>
    </row>
    <row r="34" spans="1:20" ht="16.5">
      <c r="A34" s="29" t="s">
        <v>95</v>
      </c>
      <c r="C34" s="37"/>
      <c r="D34" s="38"/>
      <c r="E34" s="38"/>
      <c r="F34" s="38"/>
      <c r="G34" s="38"/>
      <c r="H34" s="38"/>
      <c r="I34" s="43">
        <f t="shared" si="0"/>
        <v>0</v>
      </c>
      <c r="J34" s="38"/>
      <c r="L34" s="29" t="s">
        <v>95</v>
      </c>
      <c r="N34" s="37"/>
      <c r="O34" s="38"/>
      <c r="P34" s="38"/>
      <c r="Q34" s="38"/>
      <c r="R34" s="38"/>
      <c r="S34" s="38"/>
      <c r="T34" s="43">
        <f>SUM(N34:S34)</f>
        <v>0</v>
      </c>
    </row>
    <row r="35" spans="1:20" ht="16.5">
      <c r="A35" s="29" t="s">
        <v>96</v>
      </c>
      <c r="C35" s="37">
        <v>33501</v>
      </c>
      <c r="D35" s="38"/>
      <c r="E35" s="38">
        <v>39132</v>
      </c>
      <c r="F35" s="38"/>
      <c r="G35" s="38">
        <v>19752</v>
      </c>
      <c r="H35" s="38">
        <v>5584</v>
      </c>
      <c r="I35" s="43">
        <f t="shared" si="0"/>
        <v>97969</v>
      </c>
      <c r="J35" s="38"/>
      <c r="L35" s="29" t="s">
        <v>96</v>
      </c>
      <c r="N35" s="37">
        <v>76443</v>
      </c>
      <c r="O35" s="38"/>
      <c r="P35" s="38">
        <v>74136</v>
      </c>
      <c r="Q35" s="38">
        <v>0</v>
      </c>
      <c r="R35" s="38">
        <v>45095</v>
      </c>
      <c r="S35" s="38">
        <v>12453</v>
      </c>
      <c r="T35" s="43">
        <f>SUM(N35:S35)</f>
        <v>208127</v>
      </c>
    </row>
    <row r="36" spans="1:20" ht="16.5">
      <c r="A36" s="36" t="s">
        <v>97</v>
      </c>
      <c r="B36" s="36"/>
      <c r="C36" s="39">
        <f>SUM(C15:C35)</f>
        <v>134385</v>
      </c>
      <c r="D36" s="39">
        <f aca="true" t="shared" si="2" ref="D36:I36">SUM(D15:D35)</f>
        <v>195451.49</v>
      </c>
      <c r="E36" s="39">
        <f t="shared" si="2"/>
        <v>149493</v>
      </c>
      <c r="F36" s="39">
        <f t="shared" si="2"/>
        <v>71912.70999999999</v>
      </c>
      <c r="G36" s="39">
        <f t="shared" si="2"/>
        <v>56149</v>
      </c>
      <c r="H36" s="39">
        <f t="shared" si="2"/>
        <v>6167</v>
      </c>
      <c r="I36" s="44">
        <f t="shared" si="2"/>
        <v>613558.2000000001</v>
      </c>
      <c r="J36" s="38"/>
      <c r="L36" s="36" t="s">
        <v>97</v>
      </c>
      <c r="M36" s="36"/>
      <c r="N36" s="39">
        <f>SUM(N15:N35)</f>
        <v>325170</v>
      </c>
      <c r="O36" s="39">
        <f aca="true" t="shared" si="3" ref="O36:T36">SUM(O15:O35)</f>
        <v>410031.50000000006</v>
      </c>
      <c r="P36" s="39">
        <f t="shared" si="3"/>
        <v>325501</v>
      </c>
      <c r="Q36" s="39">
        <f t="shared" si="3"/>
        <v>140814.46</v>
      </c>
      <c r="R36" s="39">
        <f t="shared" si="3"/>
        <v>121633</v>
      </c>
      <c r="S36" s="39">
        <f t="shared" si="3"/>
        <v>13619</v>
      </c>
      <c r="T36" s="44">
        <f t="shared" si="3"/>
        <v>1336768.96</v>
      </c>
    </row>
    <row r="37" spans="3:21" ht="16.5">
      <c r="C37" s="38"/>
      <c r="D37" s="38"/>
      <c r="E37" s="38"/>
      <c r="F37" s="38"/>
      <c r="G37" s="38"/>
      <c r="H37" s="38"/>
      <c r="I37" s="45">
        <f>SUM(I17:I35)</f>
        <v>613558.2000000001</v>
      </c>
      <c r="J37" s="38"/>
      <c r="N37" s="38"/>
      <c r="O37" s="38"/>
      <c r="P37" s="38"/>
      <c r="Q37" s="38"/>
      <c r="R37" s="38"/>
      <c r="S37" s="38"/>
      <c r="T37" s="45">
        <f>SUM(T17:T35)</f>
        <v>1336768.96</v>
      </c>
      <c r="U37" s="38">
        <f>T37-I37</f>
        <v>723210.7599999999</v>
      </c>
    </row>
    <row r="38" spans="3:20" ht="16.5">
      <c r="C38" s="38"/>
      <c r="D38" s="38"/>
      <c r="E38" s="38"/>
      <c r="F38" s="38"/>
      <c r="G38" s="38"/>
      <c r="H38" s="38"/>
      <c r="I38" s="46"/>
      <c r="J38" s="38"/>
      <c r="N38" s="38"/>
      <c r="O38" s="38"/>
      <c r="P38" s="38"/>
      <c r="Q38" s="38"/>
      <c r="R38" s="38"/>
      <c r="S38" s="38"/>
      <c r="T38" s="46"/>
    </row>
    <row r="39" spans="6:21" ht="16.5">
      <c r="F39" s="29" t="s">
        <v>98</v>
      </c>
      <c r="I39" s="47">
        <v>7511</v>
      </c>
      <c r="Q39" s="29" t="s">
        <v>98</v>
      </c>
      <c r="T39" s="47">
        <v>45069.3</v>
      </c>
      <c r="U39" s="47">
        <f>T39-I39</f>
        <v>37558.3</v>
      </c>
    </row>
    <row r="40" ht="16.5">
      <c r="T40" s="36"/>
    </row>
    <row r="41" spans="6:21" ht="16.5">
      <c r="F41" s="29" t="s">
        <v>99</v>
      </c>
      <c r="I41" s="48">
        <f>I36-I39</f>
        <v>606047.2000000001</v>
      </c>
      <c r="Q41" s="29" t="s">
        <v>99</v>
      </c>
      <c r="T41" s="48">
        <f>T37-T39</f>
        <v>1291699.66</v>
      </c>
      <c r="U41" s="38">
        <f>T41-I41</f>
        <v>685652.4599999998</v>
      </c>
    </row>
    <row r="42" ht="16.5">
      <c r="T42" s="36"/>
    </row>
    <row r="43" spans="6:21" ht="16.5">
      <c r="F43" s="29" t="s">
        <v>100</v>
      </c>
      <c r="I43" s="36">
        <v>698423</v>
      </c>
      <c r="Q43" s="29" t="s">
        <v>100</v>
      </c>
      <c r="T43" s="76">
        <v>1483815</v>
      </c>
      <c r="U43" s="77">
        <f>T43-I43</f>
        <v>785392</v>
      </c>
    </row>
    <row r="44" spans="6:20" ht="16.5">
      <c r="F44" s="29" t="s">
        <v>101</v>
      </c>
      <c r="Q44" s="29" t="s">
        <v>101</v>
      </c>
      <c r="T44" s="36"/>
    </row>
    <row r="45" ht="16.5">
      <c r="T45" s="36"/>
    </row>
    <row r="46" spans="6:21" ht="16.5">
      <c r="F46" s="29" t="s">
        <v>102</v>
      </c>
      <c r="I46" s="46">
        <f>I43-I41</f>
        <v>92375.79999999993</v>
      </c>
      <c r="Q46" s="29" t="s">
        <v>102</v>
      </c>
      <c r="T46" s="46">
        <f>T43-T41</f>
        <v>192115.34000000008</v>
      </c>
      <c r="U46" s="46">
        <f>U43-U41</f>
        <v>99739.54000000015</v>
      </c>
    </row>
    <row r="47" ht="16.5">
      <c r="U47" s="38">
        <f>T46-I46</f>
        <v>99739.54000000015</v>
      </c>
    </row>
  </sheetData>
  <printOptions/>
  <pageMargins left="0.75" right="0.75" top="1" bottom="1" header="0.5" footer="0.5"/>
  <pageSetup fitToHeight="1" fitToWidth="1" orientation="landscape" paperSize="9" scale="44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48"/>
  <sheetViews>
    <sheetView workbookViewId="0" topLeftCell="A14">
      <selection activeCell="T43" sqref="T43"/>
    </sheetView>
  </sheetViews>
  <sheetFormatPr defaultColWidth="9.00390625" defaultRowHeight="12.75"/>
  <cols>
    <col min="1" max="1" width="36.625" style="29" customWidth="1"/>
    <col min="2" max="2" width="0.875" style="29" customWidth="1"/>
    <col min="3" max="8" width="10.75390625" style="29" customWidth="1"/>
    <col min="9" max="9" width="12.625" style="36" customWidth="1"/>
    <col min="10" max="10" width="2.375" style="29" customWidth="1"/>
    <col min="11" max="12" width="10.75390625" style="29" customWidth="1"/>
    <col min="13" max="13" width="19.125" style="29" customWidth="1"/>
    <col min="14" max="16384" width="10.75390625" style="29" customWidth="1"/>
  </cols>
  <sheetData>
    <row r="5" spans="1:3" ht="16.5">
      <c r="A5"/>
      <c r="B5"/>
      <c r="C5"/>
    </row>
    <row r="6" spans="1:3" ht="16.5">
      <c r="A6"/>
      <c r="B6"/>
      <c r="C6"/>
    </row>
    <row r="7" spans="1:3" ht="16.5">
      <c r="A7" s="31"/>
      <c r="B7" s="31"/>
      <c r="C7" s="31"/>
    </row>
    <row r="8" spans="1:3" ht="16.5">
      <c r="A8" s="31"/>
      <c r="B8" s="31"/>
      <c r="C8" s="31"/>
    </row>
    <row r="9" spans="1:3" ht="16.5">
      <c r="A9" s="31"/>
      <c r="B9" s="31"/>
      <c r="C9" s="31"/>
    </row>
    <row r="10" spans="1:3" ht="16.5">
      <c r="A10" s="30" t="s">
        <v>67</v>
      </c>
      <c r="B10" s="30"/>
      <c r="C10" s="30"/>
    </row>
    <row r="11" spans="1:3" ht="16.5">
      <c r="A11" s="31" t="s">
        <v>68</v>
      </c>
      <c r="B11" s="31" t="s">
        <v>69</v>
      </c>
      <c r="C11" s="31"/>
    </row>
    <row r="12" spans="3:20" ht="16.5">
      <c r="C12" s="49" t="s">
        <v>103</v>
      </c>
      <c r="N12" s="49" t="s">
        <v>104</v>
      </c>
      <c r="T12" s="36"/>
    </row>
    <row r="13" spans="3:20" ht="16.5">
      <c r="C13" s="32"/>
      <c r="N13" s="32"/>
      <c r="T13" s="36"/>
    </row>
    <row r="14" spans="3:20" ht="16.5">
      <c r="C14" s="40"/>
      <c r="I14" s="41"/>
      <c r="N14" s="40"/>
      <c r="T14" s="41"/>
    </row>
    <row r="15" spans="1:20" ht="16.5">
      <c r="A15" s="33" t="s">
        <v>70</v>
      </c>
      <c r="B15" s="33"/>
      <c r="C15" s="34" t="s">
        <v>71</v>
      </c>
      <c r="D15" s="35" t="s">
        <v>72</v>
      </c>
      <c r="E15" s="35" t="s">
        <v>73</v>
      </c>
      <c r="F15" s="35" t="s">
        <v>74</v>
      </c>
      <c r="G15" s="35" t="s">
        <v>75</v>
      </c>
      <c r="H15" s="35" t="s">
        <v>76</v>
      </c>
      <c r="I15" s="42" t="s">
        <v>77</v>
      </c>
      <c r="L15" s="33" t="s">
        <v>70</v>
      </c>
      <c r="M15" s="33"/>
      <c r="N15" s="34" t="s">
        <v>71</v>
      </c>
      <c r="O15" s="35" t="s">
        <v>72</v>
      </c>
      <c r="P15" s="35" t="s">
        <v>73</v>
      </c>
      <c r="Q15" s="35" t="s">
        <v>74</v>
      </c>
      <c r="R15" s="35" t="s">
        <v>75</v>
      </c>
      <c r="S15" s="35" t="s">
        <v>76</v>
      </c>
      <c r="T15" s="42" t="s">
        <v>77</v>
      </c>
    </row>
    <row r="16" spans="1:20" ht="16.5">
      <c r="A16" s="36"/>
      <c r="B16" s="36"/>
      <c r="C16" s="37"/>
      <c r="D16" s="38"/>
      <c r="E16" s="38"/>
      <c r="F16" s="38"/>
      <c r="G16" s="38"/>
      <c r="H16" s="38"/>
      <c r="I16" s="43"/>
      <c r="J16" s="38"/>
      <c r="L16" s="36"/>
      <c r="M16" s="36"/>
      <c r="N16" s="37"/>
      <c r="O16" s="38"/>
      <c r="P16" s="38"/>
      <c r="Q16" s="38"/>
      <c r="R16" s="38"/>
      <c r="S16" s="38"/>
      <c r="T16" s="43"/>
    </row>
    <row r="17" spans="1:20" ht="16.5">
      <c r="A17" s="29" t="s">
        <v>78</v>
      </c>
      <c r="C17" s="38"/>
      <c r="D17" s="38"/>
      <c r="E17" s="38"/>
      <c r="F17" s="38"/>
      <c r="G17" s="38"/>
      <c r="H17" s="38"/>
      <c r="I17" s="43">
        <f>SUM(C17:H17)</f>
        <v>0</v>
      </c>
      <c r="J17" s="38"/>
      <c r="L17" s="29" t="s">
        <v>78</v>
      </c>
      <c r="N17" s="38"/>
      <c r="O17" s="38">
        <v>293444.67</v>
      </c>
      <c r="P17" s="38">
        <v>122340</v>
      </c>
      <c r="Q17" s="38">
        <v>57771.09</v>
      </c>
      <c r="R17" s="38">
        <v>4505</v>
      </c>
      <c r="S17" s="38"/>
      <c r="T17" s="43">
        <f>SUM(N17:S17)</f>
        <v>478060.76</v>
      </c>
    </row>
    <row r="18" spans="1:20" ht="16.5">
      <c r="A18" s="29" t="s">
        <v>79</v>
      </c>
      <c r="C18" s="37"/>
      <c r="D18" s="38"/>
      <c r="E18" s="38"/>
      <c r="F18" s="38"/>
      <c r="G18" s="38"/>
      <c r="H18" s="38"/>
      <c r="I18" s="43">
        <f aca="true" t="shared" si="0" ref="I18:I33">SUM(C18:H18)</f>
        <v>0</v>
      </c>
      <c r="J18" s="38"/>
      <c r="L18" s="29" t="s">
        <v>79</v>
      </c>
      <c r="N18" s="37">
        <v>5879</v>
      </c>
      <c r="O18" s="38">
        <v>19802.46</v>
      </c>
      <c r="P18" s="38">
        <v>1238</v>
      </c>
      <c r="Q18" s="38"/>
      <c r="R18" s="38">
        <v>31794</v>
      </c>
      <c r="S18" s="38"/>
      <c r="T18" s="43">
        <f aca="true" t="shared" si="1" ref="T18:T33">SUM(N18:S18)</f>
        <v>58713.46</v>
      </c>
    </row>
    <row r="19" spans="1:20" ht="16.5">
      <c r="A19" s="29" t="s">
        <v>80</v>
      </c>
      <c r="C19" s="37"/>
      <c r="D19" s="38"/>
      <c r="E19" s="38"/>
      <c r="F19" s="38"/>
      <c r="G19" s="38"/>
      <c r="H19" s="38"/>
      <c r="I19" s="43">
        <f t="shared" si="0"/>
        <v>0</v>
      </c>
      <c r="J19" s="38"/>
      <c r="L19" s="29" t="s">
        <v>80</v>
      </c>
      <c r="N19" s="37"/>
      <c r="O19" s="38"/>
      <c r="P19" s="38"/>
      <c r="Q19" s="38"/>
      <c r="R19" s="38"/>
      <c r="S19" s="38"/>
      <c r="T19" s="43">
        <f t="shared" si="1"/>
        <v>0</v>
      </c>
    </row>
    <row r="20" spans="1:20" ht="16.5">
      <c r="A20" s="29" t="s">
        <v>81</v>
      </c>
      <c r="C20" s="37"/>
      <c r="D20" s="38"/>
      <c r="E20" s="38"/>
      <c r="F20" s="38"/>
      <c r="G20" s="38"/>
      <c r="H20" s="38"/>
      <c r="I20" s="43">
        <f t="shared" si="0"/>
        <v>0</v>
      </c>
      <c r="J20" s="38"/>
      <c r="L20" s="29" t="s">
        <v>81</v>
      </c>
      <c r="N20" s="37">
        <v>4460</v>
      </c>
      <c r="O20" s="38">
        <v>5477.92</v>
      </c>
      <c r="P20" s="38">
        <v>11742</v>
      </c>
      <c r="Q20" s="38">
        <v>2058.81</v>
      </c>
      <c r="R20" s="38">
        <v>3516</v>
      </c>
      <c r="S20" s="38">
        <v>5550</v>
      </c>
      <c r="T20" s="43">
        <f t="shared" si="1"/>
        <v>32804.729999999996</v>
      </c>
    </row>
    <row r="21" spans="1:20" ht="16.5">
      <c r="A21" s="29" t="s">
        <v>82</v>
      </c>
      <c r="C21" s="37"/>
      <c r="D21" s="38"/>
      <c r="E21" s="38"/>
      <c r="F21" s="38"/>
      <c r="G21" s="38"/>
      <c r="H21" s="38"/>
      <c r="I21" s="43">
        <f t="shared" si="0"/>
        <v>0</v>
      </c>
      <c r="J21" s="38"/>
      <c r="L21" s="29" t="s">
        <v>82</v>
      </c>
      <c r="N21" s="37"/>
      <c r="O21" s="38"/>
      <c r="P21" s="38"/>
      <c r="Q21" s="38"/>
      <c r="R21" s="38"/>
      <c r="S21" s="38">
        <v>3221</v>
      </c>
      <c r="T21" s="43">
        <f t="shared" si="1"/>
        <v>3221</v>
      </c>
    </row>
    <row r="22" spans="1:20" ht="16.5">
      <c r="A22" s="29" t="s">
        <v>83</v>
      </c>
      <c r="C22" s="37"/>
      <c r="D22" s="38"/>
      <c r="E22" s="38"/>
      <c r="F22" s="38"/>
      <c r="G22" s="38"/>
      <c r="H22" s="38"/>
      <c r="I22" s="43">
        <f t="shared" si="0"/>
        <v>0</v>
      </c>
      <c r="J22" s="38"/>
      <c r="L22" s="29" t="s">
        <v>83</v>
      </c>
      <c r="N22" s="37"/>
      <c r="O22" s="38"/>
      <c r="P22" s="38">
        <v>0</v>
      </c>
      <c r="Q22" s="38"/>
      <c r="R22" s="38"/>
      <c r="S22" s="38"/>
      <c r="T22" s="43">
        <f t="shared" si="1"/>
        <v>0</v>
      </c>
    </row>
    <row r="23" spans="1:20" ht="16.5">
      <c r="A23" s="29" t="s">
        <v>84</v>
      </c>
      <c r="C23" s="37"/>
      <c r="D23" s="38"/>
      <c r="E23" s="38"/>
      <c r="F23" s="38"/>
      <c r="G23" s="38"/>
      <c r="H23" s="38"/>
      <c r="I23" s="43">
        <f t="shared" si="0"/>
        <v>0</v>
      </c>
      <c r="J23" s="38"/>
      <c r="L23" s="29" t="s">
        <v>84</v>
      </c>
      <c r="N23" s="37"/>
      <c r="O23" s="38"/>
      <c r="P23" s="38"/>
      <c r="Q23" s="38"/>
      <c r="R23" s="38"/>
      <c r="S23" s="38"/>
      <c r="T23" s="43">
        <f t="shared" si="1"/>
        <v>0</v>
      </c>
    </row>
    <row r="24" spans="1:20" ht="16.5">
      <c r="A24" s="29" t="s">
        <v>85</v>
      </c>
      <c r="C24" s="37"/>
      <c r="D24" s="38"/>
      <c r="E24" s="38"/>
      <c r="F24" s="38"/>
      <c r="G24" s="38"/>
      <c r="H24" s="38"/>
      <c r="I24" s="43">
        <f t="shared" si="0"/>
        <v>0</v>
      </c>
      <c r="J24" s="38"/>
      <c r="L24" s="29" t="s">
        <v>85</v>
      </c>
      <c r="N24" s="37"/>
      <c r="O24" s="38"/>
      <c r="P24" s="38"/>
      <c r="Q24" s="38"/>
      <c r="R24" s="38"/>
      <c r="S24" s="38"/>
      <c r="T24" s="43">
        <f t="shared" si="1"/>
        <v>0</v>
      </c>
    </row>
    <row r="25" spans="1:20" ht="16.5">
      <c r="A25" s="29" t="s">
        <v>86</v>
      </c>
      <c r="C25" s="37"/>
      <c r="D25" s="38"/>
      <c r="E25" s="38"/>
      <c r="F25" s="38"/>
      <c r="G25" s="38"/>
      <c r="H25" s="38"/>
      <c r="I25" s="43">
        <f t="shared" si="0"/>
        <v>0</v>
      </c>
      <c r="J25" s="38"/>
      <c r="L25" s="29" t="s">
        <v>86</v>
      </c>
      <c r="N25" s="37"/>
      <c r="O25" s="38">
        <v>14990.7</v>
      </c>
      <c r="P25" s="38">
        <v>0</v>
      </c>
      <c r="Q25" s="38">
        <v>4479</v>
      </c>
      <c r="R25" s="38"/>
      <c r="S25" s="38"/>
      <c r="T25" s="43">
        <f t="shared" si="1"/>
        <v>19469.7</v>
      </c>
    </row>
    <row r="26" spans="1:20" ht="16.5">
      <c r="A26" s="29" t="s">
        <v>87</v>
      </c>
      <c r="C26" s="37"/>
      <c r="D26" s="38"/>
      <c r="E26" s="38"/>
      <c r="F26" s="38"/>
      <c r="G26" s="38"/>
      <c r="H26" s="38"/>
      <c r="I26" s="43">
        <f t="shared" si="0"/>
        <v>0</v>
      </c>
      <c r="J26" s="38"/>
      <c r="L26" s="29" t="s">
        <v>87</v>
      </c>
      <c r="N26" s="37"/>
      <c r="O26" s="38"/>
      <c r="P26" s="38">
        <v>0</v>
      </c>
      <c r="Q26" s="38"/>
      <c r="R26" s="38"/>
      <c r="S26" s="38"/>
      <c r="T26" s="43">
        <f t="shared" si="1"/>
        <v>0</v>
      </c>
    </row>
    <row r="27" spans="1:20" ht="16.5">
      <c r="A27" s="29" t="s">
        <v>88</v>
      </c>
      <c r="C27" s="37"/>
      <c r="D27" s="38"/>
      <c r="E27" s="38"/>
      <c r="F27" s="38"/>
      <c r="G27" s="38"/>
      <c r="H27" s="38"/>
      <c r="I27" s="43">
        <f t="shared" si="0"/>
        <v>0</v>
      </c>
      <c r="J27" s="38"/>
      <c r="L27" s="29" t="s">
        <v>88</v>
      </c>
      <c r="N27" s="37"/>
      <c r="O27" s="38"/>
      <c r="P27" s="38"/>
      <c r="Q27" s="38"/>
      <c r="R27" s="38"/>
      <c r="S27" s="38"/>
      <c r="T27" s="43">
        <f t="shared" si="1"/>
        <v>0</v>
      </c>
    </row>
    <row r="28" spans="1:20" ht="16.5">
      <c r="A28" s="29" t="s">
        <v>89</v>
      </c>
      <c r="C28" s="37"/>
      <c r="D28" s="38"/>
      <c r="E28" s="38"/>
      <c r="F28" s="38"/>
      <c r="G28" s="38"/>
      <c r="H28" s="38"/>
      <c r="I28" s="43">
        <f t="shared" si="0"/>
        <v>0</v>
      </c>
      <c r="J28" s="38"/>
      <c r="L28" s="29" t="s">
        <v>89</v>
      </c>
      <c r="N28" s="37"/>
      <c r="O28" s="38"/>
      <c r="P28" s="38"/>
      <c r="Q28" s="38"/>
      <c r="R28" s="38"/>
      <c r="S28" s="38"/>
      <c r="T28" s="43">
        <f t="shared" si="1"/>
        <v>0</v>
      </c>
    </row>
    <row r="29" spans="1:20" ht="16.5">
      <c r="A29" s="29" t="s">
        <v>90</v>
      </c>
      <c r="C29" s="37"/>
      <c r="D29" s="38"/>
      <c r="E29" s="38"/>
      <c r="F29" s="38"/>
      <c r="G29" s="38"/>
      <c r="H29" s="38"/>
      <c r="I29" s="43">
        <f t="shared" si="0"/>
        <v>0</v>
      </c>
      <c r="J29" s="38"/>
      <c r="L29" s="29" t="s">
        <v>90</v>
      </c>
      <c r="N29" s="37"/>
      <c r="O29" s="38">
        <v>20959.98</v>
      </c>
      <c r="P29" s="38">
        <v>23129</v>
      </c>
      <c r="Q29" s="38">
        <v>0</v>
      </c>
      <c r="R29" s="38">
        <v>913</v>
      </c>
      <c r="S29" s="38"/>
      <c r="T29" s="43">
        <f t="shared" si="1"/>
        <v>45001.979999999996</v>
      </c>
    </row>
    <row r="30" spans="1:20" ht="16.5">
      <c r="A30" s="29" t="s">
        <v>91</v>
      </c>
      <c r="C30" s="37"/>
      <c r="D30" s="38"/>
      <c r="E30" s="38"/>
      <c r="F30" s="38"/>
      <c r="G30" s="38"/>
      <c r="H30" s="38"/>
      <c r="I30" s="43">
        <f t="shared" si="0"/>
        <v>0</v>
      </c>
      <c r="J30" s="38"/>
      <c r="L30" s="29" t="s">
        <v>91</v>
      </c>
      <c r="N30" s="37"/>
      <c r="O30" s="38"/>
      <c r="P30" s="38"/>
      <c r="Q30" s="38"/>
      <c r="R30" s="38"/>
      <c r="S30" s="38"/>
      <c r="T30" s="43">
        <f t="shared" si="1"/>
        <v>0</v>
      </c>
    </row>
    <row r="31" spans="1:20" ht="16.5">
      <c r="A31" s="29" t="s">
        <v>92</v>
      </c>
      <c r="C31" s="37"/>
      <c r="D31" s="38"/>
      <c r="E31" s="38"/>
      <c r="F31" s="38"/>
      <c r="G31" s="38"/>
      <c r="H31" s="38"/>
      <c r="I31" s="43">
        <f t="shared" si="0"/>
        <v>0</v>
      </c>
      <c r="J31" s="38"/>
      <c r="L31" s="29" t="s">
        <v>92</v>
      </c>
      <c r="N31" s="37"/>
      <c r="O31" s="38"/>
      <c r="P31" s="38"/>
      <c r="Q31" s="38"/>
      <c r="R31" s="38"/>
      <c r="S31" s="38"/>
      <c r="T31" s="43">
        <f t="shared" si="1"/>
        <v>0</v>
      </c>
    </row>
    <row r="32" spans="1:20" ht="16.5">
      <c r="A32" s="29" t="s">
        <v>93</v>
      </c>
      <c r="C32" s="37"/>
      <c r="D32" s="38"/>
      <c r="E32" s="38"/>
      <c r="F32" s="38"/>
      <c r="G32" s="38"/>
      <c r="H32" s="38"/>
      <c r="I32" s="43">
        <f t="shared" si="0"/>
        <v>0</v>
      </c>
      <c r="J32" s="38"/>
      <c r="L32" s="29" t="s">
        <v>93</v>
      </c>
      <c r="N32" s="37"/>
      <c r="O32" s="38"/>
      <c r="P32" s="38"/>
      <c r="Q32" s="38"/>
      <c r="R32" s="38"/>
      <c r="S32" s="38"/>
      <c r="T32" s="43">
        <f t="shared" si="1"/>
        <v>0</v>
      </c>
    </row>
    <row r="33" spans="1:20" ht="16.5">
      <c r="A33" s="29" t="s">
        <v>94</v>
      </c>
      <c r="C33" s="37"/>
      <c r="D33" s="38"/>
      <c r="E33" s="38"/>
      <c r="F33" s="38"/>
      <c r="G33" s="38"/>
      <c r="H33" s="38"/>
      <c r="I33" s="43">
        <f t="shared" si="0"/>
        <v>0</v>
      </c>
      <c r="J33" s="38"/>
      <c r="L33" s="29" t="s">
        <v>94</v>
      </c>
      <c r="N33" s="37"/>
      <c r="O33" s="38"/>
      <c r="P33" s="38"/>
      <c r="Q33" s="38"/>
      <c r="R33" s="38"/>
      <c r="S33" s="38"/>
      <c r="T33" s="43">
        <f t="shared" si="1"/>
        <v>0</v>
      </c>
    </row>
    <row r="34" spans="1:20" ht="16.5">
      <c r="A34" s="29" t="s">
        <v>95</v>
      </c>
      <c r="C34" s="37"/>
      <c r="D34" s="38"/>
      <c r="E34" s="38"/>
      <c r="F34" s="38"/>
      <c r="G34" s="38"/>
      <c r="H34" s="38"/>
      <c r="I34" s="43">
        <f>SUM(C34:H34)</f>
        <v>0</v>
      </c>
      <c r="J34" s="38"/>
      <c r="L34" s="29" t="s">
        <v>95</v>
      </c>
      <c r="N34" s="37"/>
      <c r="O34" s="38"/>
      <c r="P34" s="38"/>
      <c r="Q34" s="38"/>
      <c r="R34" s="38"/>
      <c r="S34" s="38"/>
      <c r="T34" s="43">
        <f>SUM(N34:S34)</f>
        <v>0</v>
      </c>
    </row>
    <row r="35" spans="1:20" ht="16.5">
      <c r="A35" s="29" t="s">
        <v>96</v>
      </c>
      <c r="C35" s="37"/>
      <c r="D35" s="38"/>
      <c r="E35" s="38"/>
      <c r="F35" s="38"/>
      <c r="G35" s="38"/>
      <c r="H35" s="38"/>
      <c r="I35" s="43">
        <f>SUM(C35:H35)</f>
        <v>0</v>
      </c>
      <c r="J35" s="38"/>
      <c r="L35" s="29" t="s">
        <v>96</v>
      </c>
      <c r="N35" s="37">
        <v>62131</v>
      </c>
      <c r="O35" s="38"/>
      <c r="P35" s="38">
        <v>80245</v>
      </c>
      <c r="Q35" s="38">
        <v>4423.03</v>
      </c>
      <c r="R35" s="38">
        <v>29059</v>
      </c>
      <c r="S35" s="38">
        <v>4568</v>
      </c>
      <c r="T35" s="43">
        <f>SUM(N35:S35)</f>
        <v>180426.03</v>
      </c>
    </row>
    <row r="36" spans="1:20" ht="16.5">
      <c r="A36" s="36" t="s">
        <v>97</v>
      </c>
      <c r="B36" s="36"/>
      <c r="C36" s="39">
        <f>SUM(C15:C35)</f>
        <v>0</v>
      </c>
      <c r="D36" s="39">
        <f aca="true" t="shared" si="2" ref="D36:I36">SUM(D15:D35)</f>
        <v>0</v>
      </c>
      <c r="E36" s="39">
        <f t="shared" si="2"/>
        <v>0</v>
      </c>
      <c r="F36" s="39">
        <f t="shared" si="2"/>
        <v>0</v>
      </c>
      <c r="G36" s="39">
        <f t="shared" si="2"/>
        <v>0</v>
      </c>
      <c r="H36" s="39">
        <f t="shared" si="2"/>
        <v>0</v>
      </c>
      <c r="I36" s="44">
        <f t="shared" si="2"/>
        <v>0</v>
      </c>
      <c r="J36" s="38"/>
      <c r="L36" s="36" t="s">
        <v>97</v>
      </c>
      <c r="M36" s="36"/>
      <c r="N36" s="39">
        <f>SUM(N15:N35)</f>
        <v>72470</v>
      </c>
      <c r="O36" s="39">
        <f aca="true" t="shared" si="3" ref="O36:T36">SUM(O15:O35)</f>
        <v>354675.73</v>
      </c>
      <c r="P36" s="39">
        <f t="shared" si="3"/>
        <v>238694</v>
      </c>
      <c r="Q36" s="39">
        <f t="shared" si="3"/>
        <v>68731.93</v>
      </c>
      <c r="R36" s="39">
        <f t="shared" si="3"/>
        <v>69787</v>
      </c>
      <c r="S36" s="39">
        <f t="shared" si="3"/>
        <v>13339</v>
      </c>
      <c r="T36" s="44">
        <f t="shared" si="3"/>
        <v>817697.6599999999</v>
      </c>
    </row>
    <row r="37" spans="3:21" ht="16.5">
      <c r="C37" s="38"/>
      <c r="D37" s="38"/>
      <c r="E37" s="38"/>
      <c r="F37" s="38"/>
      <c r="G37" s="38"/>
      <c r="H37" s="38"/>
      <c r="I37" s="45">
        <f>SUM(I17:I35)</f>
        <v>0</v>
      </c>
      <c r="J37" s="38"/>
      <c r="N37" s="38"/>
      <c r="O37" s="38"/>
      <c r="P37" s="38"/>
      <c r="Q37" s="38"/>
      <c r="R37" s="38"/>
      <c r="S37" s="38"/>
      <c r="T37" s="45">
        <f>SUM(T17:T35)</f>
        <v>817697.6599999999</v>
      </c>
      <c r="U37" s="38">
        <f>T37-I37</f>
        <v>817697.6599999999</v>
      </c>
    </row>
    <row r="38" spans="3:20" ht="16.5">
      <c r="C38" s="38"/>
      <c r="D38" s="38"/>
      <c r="E38" s="38"/>
      <c r="F38" s="38"/>
      <c r="G38" s="38"/>
      <c r="H38" s="38"/>
      <c r="I38" s="46"/>
      <c r="J38" s="38"/>
      <c r="N38" s="38"/>
      <c r="O38" s="38"/>
      <c r="P38" s="38"/>
      <c r="Q38" s="38"/>
      <c r="R38" s="38"/>
      <c r="S38" s="38"/>
      <c r="T38" s="46"/>
    </row>
    <row r="39" spans="6:20" ht="16.5">
      <c r="F39" s="29" t="s">
        <v>98</v>
      </c>
      <c r="I39" s="47">
        <v>0</v>
      </c>
      <c r="Q39" s="29" t="s">
        <v>98</v>
      </c>
      <c r="T39" s="47">
        <v>55962</v>
      </c>
    </row>
    <row r="40" ht="16.5">
      <c r="T40" s="36"/>
    </row>
    <row r="41" spans="6:21" ht="16.5">
      <c r="F41" s="29" t="s">
        <v>99</v>
      </c>
      <c r="I41" s="48">
        <f>I36-I39</f>
        <v>0</v>
      </c>
      <c r="Q41" s="29" t="s">
        <v>99</v>
      </c>
      <c r="T41" s="48">
        <f>T36-T39</f>
        <v>761735.6599999999</v>
      </c>
      <c r="U41" s="38">
        <f>T41-I41</f>
        <v>761735.6599999999</v>
      </c>
    </row>
    <row r="42" ht="16.5">
      <c r="T42" s="36"/>
    </row>
    <row r="43" spans="6:21" ht="16.5">
      <c r="F43" s="29" t="s">
        <v>100</v>
      </c>
      <c r="Q43" s="29" t="s">
        <v>100</v>
      </c>
      <c r="T43" s="121">
        <v>779102</v>
      </c>
      <c r="U43" s="77">
        <f>T43-I43</f>
        <v>779102</v>
      </c>
    </row>
    <row r="44" spans="6:20" ht="16.5">
      <c r="F44" s="29" t="s">
        <v>101</v>
      </c>
      <c r="I44" s="36">
        <v>0</v>
      </c>
      <c r="Q44" s="29" t="s">
        <v>101</v>
      </c>
      <c r="T44" s="36"/>
    </row>
    <row r="45" ht="16.5">
      <c r="T45" s="36"/>
    </row>
    <row r="46" spans="6:21" ht="16.5">
      <c r="F46" s="29" t="s">
        <v>102</v>
      </c>
      <c r="I46" s="46">
        <f>I43-I41</f>
        <v>0</v>
      </c>
      <c r="Q46" s="29" t="s">
        <v>102</v>
      </c>
      <c r="T46" s="46">
        <f>T43-T41</f>
        <v>17366.340000000084</v>
      </c>
      <c r="U46" s="38">
        <f>T46-I46</f>
        <v>17366.340000000084</v>
      </c>
    </row>
    <row r="48" ht="16.5">
      <c r="I48" s="46"/>
    </row>
  </sheetData>
  <printOptions/>
  <pageMargins left="0.75" right="0.75" top="1" bottom="1" header="0.5" footer="0.5"/>
  <pageSetup fitToHeight="1" fitToWidth="1" orientation="landscape" paperSize="9" scale="76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13"/>
  <sheetViews>
    <sheetView workbookViewId="0" topLeftCell="A1">
      <selection activeCell="D13" sqref="D13"/>
    </sheetView>
  </sheetViews>
  <sheetFormatPr defaultColWidth="9.00390625" defaultRowHeight="12.75"/>
  <cols>
    <col min="1" max="16384" width="11.375" style="0" customWidth="1"/>
  </cols>
  <sheetData>
    <row r="1" ht="12.75">
      <c r="B1" t="s">
        <v>105</v>
      </c>
    </row>
    <row r="4" spans="3:7" ht="12.75">
      <c r="C4" s="50">
        <v>35914</v>
      </c>
      <c r="D4" s="50">
        <v>36006</v>
      </c>
      <c r="F4" s="50" t="s">
        <v>106</v>
      </c>
      <c r="G4" s="50">
        <v>34818</v>
      </c>
    </row>
    <row r="5" spans="2:7" ht="12.75">
      <c r="B5" t="s">
        <v>107</v>
      </c>
      <c r="C5" s="51">
        <v>1632214</v>
      </c>
      <c r="D5" s="51">
        <f>89889.22+3023864</f>
        <v>3113753.22</v>
      </c>
      <c r="F5" s="51"/>
      <c r="G5" s="51">
        <v>1390240.46</v>
      </c>
    </row>
    <row r="6" spans="2:7" ht="12.75">
      <c r="B6" t="s">
        <v>108</v>
      </c>
      <c r="C6" s="51">
        <v>490137</v>
      </c>
      <c r="D6" s="51">
        <f>37972+936766</f>
        <v>974738</v>
      </c>
      <c r="F6" s="51"/>
      <c r="G6" s="51">
        <f>61913+446511</f>
        <v>508424</v>
      </c>
    </row>
    <row r="7" spans="2:7" ht="12.75">
      <c r="B7" t="s">
        <v>109</v>
      </c>
      <c r="C7" s="51">
        <v>209009</v>
      </c>
      <c r="D7" s="51">
        <v>418095.56</v>
      </c>
      <c r="F7" s="51"/>
      <c r="G7" s="51">
        <v>206414.34</v>
      </c>
    </row>
    <row r="8" spans="2:7" ht="12.75">
      <c r="B8" t="s">
        <v>110</v>
      </c>
      <c r="C8" s="51">
        <v>156090</v>
      </c>
      <c r="D8" s="51">
        <f>42468+281357</f>
        <v>323825</v>
      </c>
      <c r="F8" s="51"/>
      <c r="G8" s="51">
        <v>94554</v>
      </c>
    </row>
    <row r="9" spans="2:7" ht="12.75">
      <c r="B9" t="s">
        <v>111</v>
      </c>
      <c r="C9" s="51">
        <v>28397</v>
      </c>
      <c r="D9" s="51">
        <f>11211+33827</f>
        <v>45038</v>
      </c>
      <c r="F9" s="51"/>
      <c r="G9" s="51">
        <f>129176+48874</f>
        <v>178050</v>
      </c>
    </row>
    <row r="10" spans="2:7" ht="12.75">
      <c r="B10" t="s">
        <v>112</v>
      </c>
      <c r="C10" s="51">
        <v>246819</v>
      </c>
      <c r="D10" s="51">
        <f>456192+109262+66397</f>
        <v>631851</v>
      </c>
      <c r="F10" s="51"/>
      <c r="G10" s="51">
        <v>64053</v>
      </c>
    </row>
    <row r="11" spans="3:7" ht="12.75">
      <c r="C11" s="51">
        <f>SUM(C5:C10)</f>
        <v>2762666</v>
      </c>
      <c r="D11" s="51">
        <f>SUM(D5:D10)</f>
        <v>5507300.78</v>
      </c>
      <c r="F11" s="51">
        <f>SUM(F5:F10)</f>
        <v>0</v>
      </c>
      <c r="G11" s="51">
        <f>SUM(G5:G10)</f>
        <v>2441735.8</v>
      </c>
    </row>
    <row r="13" spans="4:7" ht="12.75">
      <c r="D13" s="51">
        <f>D11-C11</f>
        <v>2744634.7800000003</v>
      </c>
      <c r="G13" s="51">
        <f>G11-F11</f>
        <v>2441735.8</v>
      </c>
    </row>
  </sheetData>
  <printOptions gridLines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5">
      <selection activeCell="E10" sqref="E10"/>
    </sheetView>
  </sheetViews>
  <sheetFormatPr defaultColWidth="9.00390625" defaultRowHeight="12.75"/>
  <cols>
    <col min="1" max="5" width="11.375" style="0" customWidth="1"/>
    <col min="6" max="6" width="4.00390625" style="0" customWidth="1"/>
    <col min="7" max="16384" width="11.375" style="0" customWidth="1"/>
  </cols>
  <sheetData>
    <row r="1" ht="12.75">
      <c r="A1" t="s">
        <v>158</v>
      </c>
    </row>
    <row r="3" spans="2:9" ht="12.75">
      <c r="B3" t="s">
        <v>159</v>
      </c>
      <c r="C3" t="s">
        <v>160</v>
      </c>
      <c r="D3" t="s">
        <v>161</v>
      </c>
      <c r="E3" t="s">
        <v>162</v>
      </c>
      <c r="G3" t="s">
        <v>163</v>
      </c>
      <c r="H3" t="s">
        <v>164</v>
      </c>
      <c r="I3" t="s">
        <v>165</v>
      </c>
    </row>
    <row r="4" spans="1:9" ht="12.75">
      <c r="A4" t="s">
        <v>112</v>
      </c>
      <c r="B4" s="51">
        <v>799584</v>
      </c>
      <c r="C4" s="51">
        <v>5000000</v>
      </c>
      <c r="D4" s="51"/>
      <c r="E4" s="51">
        <v>2392000</v>
      </c>
      <c r="F4" s="51"/>
      <c r="G4" s="51">
        <v>4171940</v>
      </c>
      <c r="H4" s="51"/>
      <c r="I4" s="51"/>
    </row>
    <row r="5" spans="2:9" ht="12.75">
      <c r="B5" s="51"/>
      <c r="C5" s="51"/>
      <c r="D5" s="51"/>
      <c r="E5" s="51"/>
      <c r="F5" s="51"/>
      <c r="G5" s="51"/>
      <c r="H5" s="51"/>
      <c r="I5" s="51"/>
    </row>
    <row r="6" spans="2:9" ht="12.75">
      <c r="B6" s="51"/>
      <c r="C6" s="51"/>
      <c r="D6" s="51"/>
      <c r="E6" s="51"/>
      <c r="F6" s="51"/>
      <c r="G6" s="51"/>
      <c r="H6" s="51"/>
      <c r="I6" s="51"/>
    </row>
    <row r="7" spans="1:9" ht="12.75">
      <c r="A7" t="s">
        <v>107</v>
      </c>
      <c r="B7" s="51"/>
      <c r="C7" s="51"/>
      <c r="D7" s="51"/>
      <c r="E7" s="51"/>
      <c r="F7" s="51"/>
      <c r="G7" s="51">
        <v>10456029</v>
      </c>
      <c r="H7" s="51"/>
      <c r="I7" s="51"/>
    </row>
    <row r="8" spans="2:9" ht="12.75">
      <c r="B8" s="51"/>
      <c r="C8" s="51"/>
      <c r="D8" s="51"/>
      <c r="E8" s="51"/>
      <c r="F8" s="51"/>
      <c r="G8" s="51"/>
      <c r="H8" s="51"/>
      <c r="I8" s="51"/>
    </row>
    <row r="9" spans="1:9" ht="12.75">
      <c r="A9" t="s">
        <v>108</v>
      </c>
      <c r="B9" s="51">
        <v>38930</v>
      </c>
      <c r="C9" s="51">
        <v>3000000</v>
      </c>
      <c r="D9" s="51"/>
      <c r="E9" s="51">
        <f>1827000-64645</f>
        <v>1762355</v>
      </c>
      <c r="F9" s="51"/>
      <c r="G9" s="51">
        <v>1339501</v>
      </c>
      <c r="H9" s="51"/>
      <c r="I9" s="51"/>
    </row>
    <row r="10" spans="2:9" ht="12.75">
      <c r="B10" s="51"/>
      <c r="C10" s="51"/>
      <c r="D10" s="51"/>
      <c r="E10" s="51"/>
      <c r="F10" s="51"/>
      <c r="G10" s="51"/>
      <c r="H10" s="51"/>
      <c r="I10" s="51"/>
    </row>
    <row r="11" spans="1:9" ht="12.75">
      <c r="A11" t="s">
        <v>109</v>
      </c>
      <c r="B11" s="51"/>
      <c r="C11" s="51"/>
      <c r="D11" s="51"/>
      <c r="E11" s="51">
        <v>3308000</v>
      </c>
      <c r="F11" s="51"/>
      <c r="G11" s="51">
        <v>810004</v>
      </c>
      <c r="H11" s="51"/>
      <c r="I11" s="51"/>
    </row>
    <row r="12" spans="2:9" ht="12.75">
      <c r="B12" s="51"/>
      <c r="C12" s="51"/>
      <c r="D12" s="51"/>
      <c r="E12" s="51"/>
      <c r="F12" s="51"/>
      <c r="G12" s="51"/>
      <c r="H12" s="51"/>
      <c r="I12" s="51"/>
    </row>
    <row r="13" spans="1:9" ht="12.75">
      <c r="A13" t="s">
        <v>110</v>
      </c>
      <c r="B13" s="51">
        <v>1070664</v>
      </c>
      <c r="C13" s="51">
        <v>1500000</v>
      </c>
      <c r="D13" s="51"/>
      <c r="E13" s="51"/>
      <c r="F13" s="51"/>
      <c r="G13" s="51">
        <v>359260</v>
      </c>
      <c r="H13" s="51"/>
      <c r="I13" s="51"/>
    </row>
    <row r="14" spans="2:9" ht="12.75">
      <c r="B14" s="51"/>
      <c r="C14" s="51"/>
      <c r="D14" s="51"/>
      <c r="E14" s="51"/>
      <c r="F14" s="51"/>
      <c r="G14" s="51"/>
      <c r="H14" s="51"/>
      <c r="I14" s="51"/>
    </row>
    <row r="15" spans="2:9" ht="12.75">
      <c r="B15" s="51"/>
      <c r="C15" s="51"/>
      <c r="D15" s="51"/>
      <c r="E15" s="51"/>
      <c r="F15" s="51"/>
      <c r="G15" s="51"/>
      <c r="H15" s="51"/>
      <c r="I15" s="51"/>
    </row>
    <row r="16" spans="1:9" ht="12.75">
      <c r="A16" t="s">
        <v>77</v>
      </c>
      <c r="B16" s="51">
        <f>SUM(B4:B13)</f>
        <v>1909178</v>
      </c>
      <c r="C16" s="51">
        <f>SUM(C4:C13)</f>
        <v>9500000</v>
      </c>
      <c r="D16" s="51">
        <f aca="true" t="shared" si="0" ref="D16:I16">SUM(D4:D13)</f>
        <v>0</v>
      </c>
      <c r="E16" s="51">
        <f>SUM(E4:E13)</f>
        <v>7462355</v>
      </c>
      <c r="F16" s="51">
        <f t="shared" si="0"/>
        <v>0</v>
      </c>
      <c r="G16" s="51">
        <f t="shared" si="0"/>
        <v>17136734</v>
      </c>
      <c r="H16" s="51">
        <f t="shared" si="0"/>
        <v>0</v>
      </c>
      <c r="I16" s="51">
        <f t="shared" si="0"/>
        <v>0</v>
      </c>
    </row>
    <row r="17" spans="2:10" ht="12.75">
      <c r="B17" s="51"/>
      <c r="C17" s="51"/>
      <c r="D17" s="51"/>
      <c r="E17" s="51"/>
      <c r="F17" s="51"/>
      <c r="G17" s="51"/>
      <c r="H17" s="51"/>
      <c r="I17" s="51"/>
      <c r="J17" s="51">
        <f>SUM(B16:I16)</f>
        <v>36008267</v>
      </c>
    </row>
    <row r="18" spans="2:9" ht="12.75">
      <c r="B18" s="51"/>
      <c r="C18" s="51"/>
      <c r="D18" s="51"/>
      <c r="E18" s="51">
        <f>SUM(B16:E16)</f>
        <v>18871533</v>
      </c>
      <c r="F18" s="51"/>
      <c r="G18" s="51"/>
      <c r="H18" s="51"/>
      <c r="I18" s="51">
        <f>SUM(G16:I16)</f>
        <v>17136734</v>
      </c>
    </row>
    <row r="19" spans="2:9" ht="12.75">
      <c r="B19" s="51"/>
      <c r="C19" s="51"/>
      <c r="D19" s="51"/>
      <c r="E19" s="51"/>
      <c r="F19" s="51"/>
      <c r="G19" s="51"/>
      <c r="H19" s="51"/>
      <c r="I19" s="51"/>
    </row>
    <row r="20" spans="1:9" ht="12.75">
      <c r="A20" t="s">
        <v>112</v>
      </c>
      <c r="B20" s="51" t="s">
        <v>206</v>
      </c>
      <c r="C20" s="51"/>
      <c r="D20" s="51"/>
      <c r="E20" s="51">
        <f>C4+E4+B4</f>
        <v>8191584</v>
      </c>
      <c r="F20" s="51"/>
      <c r="G20" s="51"/>
      <c r="H20" s="51"/>
      <c r="I20" s="51"/>
    </row>
    <row r="21" spans="1:5" ht="12.75">
      <c r="A21" t="s">
        <v>107</v>
      </c>
      <c r="E21" s="51">
        <f>C7+E7+B7</f>
        <v>0</v>
      </c>
    </row>
    <row r="22" spans="1:5" ht="12.75">
      <c r="A22" t="s">
        <v>108</v>
      </c>
      <c r="E22" s="51">
        <f>C9+E9+B9</f>
        <v>4801285</v>
      </c>
    </row>
    <row r="23" spans="1:5" ht="12.75">
      <c r="A23" t="s">
        <v>109</v>
      </c>
      <c r="E23" s="51">
        <f>C11+E11+B11</f>
        <v>3308000</v>
      </c>
    </row>
    <row r="24" spans="1:5" ht="12.75">
      <c r="A24" t="s">
        <v>110</v>
      </c>
      <c r="E24" s="51">
        <f>C13+E13+B13</f>
        <v>2570664</v>
      </c>
    </row>
  </sheetData>
  <printOptions gridLines="1"/>
  <pageMargins left="0.75" right="0.75" top="1" bottom="1" header="0.5" footer="0.5"/>
  <pageSetup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SAPURA MOTORS BERHAD</dc:creator>
  <cp:keywords/>
  <dc:description/>
  <cp:lastModifiedBy>SAPURA MOTORS BERHAD</cp:lastModifiedBy>
  <cp:lastPrinted>2002-09-20T06:39:55Z</cp:lastPrinted>
  <dcterms:created xsi:type="dcterms:W3CDTF">2000-11-16T17:48:51Z</dcterms:created>
  <dcterms:modified xsi:type="dcterms:W3CDTF">2002-09-26T02:36:28Z</dcterms:modified>
  <cp:category/>
  <cp:version/>
  <cp:contentType/>
  <cp:contentStatus/>
</cp:coreProperties>
</file>