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0920" windowHeight="6705" tabRatio="704" activeTab="0"/>
  </bookViews>
  <sheets>
    <sheet name="Income" sheetId="1" r:id="rId1"/>
    <sheet name="Bs" sheetId="2" r:id="rId2"/>
    <sheet name="notes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2">'notes'!$A$1:$J$57</definedName>
  </definedNames>
  <calcPr fullCalcOnLoad="1"/>
</workbook>
</file>

<file path=xl/sharedStrings.xml><?xml version="1.0" encoding="utf-8"?>
<sst xmlns="http://schemas.openxmlformats.org/spreadsheetml/2006/main" count="257" uniqueCount="180">
  <si>
    <t>SAPURA MOTORS BERHAD</t>
  </si>
  <si>
    <t>QUARTERLY REPORT</t>
  </si>
  <si>
    <t>The figures have not been audited</t>
  </si>
  <si>
    <t>CONSOLIDATED INCOME STATEMENT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</si>
  <si>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</si>
  <si>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</si>
  <si>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</si>
  <si>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</si>
  <si>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</si>
  <si>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</si>
  <si>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</si>
  <si>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</si>
  <si>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</si>
  <si>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</si>
  <si>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</si>
  <si>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</si>
  <si>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</si>
  <si>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</si>
  <si>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</si>
  <si>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</si>
  <si>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</si>
  <si>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</si>
  <si>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</si>
  <si>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</si>
  <si>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</si>
  <si>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</si>
  <si>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</si>
  <si>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</si>
  <si>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</si>
  <si>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</si>
  <si>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exceptional items but before income tax, minority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</si>
  <si>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</si>
  <si>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</si>
  <si>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</si>
  <si>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</si>
  <si>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</si>
  <si>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</si>
  <si>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</si>
  <si>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 xml:space="preserve">Profit/(loss) after taxation before </t>
  </si>
  <si>
    <t>deducting minority interests.</t>
  </si>
  <si>
    <t>(ii)</t>
  </si>
  <si>
    <t>Less minority interests</t>
  </si>
  <si>
    <t>(j)</t>
  </si>
  <si>
    <t xml:space="preserve">Profit/ 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</si>
  <si>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</si>
  <si>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</si>
  <si>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</si>
  <si>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</si>
  <si>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</si>
  <si>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</si>
  <si>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</si>
  <si>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</si>
  <si>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</si>
  <si>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</si>
  <si>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</si>
  <si>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Basic (based on   39,999,000</t>
  </si>
  <si>
    <t>ordinary shares)(sen)</t>
  </si>
  <si>
    <t>Fully diluted (based on .................................</t>
  </si>
  <si>
    <t>*  N/A</t>
  </si>
  <si>
    <t>ordinary shares ) (sen)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</si>
  <si>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</si>
  <si>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</si>
  <si>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</si>
  <si>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</si>
  <si>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</si>
  <si>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</si>
  <si>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</si>
  <si>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FINANCIAL</t>
  </si>
  <si>
    <t>YEAR END</t>
  </si>
  <si>
    <t>31st January 2000</t>
  </si>
  <si>
    <t>RM'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</si>
  <si>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</si>
  <si>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</si>
  <si>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</si>
  <si>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</si>
  <si>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</si>
  <si>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</si>
  <si>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</si>
  <si>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</si>
  <si>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</si>
  <si>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</si>
  <si>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</si>
  <si>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</si>
  <si>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</si>
  <si>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</si>
  <si>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</si>
  <si>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</si>
  <si>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</si>
  <si>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</si>
  <si>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</si>
  <si>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</si>
  <si>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</si>
  <si>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</si>
  <si>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</si>
  <si>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</si>
  <si>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</si>
  <si>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</si>
  <si>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</si>
  <si>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Accounting Policies</t>
  </si>
  <si>
    <t>as  compared with the 31st January, 2000 annual financial statement.</t>
  </si>
  <si>
    <t>Exceptional Item</t>
  </si>
  <si>
    <t>There is no exceptional item during the quarter.</t>
  </si>
  <si>
    <t>Extraordinary Item</t>
  </si>
  <si>
    <t>There is no extraordinary item during the quarter.</t>
  </si>
  <si>
    <t>Pre-acquisition Profit</t>
  </si>
  <si>
    <t>There is no pre-acquisition profit for the current financial year to date.</t>
  </si>
  <si>
    <t>Profit on sale of Investments and/or Properties</t>
  </si>
  <si>
    <t>There is no profit on sale of investments or properties for the current financial year to date.</t>
  </si>
  <si>
    <t>Quoted Securities</t>
  </si>
  <si>
    <t>There is no purchase or disposal of quoted securities by the company.</t>
  </si>
  <si>
    <t>Changes in the Composition of the Group</t>
  </si>
  <si>
    <t>There is no changes in the composition of the company for the current financial year to date.</t>
  </si>
  <si>
    <t>Status of Corporate Proposals</t>
  </si>
  <si>
    <t>Seasonal or Cyclical Factors</t>
  </si>
  <si>
    <t xml:space="preserve">Our business operations are generally affected by the major festive seasons. </t>
  </si>
  <si>
    <t>Corporate Developments</t>
  </si>
  <si>
    <t>There is no issuance and repayment of debt or equity security, share buy back, share cancellation, shares</t>
  </si>
  <si>
    <t>held as treasury shares or resale of treasury shares for the current financial year to date.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</si>
  <si>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</si>
  <si>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</si>
  <si>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</si>
  <si>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</si>
  <si>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</si>
  <si>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</si>
  <si>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</si>
  <si>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</si>
  <si>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</si>
  <si>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</si>
  <si>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</si>
  <si>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</si>
  <si>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</si>
  <si>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</si>
  <si>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</si>
  <si>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</si>
  <si>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</si>
  <si>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</si>
  <si>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</si>
  <si>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There are contingent liabilities in the form of corporate guarantee given to banks for credit facilities granted to</t>
  </si>
  <si>
    <t>Off Balance Sheet Financial Instruments</t>
  </si>
  <si>
    <t>There is no financial instruments with off balance sheet risk issued.</t>
  </si>
  <si>
    <t>Material Litigation</t>
  </si>
  <si>
    <t>There is no pending material litigation.</t>
  </si>
  <si>
    <t>Segmental Reporting</t>
  </si>
  <si>
    <t>Profit / (loss)</t>
  </si>
  <si>
    <t>Total</t>
  </si>
  <si>
    <t>Before Taxation</t>
  </si>
  <si>
    <t>Assets Employed</t>
  </si>
  <si>
    <t>Investment Holding</t>
  </si>
  <si>
    <t>Real Property Investment</t>
  </si>
  <si>
    <t>Manufacturing</t>
  </si>
  <si>
    <t>Research &amp; Development</t>
  </si>
  <si>
    <t>Consolidated Adjustments</t>
  </si>
  <si>
    <t>Comment on financial results.  (Current quarter compared with the preceding quarter)</t>
  </si>
  <si>
    <t>Performance review</t>
  </si>
  <si>
    <t>Current Year Prospects</t>
  </si>
  <si>
    <t xml:space="preserve">Variance of Actual Profit from Forecast </t>
  </si>
  <si>
    <t>Not applicable.</t>
  </si>
  <si>
    <t>Dividend</t>
  </si>
  <si>
    <t>Quarterly report on consolidated results for the financial quarter ended 31 / 07 / 2000</t>
  </si>
  <si>
    <t>INDIVIDUAL QUARTER</t>
  </si>
  <si>
    <t>CUMULATIVE QUARTER</t>
  </si>
  <si>
    <t>31st July 2000</t>
  </si>
  <si>
    <t>31st July 1999</t>
  </si>
  <si>
    <t>Notes to the Accounts - 31st July, 2000</t>
  </si>
  <si>
    <t>No interim dividend is recommended for the quarter ended 31st July 2000.</t>
  </si>
  <si>
    <t xml:space="preserve">There is no provision for taxation for the cumulative quarter ended 31st July 2000. </t>
  </si>
  <si>
    <t xml:space="preserve">The same accounting policies and methods of computation are followed in this 2nd quarter financial statements </t>
  </si>
  <si>
    <t>subsidiaries (unsecured) amounting to RM 40,200,000.</t>
  </si>
  <si>
    <t xml:space="preserve">The current quarter recorded a higher turnover as compared to the preceding quarter due to a better sales </t>
  </si>
  <si>
    <t>volume. Likewise, net profit for the current quarter also improved slightly.</t>
  </si>
  <si>
    <t>The year to date performance for the Group shows positive improvement in the turnover and net profit. The</t>
  </si>
  <si>
    <t xml:space="preserve">earning per share for the period under review show an improvement  of 20% compared to that of the same </t>
  </si>
  <si>
    <t>period of the preceding year.</t>
  </si>
  <si>
    <t xml:space="preserve">The performance for the current year should be better. Barring any unforeseen circumstances, the Board </t>
  </si>
  <si>
    <t>expects profit to improve slightly as compared to the previous financial year.</t>
  </si>
  <si>
    <t xml:space="preserve"> Bankers Acceptance</t>
  </si>
  <si>
    <t>Period Ended</t>
  </si>
  <si>
    <t xml:space="preserve">There is no corporate proposal announcement for the current financial year to date except for the proposed </t>
  </si>
  <si>
    <t>Employee Share Option Scheme.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</si>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</sst>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00_);_(* \(#,##0.000\);_(* &quot;-&quot;??_);_(@_)"/>
    <numFmt numFmtId="174" formatCode="#,##0.0_);[Red]\(#,##0.0\)"/>
    <numFmt numFmtId="175" formatCode="#,##0.000_);[Red]\(#,##0.000\)"/>
    <numFmt numFmtId="176" formatCode="#,##0.0000_);[Red]\(#,##0.0000\)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sz val="12"/>
      <name val="Book Antiqua"/>
      <family val="0"/>
    </font>
    <font>
      <b/>
      <sz val="12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3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Arial Narrow"/>
      <family val="2"/>
    </font>
    <font>
      <sz val="12"/>
      <name val="Geneva"/>
      <family val="0"/>
    </font>
    <font>
      <b/>
      <sz val="12"/>
      <name val="Geneva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1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5" applyNumberFormat="1" applyFont="1" applyBorder="1" applyAlignment="1">
      <alignment horizontal="center" vertical="center"/>
    </xf>
    <xf numFmtId="38" fontId="5" fillId="0" borderId="2" xfId="15" applyNumberFormat="1" applyFont="1" applyBorder="1" applyAlignment="1">
      <alignment vertical="center"/>
    </xf>
    <xf numFmtId="38" fontId="5" fillId="0" borderId="1" xfId="15" applyNumberFormat="1" applyFont="1" applyBorder="1" applyAlignment="1">
      <alignment vertical="center"/>
    </xf>
    <xf numFmtId="38" fontId="5" fillId="0" borderId="3" xfId="15" applyNumberFormat="1" applyFont="1" applyBorder="1" applyAlignment="1">
      <alignment horizontal="center" vertical="center"/>
    </xf>
    <xf numFmtId="38" fontId="5" fillId="0" borderId="4" xfId="15" applyNumberFormat="1" applyFont="1" applyBorder="1" applyAlignment="1">
      <alignment vertical="center"/>
    </xf>
    <xf numFmtId="38" fontId="5" fillId="0" borderId="5" xfId="15" applyNumberFormat="1" applyFont="1" applyBorder="1" applyAlignment="1">
      <alignment vertical="center"/>
    </xf>
    <xf numFmtId="38" fontId="5" fillId="0" borderId="3" xfId="15" applyNumberFormat="1" applyFont="1" applyBorder="1" applyAlignment="1">
      <alignment vertical="center"/>
    </xf>
    <xf numFmtId="40" fontId="5" fillId="0" borderId="1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5" applyNumberFormat="1" applyFont="1" applyBorder="1" applyAlignment="1">
      <alignment horizontal="center" vertical="center"/>
    </xf>
    <xf numFmtId="40" fontId="5" fillId="0" borderId="2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37" fontId="10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40" fontId="5" fillId="0" borderId="0" xfId="15" applyNumberFormat="1" applyFont="1" applyBorder="1" applyAlignment="1">
      <alignment horizontal="center" vertical="center"/>
    </xf>
    <xf numFmtId="38" fontId="5" fillId="0" borderId="18" xfId="15" applyNumberFormat="1" applyFont="1" applyBorder="1" applyAlignment="1">
      <alignment horizontal="center" vertical="center"/>
    </xf>
    <xf numFmtId="38" fontId="5" fillId="0" borderId="2" xfId="15" applyNumberFormat="1" applyFont="1" applyBorder="1" applyAlignment="1" quotePrefix="1">
      <alignment horizontal="center" vertical="center"/>
    </xf>
    <xf numFmtId="38" fontId="5" fillId="0" borderId="1" xfId="15" applyNumberFormat="1" applyFont="1" applyBorder="1" applyAlignment="1" quotePrefix="1">
      <alignment horizontal="center" vertical="center"/>
    </xf>
    <xf numFmtId="38" fontId="5" fillId="0" borderId="21" xfId="15" applyNumberFormat="1" applyFont="1" applyBorder="1" applyAlignment="1">
      <alignment horizontal="center" vertical="center"/>
    </xf>
    <xf numFmtId="38" fontId="5" fillId="0" borderId="22" xfId="15" applyNumberFormat="1" applyFont="1" applyBorder="1" applyAlignment="1">
      <alignment horizontal="center" vertical="center"/>
    </xf>
    <xf numFmtId="38" fontId="5" fillId="0" borderId="23" xfId="15" applyNumberFormat="1" applyFont="1" applyBorder="1" applyAlignment="1">
      <alignment horizontal="center" vertical="center"/>
    </xf>
    <xf numFmtId="38" fontId="5" fillId="0" borderId="24" xfId="15" applyNumberFormat="1" applyFont="1" applyBorder="1" applyAlignment="1">
      <alignment horizontal="center" vertical="center"/>
    </xf>
    <xf numFmtId="38" fontId="4" fillId="0" borderId="25" xfId="15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" xfId="0" applyBorder="1" applyAlignment="1">
      <alignment/>
    </xf>
    <xf numFmtId="38" fontId="5" fillId="0" borderId="28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4" fillId="0" borderId="28" xfId="15" applyNumberFormat="1" applyFont="1" applyBorder="1" applyAlignment="1">
      <alignment horizontal="center" vertical="center"/>
    </xf>
    <xf numFmtId="40" fontId="5" fillId="0" borderId="28" xfId="15" applyNumberFormat="1" applyFont="1" applyBorder="1" applyAlignment="1">
      <alignment horizontal="center" vertical="center"/>
    </xf>
    <xf numFmtId="38" fontId="5" fillId="0" borderId="29" xfId="15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38" fontId="5" fillId="0" borderId="30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8" fontId="5" fillId="0" borderId="9" xfId="15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/>
    </xf>
    <xf numFmtId="41" fontId="5" fillId="0" borderId="15" xfId="15" applyNumberFormat="1" applyFont="1" applyBorder="1" applyAlignment="1" quotePrefix="1">
      <alignment horizontal="center" vertical="center"/>
    </xf>
    <xf numFmtId="38" fontId="5" fillId="0" borderId="15" xfId="15" applyNumberFormat="1" applyFont="1" applyBorder="1" applyAlignment="1" quotePrefix="1">
      <alignment horizontal="center" vertical="center"/>
    </xf>
    <xf numFmtId="38" fontId="5" fillId="0" borderId="18" xfId="15" applyNumberFormat="1" applyFont="1" applyBorder="1" applyAlignment="1">
      <alignment vertical="center"/>
    </xf>
    <xf numFmtId="171" fontId="5" fillId="0" borderId="21" xfId="15" applyNumberFormat="1" applyFont="1" applyBorder="1" applyAlignment="1" quotePrefix="1">
      <alignment horizontal="center" vertical="center"/>
    </xf>
    <xf numFmtId="38" fontId="5" fillId="0" borderId="22" xfId="15" applyNumberFormat="1" applyFont="1" applyBorder="1" applyAlignment="1" quotePrefix="1">
      <alignment horizontal="center" vertical="center"/>
    </xf>
    <xf numFmtId="14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 quotePrefix="1">
      <alignment horizontal="center"/>
    </xf>
    <xf numFmtId="38" fontId="9" fillId="0" borderId="32" xfId="0" applyNumberFormat="1" applyFont="1" applyBorder="1" applyAlignment="1">
      <alignment horizontal="center"/>
    </xf>
    <xf numFmtId="38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11" fillId="0" borderId="0" xfId="0" applyNumberFormat="1" applyFont="1" applyAlignment="1" quotePrefix="1">
      <alignment horizontal="center"/>
    </xf>
    <xf numFmtId="38" fontId="11" fillId="0" borderId="32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5" fontId="19" fillId="0" borderId="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F10">
      <pane ySplit="1620" topLeftCell="BM16" activePane="bottomLeft" state="split"/>
      <selection pane="topLeft" activeCell="K16" sqref="K16"/>
      <selection pane="bottomLeft" activeCell="I27" sqref="I27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41.125" style="2" customWidth="1"/>
    <col min="5" max="5" width="15.75390625" style="3" customWidth="1"/>
    <col min="6" max="6" width="0.6171875" style="2" customWidth="1"/>
    <col min="7" max="7" width="18.25390625" style="2" customWidth="1"/>
    <col min="8" max="8" width="1.12109375" style="2" customWidth="1"/>
    <col min="9" max="9" width="15.75390625" style="2" customWidth="1"/>
    <col min="10" max="10" width="0.875" style="2" customWidth="1"/>
    <col min="11" max="11" width="18.25390625" style="2" customWidth="1"/>
    <col min="12" max="12" width="1.625" style="2" customWidth="1"/>
    <col min="13" max="16384" width="10.75390625" style="2" customWidth="1"/>
  </cols>
  <sheetData>
    <row r="1" ht="16.5">
      <c r="A1"/>
    </row>
    <row r="2" ht="16.5">
      <c r="A2" s="100" t="s">
        <v>0</v>
      </c>
    </row>
    <row r="3" ht="16.5">
      <c r="A3" s="100" t="s">
        <v>1</v>
      </c>
    </row>
    <row r="5" ht="16.5">
      <c r="A5" s="101" t="s">
        <v>158</v>
      </c>
    </row>
    <row r="6" ht="16.5">
      <c r="A6" s="101" t="s">
        <v>2</v>
      </c>
    </row>
    <row r="8" ht="17.25" thickBot="1">
      <c r="A8" s="100" t="s">
        <v>3</v>
      </c>
    </row>
    <row r="9" spans="3:11" ht="17.25" thickBot="1">
      <c r="C9" s="117"/>
      <c r="D9" s="117"/>
      <c r="E9" s="102"/>
      <c r="F9" s="103" t="s">
        <v>159</v>
      </c>
      <c r="G9" s="104"/>
      <c r="H9" s="105"/>
      <c r="I9" s="106"/>
      <c r="J9" s="103" t="s">
        <v>160</v>
      </c>
      <c r="K9" s="107"/>
    </row>
    <row r="10" spans="3:11" ht="16.5">
      <c r="C10" s="117"/>
      <c r="D10" s="117"/>
      <c r="E10" s="108" t="s">
        <v>4</v>
      </c>
      <c r="F10" s="109"/>
      <c r="G10" s="110" t="s">
        <v>5</v>
      </c>
      <c r="H10" s="109"/>
      <c r="I10" s="108" t="s">
        <v>4</v>
      </c>
      <c r="J10" s="109"/>
      <c r="K10" s="110" t="s">
        <v>5</v>
      </c>
    </row>
    <row r="11" spans="3:11" ht="16.5">
      <c r="C11" s="117"/>
      <c r="D11" s="117"/>
      <c r="E11" s="108" t="s">
        <v>6</v>
      </c>
      <c r="F11" s="109"/>
      <c r="G11" s="110" t="s">
        <v>7</v>
      </c>
      <c r="H11" s="109"/>
      <c r="I11" s="108" t="s">
        <v>6</v>
      </c>
      <c r="J11" s="109"/>
      <c r="K11" s="110" t="s">
        <v>7</v>
      </c>
    </row>
    <row r="12" spans="3:11" ht="16.5">
      <c r="C12" s="117"/>
      <c r="D12" s="117"/>
      <c r="E12" s="108" t="s">
        <v>8</v>
      </c>
      <c r="F12" s="109"/>
      <c r="G12" s="110" t="s">
        <v>9</v>
      </c>
      <c r="H12" s="109"/>
      <c r="I12" s="108" t="s">
        <v>10</v>
      </c>
      <c r="J12" s="109"/>
      <c r="K12" s="110" t="s">
        <v>11</v>
      </c>
    </row>
    <row r="13" spans="3:11" ht="16.5">
      <c r="C13" s="117"/>
      <c r="D13" s="117"/>
      <c r="E13" s="111" t="s">
        <v>161</v>
      </c>
      <c r="F13" s="109"/>
      <c r="G13" s="110" t="s">
        <v>162</v>
      </c>
      <c r="H13" s="109"/>
      <c r="I13" s="111" t="str">
        <f>E13</f>
        <v>31st July 2000</v>
      </c>
      <c r="J13" s="109"/>
      <c r="K13" s="110" t="str">
        <f>G13</f>
        <v>31st July 1999</v>
      </c>
    </row>
    <row r="14" spans="3:11" ht="16.5">
      <c r="C14" s="117"/>
      <c r="D14" s="117"/>
      <c r="E14" s="112" t="s">
        <v>12</v>
      </c>
      <c r="F14" s="113"/>
      <c r="G14" s="114" t="s">
        <v>12</v>
      </c>
      <c r="H14" s="115"/>
      <c r="I14" s="112" t="s">
        <v>12</v>
      </c>
      <c r="J14" s="113"/>
      <c r="K14" s="114" t="s">
        <v>12</v>
      </c>
    </row>
    <row r="15" spans="1:11" ht="16.5">
      <c r="A15" s="3"/>
      <c r="B15" s="3"/>
      <c r="C15" s="117"/>
      <c r="D15" s="117"/>
      <c r="E15" s="8"/>
      <c r="G15" s="17"/>
      <c r="H15" s="3"/>
      <c r="I15" s="8"/>
      <c r="J15" s="3"/>
      <c r="K15" s="17"/>
    </row>
    <row r="16" spans="1:18" ht="16.5">
      <c r="A16" s="116">
        <v>1</v>
      </c>
      <c r="B16" s="116" t="s">
        <v>13</v>
      </c>
      <c r="C16" s="101" t="s">
        <v>14</v>
      </c>
      <c r="D16" s="101"/>
      <c r="E16" s="53">
        <v>22060</v>
      </c>
      <c r="F16" s="84"/>
      <c r="G16" s="54">
        <v>17223</v>
      </c>
      <c r="H16" s="50"/>
      <c r="I16" s="53">
        <v>42032</v>
      </c>
      <c r="J16" s="50"/>
      <c r="K16" s="54">
        <v>33034</v>
      </c>
      <c r="L16" s="5"/>
      <c r="M16" s="5"/>
      <c r="N16" s="5"/>
      <c r="O16" s="5"/>
      <c r="P16" s="5"/>
      <c r="Q16" s="5"/>
      <c r="R16" s="5"/>
    </row>
    <row r="17" spans="1:18" ht="16.5">
      <c r="A17" s="116"/>
      <c r="B17" s="116" t="s">
        <v>15</v>
      </c>
      <c r="C17" s="101" t="s">
        <v>16</v>
      </c>
      <c r="D17" s="101"/>
      <c r="E17" s="85" t="s">
        <v>17</v>
      </c>
      <c r="F17" s="84"/>
      <c r="G17" s="86" t="s">
        <v>17</v>
      </c>
      <c r="H17" s="50"/>
      <c r="I17" s="53" t="str">
        <f>E17</f>
        <v>-</v>
      </c>
      <c r="J17" s="50"/>
      <c r="K17" s="54" t="str">
        <f>G17</f>
        <v>-</v>
      </c>
      <c r="L17" s="5"/>
      <c r="M17" s="5"/>
      <c r="N17" s="5"/>
      <c r="O17" s="5"/>
      <c r="P17" s="5"/>
      <c r="Q17" s="5"/>
      <c r="R17" s="5"/>
    </row>
    <row r="18" spans="1:18" ht="16.5">
      <c r="A18" s="116"/>
      <c r="B18" s="116" t="s">
        <v>18</v>
      </c>
      <c r="C18" s="101" t="s">
        <v>19</v>
      </c>
      <c r="D18" s="101"/>
      <c r="E18" s="53">
        <v>160</v>
      </c>
      <c r="F18" s="84"/>
      <c r="G18" s="54">
        <v>235</v>
      </c>
      <c r="H18" s="50"/>
      <c r="I18" s="53">
        <v>371</v>
      </c>
      <c r="J18" s="50"/>
      <c r="K18" s="54">
        <v>321</v>
      </c>
      <c r="L18" s="5"/>
      <c r="M18" s="5"/>
      <c r="N18" s="5"/>
      <c r="O18" s="5"/>
      <c r="P18" s="5"/>
      <c r="Q18" s="5"/>
      <c r="R18" s="5"/>
    </row>
    <row r="19" spans="1:18" ht="16.5">
      <c r="A19" s="116"/>
      <c r="B19" s="116"/>
      <c r="C19" s="101"/>
      <c r="D19" s="101"/>
      <c r="E19" s="9"/>
      <c r="F19" s="6"/>
      <c r="G19" s="18"/>
      <c r="H19" s="7"/>
      <c r="I19" s="9"/>
      <c r="J19" s="7"/>
      <c r="K19" s="18"/>
      <c r="L19" s="5"/>
      <c r="M19" s="5"/>
      <c r="N19" s="5"/>
      <c r="O19" s="5"/>
      <c r="P19" s="5"/>
      <c r="Q19" s="5"/>
      <c r="R19" s="5"/>
    </row>
    <row r="20" spans="1:18" ht="16.5">
      <c r="A20" s="116">
        <v>2</v>
      </c>
      <c r="B20" s="116" t="s">
        <v>13</v>
      </c>
      <c r="C20" s="101" t="s">
        <v>20</v>
      </c>
      <c r="D20" s="101"/>
      <c r="E20" s="9">
        <v>5594.91831</v>
      </c>
      <c r="F20" s="6"/>
      <c r="G20" s="18">
        <v>5075</v>
      </c>
      <c r="H20" s="7"/>
      <c r="I20" s="9">
        <v>10884.84921</v>
      </c>
      <c r="J20" s="7"/>
      <c r="K20" s="18">
        <v>9791</v>
      </c>
      <c r="L20" s="5"/>
      <c r="M20" s="5"/>
      <c r="N20" s="5"/>
      <c r="O20" s="5"/>
      <c r="P20" s="5"/>
      <c r="Q20" s="5"/>
      <c r="R20" s="5"/>
    </row>
    <row r="21" spans="1:18" ht="16.5">
      <c r="A21" s="116"/>
      <c r="B21" s="116"/>
      <c r="C21" s="101" t="s">
        <v>21</v>
      </c>
      <c r="D21" s="101"/>
      <c r="E21" s="9"/>
      <c r="F21" s="6"/>
      <c r="G21" s="18"/>
      <c r="H21" s="7"/>
      <c r="I21" s="9"/>
      <c r="J21" s="7"/>
      <c r="K21" s="18"/>
      <c r="L21" s="5"/>
      <c r="M21" s="5"/>
      <c r="N21" s="5"/>
      <c r="O21" s="5"/>
      <c r="P21" s="5"/>
      <c r="Q21" s="5"/>
      <c r="R21" s="5"/>
    </row>
    <row r="22" spans="1:18" ht="16.5">
      <c r="A22" s="116"/>
      <c r="B22" s="116"/>
      <c r="C22" s="101" t="s">
        <v>22</v>
      </c>
      <c r="D22" s="101"/>
      <c r="E22" s="9"/>
      <c r="F22" s="6"/>
      <c r="G22" s="18"/>
      <c r="H22" s="7"/>
      <c r="I22" s="9"/>
      <c r="J22" s="7"/>
      <c r="K22" s="18"/>
      <c r="L22" s="5"/>
      <c r="M22" s="5"/>
      <c r="N22" s="5"/>
      <c r="O22" s="5"/>
      <c r="P22" s="5"/>
      <c r="Q22" s="5"/>
      <c r="R22" s="5"/>
    </row>
    <row r="23" spans="1:18" ht="16.5">
      <c r="A23" s="116"/>
      <c r="B23" s="116"/>
      <c r="C23" s="101" t="s">
        <v>23</v>
      </c>
      <c r="D23" s="101"/>
      <c r="E23" s="9"/>
      <c r="F23" s="6"/>
      <c r="G23" s="18"/>
      <c r="H23" s="7"/>
      <c r="I23" s="9"/>
      <c r="J23" s="7"/>
      <c r="K23" s="18"/>
      <c r="L23" s="5"/>
      <c r="M23" s="5"/>
      <c r="N23" s="5"/>
      <c r="O23" s="5"/>
      <c r="P23" s="5"/>
      <c r="Q23" s="5"/>
      <c r="R23" s="5"/>
    </row>
    <row r="24" spans="1:18" ht="16.5">
      <c r="A24" s="116"/>
      <c r="B24" s="116"/>
      <c r="C24" s="101"/>
      <c r="D24" s="101"/>
      <c r="E24" s="9"/>
      <c r="F24" s="6"/>
      <c r="G24" s="18"/>
      <c r="H24" s="7"/>
      <c r="I24" s="9"/>
      <c r="J24" s="7"/>
      <c r="K24" s="18"/>
      <c r="L24" s="5"/>
      <c r="M24" s="5"/>
      <c r="N24" s="5"/>
      <c r="O24" s="5"/>
      <c r="P24" s="5"/>
      <c r="Q24" s="5"/>
      <c r="R24" s="5"/>
    </row>
    <row r="25" spans="1:18" ht="16.5">
      <c r="A25" s="116"/>
      <c r="B25" s="116" t="s">
        <v>15</v>
      </c>
      <c r="C25" s="101" t="s">
        <v>24</v>
      </c>
      <c r="D25" s="101"/>
      <c r="E25" s="9">
        <v>-560.8168400000001</v>
      </c>
      <c r="F25" s="6"/>
      <c r="G25" s="18">
        <v>-811</v>
      </c>
      <c r="H25" s="7"/>
      <c r="I25" s="9">
        <v>-1125.3966900000003</v>
      </c>
      <c r="J25" s="7"/>
      <c r="K25" s="18">
        <v>-1574</v>
      </c>
      <c r="L25" s="5"/>
      <c r="M25" s="5"/>
      <c r="N25" s="5"/>
      <c r="O25" s="5"/>
      <c r="P25" s="5"/>
      <c r="Q25" s="5"/>
      <c r="R25" s="5"/>
    </row>
    <row r="26" spans="1:18" ht="16.5">
      <c r="A26" s="116"/>
      <c r="B26" s="116"/>
      <c r="C26" s="101"/>
      <c r="D26" s="101"/>
      <c r="E26" s="9"/>
      <c r="F26" s="6"/>
      <c r="G26" s="18"/>
      <c r="H26" s="7"/>
      <c r="I26" s="9"/>
      <c r="J26" s="7"/>
      <c r="K26" s="18"/>
      <c r="L26" s="5"/>
      <c r="M26" s="5"/>
      <c r="N26" s="5"/>
      <c r="O26" s="5"/>
      <c r="P26" s="5"/>
      <c r="Q26" s="5"/>
      <c r="R26" s="5"/>
    </row>
    <row r="27" spans="1:18" ht="16.5">
      <c r="A27" s="116"/>
      <c r="B27" s="116" t="s">
        <v>18</v>
      </c>
      <c r="C27" s="101" t="s">
        <v>25</v>
      </c>
      <c r="D27" s="101"/>
      <c r="E27" s="9">
        <v>-2763.10147</v>
      </c>
      <c r="F27" s="6"/>
      <c r="G27" s="18">
        <v>-2285</v>
      </c>
      <c r="H27" s="7"/>
      <c r="I27" s="9">
        <v>-5303.452520000001</v>
      </c>
      <c r="J27" s="7"/>
      <c r="K27" s="18">
        <v>-4536</v>
      </c>
      <c r="L27" s="5"/>
      <c r="M27" s="5"/>
      <c r="N27" s="5"/>
      <c r="O27" s="5"/>
      <c r="P27" s="5"/>
      <c r="Q27" s="5"/>
      <c r="R27" s="5"/>
    </row>
    <row r="28" spans="1:18" ht="16.5">
      <c r="A28" s="116"/>
      <c r="B28" s="116"/>
      <c r="C28" s="101"/>
      <c r="D28" s="101"/>
      <c r="E28" s="9"/>
      <c r="F28" s="6"/>
      <c r="G28" s="18"/>
      <c r="H28" s="7"/>
      <c r="I28" s="9"/>
      <c r="J28" s="7"/>
      <c r="K28" s="18"/>
      <c r="L28" s="5"/>
      <c r="M28" s="5"/>
      <c r="N28" s="5"/>
      <c r="O28" s="5"/>
      <c r="P28" s="5"/>
      <c r="Q28" s="5"/>
      <c r="R28" s="5"/>
    </row>
    <row r="29" spans="1:18" ht="16.5">
      <c r="A29" s="116"/>
      <c r="B29" s="116" t="s">
        <v>26</v>
      </c>
      <c r="C29" s="101" t="s">
        <v>27</v>
      </c>
      <c r="D29" s="101"/>
      <c r="E29" s="52" t="s">
        <v>17</v>
      </c>
      <c r="F29" s="6"/>
      <c r="G29" s="51" t="s">
        <v>17</v>
      </c>
      <c r="H29" s="7"/>
      <c r="I29" s="9" t="s">
        <v>17</v>
      </c>
      <c r="J29" s="7"/>
      <c r="K29" s="18" t="s">
        <v>17</v>
      </c>
      <c r="L29" s="5"/>
      <c r="M29" s="5"/>
      <c r="N29" s="5"/>
      <c r="O29" s="5"/>
      <c r="P29" s="5"/>
      <c r="Q29" s="5"/>
      <c r="R29" s="5"/>
    </row>
    <row r="30" spans="1:18" ht="16.5">
      <c r="A30" s="116"/>
      <c r="B30" s="116"/>
      <c r="C30" s="101"/>
      <c r="D30" s="101"/>
      <c r="E30" s="53"/>
      <c r="F30" s="6"/>
      <c r="G30" s="54"/>
      <c r="H30" s="7"/>
      <c r="I30" s="53"/>
      <c r="J30" s="7"/>
      <c r="K30" s="54"/>
      <c r="L30" s="5"/>
      <c r="M30" s="5"/>
      <c r="N30" s="5"/>
      <c r="O30" s="5"/>
      <c r="P30" s="5"/>
      <c r="Q30" s="5"/>
      <c r="R30" s="5"/>
    </row>
    <row r="31" spans="1:18" ht="16.5">
      <c r="A31" s="116"/>
      <c r="B31" s="116" t="s">
        <v>28</v>
      </c>
      <c r="C31" s="101" t="s">
        <v>29</v>
      </c>
      <c r="D31" s="101"/>
      <c r="E31" s="9">
        <v>2271</v>
      </c>
      <c r="F31" s="6"/>
      <c r="G31" s="18">
        <v>1979</v>
      </c>
      <c r="H31" s="7"/>
      <c r="I31" s="9">
        <v>4457</v>
      </c>
      <c r="J31" s="7"/>
      <c r="K31" s="18">
        <v>3681</v>
      </c>
      <c r="L31" s="5"/>
      <c r="M31" s="5"/>
      <c r="N31" s="5"/>
      <c r="O31" s="5"/>
      <c r="P31" s="5"/>
      <c r="Q31" s="5"/>
      <c r="R31" s="5"/>
    </row>
    <row r="32" spans="1:18" ht="16.5">
      <c r="A32" s="116"/>
      <c r="B32" s="116"/>
      <c r="C32" s="101" t="s">
        <v>21</v>
      </c>
      <c r="D32" s="101"/>
      <c r="E32" s="9"/>
      <c r="F32" s="6"/>
      <c r="G32" s="18"/>
      <c r="H32" s="7"/>
      <c r="I32" s="9"/>
      <c r="J32" s="7"/>
      <c r="K32" s="18"/>
      <c r="L32" s="5"/>
      <c r="M32" s="5"/>
      <c r="N32" s="5"/>
      <c r="O32" s="5"/>
      <c r="P32" s="5"/>
      <c r="Q32" s="5"/>
      <c r="R32" s="5"/>
    </row>
    <row r="33" spans="1:18" ht="16.5">
      <c r="A33" s="116"/>
      <c r="B33" s="116"/>
      <c r="C33" s="101" t="s">
        <v>30</v>
      </c>
      <c r="D33" s="101"/>
      <c r="E33" s="9"/>
      <c r="F33" s="6"/>
      <c r="G33" s="18"/>
      <c r="H33" s="7"/>
      <c r="I33" s="9"/>
      <c r="J33" s="7"/>
      <c r="K33" s="18"/>
      <c r="L33" s="5"/>
      <c r="M33" s="5"/>
      <c r="N33" s="5"/>
      <c r="O33" s="5"/>
      <c r="P33" s="5"/>
      <c r="Q33" s="5"/>
      <c r="R33" s="5"/>
    </row>
    <row r="34" spans="1:18" ht="16.5">
      <c r="A34" s="116"/>
      <c r="B34" s="116"/>
      <c r="C34" s="101" t="s">
        <v>23</v>
      </c>
      <c r="D34" s="101"/>
      <c r="E34" s="9"/>
      <c r="F34" s="6"/>
      <c r="G34" s="18"/>
      <c r="H34" s="7"/>
      <c r="I34" s="9"/>
      <c r="J34" s="7"/>
      <c r="K34" s="18"/>
      <c r="L34" s="5"/>
      <c r="M34" s="5"/>
      <c r="N34" s="5"/>
      <c r="O34" s="5"/>
      <c r="P34" s="5"/>
      <c r="Q34" s="5"/>
      <c r="R34" s="5"/>
    </row>
    <row r="35" spans="1:18" ht="16.5">
      <c r="A35" s="116"/>
      <c r="B35" s="116"/>
      <c r="C35" s="101"/>
      <c r="D35" s="101"/>
      <c r="E35" s="9"/>
      <c r="F35" s="6"/>
      <c r="G35" s="18"/>
      <c r="H35" s="7"/>
      <c r="I35" s="9"/>
      <c r="J35" s="7"/>
      <c r="K35" s="18"/>
      <c r="L35" s="5"/>
      <c r="M35" s="5"/>
      <c r="N35" s="5"/>
      <c r="O35" s="5"/>
      <c r="P35" s="5"/>
      <c r="Q35" s="5"/>
      <c r="R35" s="5"/>
    </row>
    <row r="36" spans="1:18" ht="16.5">
      <c r="A36" s="116"/>
      <c r="B36" s="116" t="s">
        <v>31</v>
      </c>
      <c r="C36" s="101" t="s">
        <v>32</v>
      </c>
      <c r="D36" s="101"/>
      <c r="E36" s="52" t="s">
        <v>17</v>
      </c>
      <c r="F36" s="6"/>
      <c r="G36" s="51" t="s">
        <v>17</v>
      </c>
      <c r="H36" s="7"/>
      <c r="I36" s="9" t="s">
        <v>17</v>
      </c>
      <c r="J36" s="7"/>
      <c r="K36" s="18" t="s">
        <v>17</v>
      </c>
      <c r="L36" s="5"/>
      <c r="M36" s="5"/>
      <c r="N36" s="5"/>
      <c r="O36" s="5"/>
      <c r="P36" s="5"/>
      <c r="Q36" s="5"/>
      <c r="R36" s="5"/>
    </row>
    <row r="37" spans="1:18" ht="16.5">
      <c r="A37" s="116"/>
      <c r="B37" s="116"/>
      <c r="C37" s="101"/>
      <c r="D37" s="101"/>
      <c r="E37" s="53"/>
      <c r="F37" s="6"/>
      <c r="G37" s="54"/>
      <c r="H37" s="7"/>
      <c r="I37" s="53"/>
      <c r="J37" s="7"/>
      <c r="K37" s="54"/>
      <c r="L37" s="5"/>
      <c r="M37" s="5"/>
      <c r="N37" s="5"/>
      <c r="O37" s="5"/>
      <c r="P37" s="5"/>
      <c r="Q37" s="5"/>
      <c r="R37" s="5"/>
    </row>
    <row r="38" spans="1:18" ht="16.5">
      <c r="A38" s="116"/>
      <c r="B38" s="116" t="s">
        <v>33</v>
      </c>
      <c r="C38" s="101" t="s">
        <v>34</v>
      </c>
      <c r="D38" s="101"/>
      <c r="E38" s="9">
        <v>2271</v>
      </c>
      <c r="F38" s="6"/>
      <c r="G38" s="18">
        <v>1979</v>
      </c>
      <c r="H38" s="7"/>
      <c r="I38" s="9">
        <v>4457</v>
      </c>
      <c r="J38" s="7"/>
      <c r="K38" s="18">
        <v>3681</v>
      </c>
      <c r="L38" s="5"/>
      <c r="M38" s="5"/>
      <c r="N38" s="5"/>
      <c r="O38" s="5"/>
      <c r="P38" s="5"/>
      <c r="Q38" s="5"/>
      <c r="R38" s="5"/>
    </row>
    <row r="39" spans="1:18" ht="16.5">
      <c r="A39" s="116"/>
      <c r="B39" s="116"/>
      <c r="C39" s="101" t="s">
        <v>23</v>
      </c>
      <c r="D39" s="101"/>
      <c r="E39" s="9"/>
      <c r="F39" s="6"/>
      <c r="G39" s="18"/>
      <c r="H39" s="7"/>
      <c r="I39" s="9"/>
      <c r="J39" s="7"/>
      <c r="K39" s="18"/>
      <c r="L39" s="5"/>
      <c r="M39" s="5"/>
      <c r="N39" s="5"/>
      <c r="O39" s="5"/>
      <c r="P39" s="5"/>
      <c r="Q39" s="5"/>
      <c r="R39" s="5"/>
    </row>
    <row r="40" spans="1:18" ht="16.5">
      <c r="A40" s="116"/>
      <c r="B40" s="116"/>
      <c r="C40" s="101"/>
      <c r="D40" s="101"/>
      <c r="E40" s="9"/>
      <c r="F40" s="6"/>
      <c r="G40" s="18"/>
      <c r="H40" s="7"/>
      <c r="I40" s="9"/>
      <c r="J40" s="7"/>
      <c r="K40" s="18"/>
      <c r="L40" s="5"/>
      <c r="M40" s="5"/>
      <c r="N40" s="5"/>
      <c r="O40" s="5"/>
      <c r="P40" s="5"/>
      <c r="Q40" s="5"/>
      <c r="R40" s="5"/>
    </row>
    <row r="41" spans="1:18" ht="16.5">
      <c r="A41" s="116"/>
      <c r="B41" s="116" t="s">
        <v>35</v>
      </c>
      <c r="C41" s="101" t="s">
        <v>36</v>
      </c>
      <c r="D41" s="101"/>
      <c r="E41" s="9" t="s">
        <v>17</v>
      </c>
      <c r="F41" s="6"/>
      <c r="G41" s="51" t="s">
        <v>17</v>
      </c>
      <c r="H41" s="7"/>
      <c r="I41" s="9" t="s">
        <v>17</v>
      </c>
      <c r="J41" s="7"/>
      <c r="K41" s="18" t="s">
        <v>17</v>
      </c>
      <c r="L41" s="5"/>
      <c r="M41" s="5"/>
      <c r="N41" s="5"/>
      <c r="O41" s="5"/>
      <c r="P41" s="5"/>
      <c r="Q41" s="5"/>
      <c r="R41" s="5"/>
    </row>
    <row r="42" spans="1:18" ht="16.5">
      <c r="A42" s="116"/>
      <c r="B42" s="116"/>
      <c r="C42" s="101"/>
      <c r="D42" s="101"/>
      <c r="E42" s="9"/>
      <c r="F42" s="6"/>
      <c r="G42" s="18"/>
      <c r="H42" s="7"/>
      <c r="I42" s="9"/>
      <c r="J42" s="7"/>
      <c r="K42" s="18"/>
      <c r="L42" s="5"/>
      <c r="M42" s="5"/>
      <c r="N42" s="5"/>
      <c r="O42" s="5"/>
      <c r="P42" s="5"/>
      <c r="Q42" s="5"/>
      <c r="R42" s="5"/>
    </row>
    <row r="43" spans="1:18" ht="16.5">
      <c r="A43" s="116"/>
      <c r="B43" s="116" t="s">
        <v>37</v>
      </c>
      <c r="C43" s="116" t="s">
        <v>37</v>
      </c>
      <c r="D43" s="101" t="s">
        <v>38</v>
      </c>
      <c r="E43" s="9">
        <v>2271</v>
      </c>
      <c r="F43" s="6"/>
      <c r="G43" s="18">
        <v>1979</v>
      </c>
      <c r="H43" s="7"/>
      <c r="I43" s="9">
        <v>4457</v>
      </c>
      <c r="J43" s="7"/>
      <c r="K43" s="18">
        <v>3681</v>
      </c>
      <c r="L43" s="5"/>
      <c r="M43" s="5"/>
      <c r="N43" s="5"/>
      <c r="O43" s="5"/>
      <c r="P43" s="5"/>
      <c r="Q43" s="5"/>
      <c r="R43" s="5"/>
    </row>
    <row r="44" spans="1:18" ht="16.5">
      <c r="A44" s="116"/>
      <c r="B44" s="116"/>
      <c r="C44" s="101"/>
      <c r="D44" s="101" t="s">
        <v>39</v>
      </c>
      <c r="E44" s="9"/>
      <c r="F44" s="6"/>
      <c r="G44" s="18"/>
      <c r="H44" s="7"/>
      <c r="I44" s="9"/>
      <c r="J44" s="7"/>
      <c r="K44" s="18"/>
      <c r="L44" s="5"/>
      <c r="M44" s="5"/>
      <c r="N44" s="5"/>
      <c r="O44" s="5"/>
      <c r="P44" s="5"/>
      <c r="Q44" s="5"/>
      <c r="R44" s="5"/>
    </row>
    <row r="45" spans="1:18" ht="16.5">
      <c r="A45" s="116"/>
      <c r="B45" s="116"/>
      <c r="C45" s="101"/>
      <c r="D45" s="101"/>
      <c r="E45" s="9"/>
      <c r="F45" s="6"/>
      <c r="G45" s="18"/>
      <c r="H45" s="7"/>
      <c r="I45" s="9"/>
      <c r="J45" s="7"/>
      <c r="K45" s="18"/>
      <c r="L45" s="5"/>
      <c r="M45" s="5"/>
      <c r="N45" s="5"/>
      <c r="O45" s="5"/>
      <c r="P45" s="5"/>
      <c r="Q45" s="5"/>
      <c r="R45" s="5"/>
    </row>
    <row r="46" spans="1:18" ht="16.5">
      <c r="A46" s="116"/>
      <c r="B46" s="116"/>
      <c r="C46" s="101" t="s">
        <v>40</v>
      </c>
      <c r="D46" s="101" t="s">
        <v>41</v>
      </c>
      <c r="E46" s="52" t="s">
        <v>17</v>
      </c>
      <c r="F46" s="6"/>
      <c r="G46" s="51" t="s">
        <v>17</v>
      </c>
      <c r="H46" s="7"/>
      <c r="I46" s="9" t="s">
        <v>17</v>
      </c>
      <c r="J46" s="7"/>
      <c r="K46" s="18" t="s">
        <v>17</v>
      </c>
      <c r="L46" s="5"/>
      <c r="M46" s="5"/>
      <c r="N46" s="5"/>
      <c r="O46" s="5"/>
      <c r="P46" s="5"/>
      <c r="Q46" s="5"/>
      <c r="R46" s="5"/>
    </row>
    <row r="47" spans="1:18" ht="16.5">
      <c r="A47" s="116"/>
      <c r="B47" s="116"/>
      <c r="C47" s="101"/>
      <c r="D47" s="101"/>
      <c r="E47" s="53"/>
      <c r="F47" s="6"/>
      <c r="G47" s="54"/>
      <c r="H47" s="7"/>
      <c r="I47" s="53"/>
      <c r="J47" s="7"/>
      <c r="K47" s="54"/>
      <c r="L47" s="5"/>
      <c r="M47" s="5"/>
      <c r="N47" s="5"/>
      <c r="O47" s="5"/>
      <c r="P47" s="5"/>
      <c r="Q47" s="5"/>
      <c r="R47" s="5"/>
    </row>
    <row r="48" spans="1:18" ht="16.5">
      <c r="A48" s="116"/>
      <c r="B48" s="116" t="s">
        <v>42</v>
      </c>
      <c r="C48" s="101" t="s">
        <v>43</v>
      </c>
      <c r="D48" s="101"/>
      <c r="E48" s="9">
        <v>2271</v>
      </c>
      <c r="F48" s="6"/>
      <c r="G48" s="18">
        <v>1979</v>
      </c>
      <c r="H48" s="7"/>
      <c r="I48" s="9">
        <v>4457</v>
      </c>
      <c r="J48" s="7"/>
      <c r="K48" s="18">
        <v>3681</v>
      </c>
      <c r="L48" s="5"/>
      <c r="M48" s="5"/>
      <c r="N48" s="5"/>
      <c r="O48" s="5"/>
      <c r="P48" s="5"/>
      <c r="Q48" s="5"/>
      <c r="R48" s="5"/>
    </row>
    <row r="49" spans="1:18" ht="16.5">
      <c r="A49" s="116"/>
      <c r="B49" s="116"/>
      <c r="C49" s="101" t="s">
        <v>44</v>
      </c>
      <c r="D49" s="101"/>
      <c r="E49" s="9"/>
      <c r="F49" s="6"/>
      <c r="G49" s="18"/>
      <c r="H49" s="7"/>
      <c r="I49" s="9"/>
      <c r="J49" s="7"/>
      <c r="K49" s="18"/>
      <c r="L49" s="5"/>
      <c r="M49" s="5"/>
      <c r="N49" s="5"/>
      <c r="O49" s="5"/>
      <c r="P49" s="5"/>
      <c r="Q49" s="5"/>
      <c r="R49" s="5"/>
    </row>
    <row r="50" spans="1:18" ht="16.5">
      <c r="A50" s="116"/>
      <c r="B50" s="116"/>
      <c r="C50" s="101"/>
      <c r="D50" s="101"/>
      <c r="E50" s="9"/>
      <c r="F50" s="6"/>
      <c r="G50" s="18"/>
      <c r="H50" s="7"/>
      <c r="I50" s="9"/>
      <c r="J50" s="7"/>
      <c r="K50" s="18"/>
      <c r="L50" s="5"/>
      <c r="M50" s="5"/>
      <c r="N50" s="5"/>
      <c r="O50" s="5"/>
      <c r="P50" s="5"/>
      <c r="Q50" s="5"/>
      <c r="R50" s="5"/>
    </row>
    <row r="51" spans="1:18" ht="16.5">
      <c r="A51" s="116"/>
      <c r="B51" s="116" t="s">
        <v>45</v>
      </c>
      <c r="C51" s="101" t="s">
        <v>37</v>
      </c>
      <c r="D51" s="101" t="s">
        <v>46</v>
      </c>
      <c r="E51" s="52" t="s">
        <v>17</v>
      </c>
      <c r="F51" s="6"/>
      <c r="G51" s="51" t="s">
        <v>17</v>
      </c>
      <c r="H51" s="7"/>
      <c r="I51" s="9" t="s">
        <v>17</v>
      </c>
      <c r="J51" s="7"/>
      <c r="K51" s="18" t="s">
        <v>17</v>
      </c>
      <c r="L51" s="5"/>
      <c r="M51" s="5"/>
      <c r="N51" s="5"/>
      <c r="O51" s="5"/>
      <c r="P51" s="5"/>
      <c r="Q51" s="5"/>
      <c r="R51" s="5"/>
    </row>
    <row r="52" spans="1:18" ht="16.5">
      <c r="A52" s="116"/>
      <c r="B52" s="116"/>
      <c r="C52" s="101" t="s">
        <v>40</v>
      </c>
      <c r="D52" s="101" t="s">
        <v>41</v>
      </c>
      <c r="E52" s="52" t="s">
        <v>17</v>
      </c>
      <c r="F52" s="6"/>
      <c r="G52" s="51" t="s">
        <v>17</v>
      </c>
      <c r="H52" s="7"/>
      <c r="I52" s="9" t="s">
        <v>17</v>
      </c>
      <c r="J52" s="7"/>
      <c r="K52" s="18" t="s">
        <v>17</v>
      </c>
      <c r="L52" s="5"/>
      <c r="M52" s="5"/>
      <c r="N52" s="5"/>
      <c r="O52" s="5"/>
      <c r="P52" s="5"/>
      <c r="Q52" s="5"/>
      <c r="R52" s="5"/>
    </row>
    <row r="53" spans="1:18" ht="16.5">
      <c r="A53" s="116"/>
      <c r="B53" s="116"/>
      <c r="C53" s="101" t="s">
        <v>47</v>
      </c>
      <c r="D53" s="101" t="s">
        <v>48</v>
      </c>
      <c r="E53" s="52" t="s">
        <v>17</v>
      </c>
      <c r="F53" s="6"/>
      <c r="G53" s="51" t="s">
        <v>17</v>
      </c>
      <c r="H53" s="7"/>
      <c r="I53" s="9" t="s">
        <v>17</v>
      </c>
      <c r="J53" s="7"/>
      <c r="K53" s="18" t="s">
        <v>17</v>
      </c>
      <c r="L53" s="5"/>
      <c r="M53" s="5"/>
      <c r="N53" s="5"/>
      <c r="O53" s="5"/>
      <c r="P53" s="5"/>
      <c r="Q53" s="5"/>
      <c r="R53" s="5"/>
    </row>
    <row r="54" spans="1:18" ht="16.5">
      <c r="A54" s="116"/>
      <c r="B54" s="116"/>
      <c r="C54" s="101"/>
      <c r="D54" s="101" t="s">
        <v>44</v>
      </c>
      <c r="E54" s="9"/>
      <c r="F54" s="6"/>
      <c r="G54" s="18"/>
      <c r="H54" s="7"/>
      <c r="I54" s="9"/>
      <c r="J54" s="7"/>
      <c r="K54" s="18"/>
      <c r="L54" s="5"/>
      <c r="M54" s="5"/>
      <c r="N54" s="5"/>
      <c r="O54" s="5"/>
      <c r="P54" s="5"/>
      <c r="Q54" s="5"/>
      <c r="R54" s="5"/>
    </row>
    <row r="55" spans="1:18" ht="16.5">
      <c r="A55" s="116"/>
      <c r="B55" s="116"/>
      <c r="C55" s="101"/>
      <c r="D55" s="101"/>
      <c r="E55" s="9"/>
      <c r="F55" s="6"/>
      <c r="G55" s="18"/>
      <c r="H55" s="7"/>
      <c r="I55" s="9"/>
      <c r="J55" s="7"/>
      <c r="K55" s="18"/>
      <c r="L55" s="5"/>
      <c r="M55" s="5"/>
      <c r="N55" s="5"/>
      <c r="O55" s="5"/>
      <c r="P55" s="5"/>
      <c r="Q55" s="5"/>
      <c r="R55" s="5"/>
    </row>
    <row r="56" spans="1:18" ht="17.25" thickBot="1">
      <c r="A56" s="116"/>
      <c r="B56" s="116" t="s">
        <v>49</v>
      </c>
      <c r="C56" s="101" t="s">
        <v>50</v>
      </c>
      <c r="D56" s="101"/>
      <c r="E56" s="55">
        <v>2271</v>
      </c>
      <c r="F56" s="6"/>
      <c r="G56" s="56">
        <v>1979</v>
      </c>
      <c r="H56" s="7"/>
      <c r="I56" s="55">
        <v>4457</v>
      </c>
      <c r="J56" s="7"/>
      <c r="K56" s="56">
        <v>3681</v>
      </c>
      <c r="L56" s="5"/>
      <c r="M56" s="5"/>
      <c r="N56" s="5"/>
      <c r="O56" s="5"/>
      <c r="P56" s="5"/>
      <c r="Q56" s="5"/>
      <c r="R56" s="5"/>
    </row>
    <row r="57" spans="1:18" ht="17.25" thickTop="1">
      <c r="A57" s="116"/>
      <c r="B57" s="116"/>
      <c r="C57" s="101" t="s">
        <v>51</v>
      </c>
      <c r="D57" s="101"/>
      <c r="E57" s="9"/>
      <c r="F57" s="6"/>
      <c r="G57" s="18"/>
      <c r="H57" s="7"/>
      <c r="I57" s="9"/>
      <c r="J57" s="7"/>
      <c r="K57" s="18"/>
      <c r="L57" s="5"/>
      <c r="M57" s="5"/>
      <c r="N57" s="5"/>
      <c r="O57" s="5"/>
      <c r="P57" s="5"/>
      <c r="Q57" s="5"/>
      <c r="R57" s="5"/>
    </row>
    <row r="58" spans="1:18" ht="16.5">
      <c r="A58" s="116"/>
      <c r="B58" s="116"/>
      <c r="C58" s="101"/>
      <c r="D58" s="101"/>
      <c r="E58" s="9"/>
      <c r="F58" s="6"/>
      <c r="G58" s="18"/>
      <c r="H58" s="7"/>
      <c r="I58" s="9"/>
      <c r="J58" s="7"/>
      <c r="K58" s="18"/>
      <c r="L58" s="5"/>
      <c r="M58" s="5"/>
      <c r="N58" s="5"/>
      <c r="O58" s="5"/>
      <c r="P58" s="5"/>
      <c r="Q58" s="5"/>
      <c r="R58" s="5"/>
    </row>
    <row r="59" spans="1:18" ht="16.5">
      <c r="A59" s="116">
        <v>3</v>
      </c>
      <c r="B59" s="116" t="s">
        <v>13</v>
      </c>
      <c r="C59" s="101" t="s">
        <v>52</v>
      </c>
      <c r="D59" s="101"/>
      <c r="E59" s="16"/>
      <c r="F59" s="6"/>
      <c r="G59" s="18"/>
      <c r="H59" s="7"/>
      <c r="I59" s="9"/>
      <c r="J59" s="7"/>
      <c r="K59" s="18"/>
      <c r="L59" s="5"/>
      <c r="M59" s="5"/>
      <c r="N59" s="5"/>
      <c r="O59" s="5"/>
      <c r="P59" s="5"/>
      <c r="Q59" s="5"/>
      <c r="R59" s="5"/>
    </row>
    <row r="60" spans="1:18" ht="16.5">
      <c r="A60" s="116"/>
      <c r="B60" s="116"/>
      <c r="C60" s="101" t="s">
        <v>53</v>
      </c>
      <c r="D60" s="101"/>
      <c r="E60" s="9"/>
      <c r="F60" s="6"/>
      <c r="G60" s="18"/>
      <c r="H60" s="7"/>
      <c r="I60" s="9"/>
      <c r="J60" s="7"/>
      <c r="K60" s="18"/>
      <c r="L60" s="5"/>
      <c r="M60" s="5"/>
      <c r="N60" s="5"/>
      <c r="O60" s="5"/>
      <c r="P60" s="5"/>
      <c r="Q60" s="5"/>
      <c r="R60" s="5"/>
    </row>
    <row r="61" spans="1:18" ht="16.5">
      <c r="A61" s="116"/>
      <c r="B61" s="116"/>
      <c r="C61" s="101" t="s">
        <v>54</v>
      </c>
      <c r="D61" s="101"/>
      <c r="E61" s="9"/>
      <c r="F61" s="6"/>
      <c r="G61" s="18"/>
      <c r="H61" s="7"/>
      <c r="I61" s="9"/>
      <c r="J61" s="7"/>
      <c r="K61" s="18"/>
      <c r="L61" s="5"/>
      <c r="M61" s="5"/>
      <c r="N61" s="5"/>
      <c r="O61" s="5"/>
      <c r="P61" s="5"/>
      <c r="Q61" s="5"/>
      <c r="R61" s="5"/>
    </row>
    <row r="62" spans="1:18" ht="16.5">
      <c r="A62" s="116"/>
      <c r="B62" s="116"/>
      <c r="C62" s="101"/>
      <c r="D62" s="101"/>
      <c r="E62" s="9"/>
      <c r="F62" s="6"/>
      <c r="G62" s="18"/>
      <c r="H62" s="7"/>
      <c r="I62" s="9"/>
      <c r="J62" s="7"/>
      <c r="K62" s="18"/>
      <c r="L62" s="5"/>
      <c r="M62" s="5"/>
      <c r="N62" s="5"/>
      <c r="O62" s="5"/>
      <c r="P62" s="5"/>
      <c r="Q62" s="5"/>
      <c r="R62" s="5"/>
    </row>
    <row r="63" spans="1:18" ht="16.5">
      <c r="A63" s="116"/>
      <c r="B63" s="116"/>
      <c r="C63" s="101" t="s">
        <v>37</v>
      </c>
      <c r="D63" s="101" t="s">
        <v>55</v>
      </c>
      <c r="E63" s="16">
        <f>(E48/39999)*100</f>
        <v>5.677641941048527</v>
      </c>
      <c r="F63" s="6"/>
      <c r="G63" s="19">
        <f>G48/39999*100</f>
        <v>4.947623690592265</v>
      </c>
      <c r="H63" s="7"/>
      <c r="I63" s="16">
        <f>(I48/39999)*100</f>
        <v>11.142778569464237</v>
      </c>
      <c r="J63" s="7"/>
      <c r="K63" s="19">
        <f>(K48/39999)*100</f>
        <v>9.202730068251705</v>
      </c>
      <c r="L63" s="5"/>
      <c r="M63" s="5"/>
      <c r="N63" s="5"/>
      <c r="O63" s="5"/>
      <c r="P63" s="5"/>
      <c r="Q63" s="5"/>
      <c r="R63" s="5"/>
    </row>
    <row r="64" spans="1:18" ht="16.5">
      <c r="A64" s="116"/>
      <c r="B64" s="116"/>
      <c r="C64" s="101"/>
      <c r="D64" s="101" t="s">
        <v>56</v>
      </c>
      <c r="E64" s="9"/>
      <c r="F64" s="6"/>
      <c r="G64" s="18"/>
      <c r="H64" s="7"/>
      <c r="I64" s="9"/>
      <c r="J64" s="7"/>
      <c r="K64" s="18"/>
      <c r="L64" s="5"/>
      <c r="M64" s="5"/>
      <c r="N64" s="5"/>
      <c r="O64" s="5"/>
      <c r="P64" s="5"/>
      <c r="Q64" s="5"/>
      <c r="R64" s="5"/>
    </row>
    <row r="65" spans="1:18" ht="16.5">
      <c r="A65" s="116"/>
      <c r="B65" s="116"/>
      <c r="C65" s="101" t="s">
        <v>40</v>
      </c>
      <c r="D65" s="101" t="s">
        <v>57</v>
      </c>
      <c r="E65" s="9" t="s">
        <v>58</v>
      </c>
      <c r="F65" s="6"/>
      <c r="G65" s="18" t="str">
        <f>E65</f>
        <v>*  N/A</v>
      </c>
      <c r="H65" s="6"/>
      <c r="I65" s="9" t="str">
        <f>G65</f>
        <v>*  N/A</v>
      </c>
      <c r="J65" s="6"/>
      <c r="K65" s="18" t="str">
        <f>I65</f>
        <v>*  N/A</v>
      </c>
      <c r="L65" s="5"/>
      <c r="M65" s="5"/>
      <c r="N65" s="5"/>
      <c r="O65" s="5"/>
      <c r="P65" s="5"/>
      <c r="Q65" s="5"/>
      <c r="R65" s="5"/>
    </row>
    <row r="66" spans="1:18" ht="16.5">
      <c r="A66" s="116"/>
      <c r="B66" s="116"/>
      <c r="C66" s="101"/>
      <c r="D66" s="101" t="s">
        <v>59</v>
      </c>
      <c r="E66" s="9"/>
      <c r="F66" s="6"/>
      <c r="G66" s="10"/>
      <c r="H66" s="6"/>
      <c r="I66" s="11"/>
      <c r="J66" s="6"/>
      <c r="K66" s="10"/>
      <c r="L66" s="5"/>
      <c r="M66" s="5"/>
      <c r="N66" s="5"/>
      <c r="O66" s="5"/>
      <c r="P66" s="5"/>
      <c r="Q66" s="5"/>
      <c r="R66" s="5"/>
    </row>
    <row r="67" spans="1:18" ht="17.25" thickBot="1">
      <c r="A67" s="116"/>
      <c r="B67" s="116"/>
      <c r="C67" s="101"/>
      <c r="D67" s="101"/>
      <c r="E67" s="12"/>
      <c r="F67" s="13"/>
      <c r="G67" s="14"/>
      <c r="H67" s="6"/>
      <c r="I67" s="15"/>
      <c r="J67" s="13"/>
      <c r="K67" s="14"/>
      <c r="L67" s="5"/>
      <c r="M67" s="5"/>
      <c r="N67" s="5"/>
      <c r="O67" s="5"/>
      <c r="P67" s="5"/>
      <c r="Q67" s="5"/>
      <c r="R67" s="5"/>
    </row>
    <row r="68" spans="1:4" ht="16.5">
      <c r="A68" s="101"/>
      <c r="B68" s="101"/>
      <c r="C68" s="116" t="s">
        <v>60</v>
      </c>
      <c r="D68" s="101" t="s">
        <v>61</v>
      </c>
    </row>
    <row r="69" spans="1:4" ht="16.5">
      <c r="A69" s="117"/>
      <c r="B69"/>
      <c r="C69" s="1"/>
      <c r="D69"/>
    </row>
    <row r="70" spans="1:4" ht="16.5">
      <c r="A70" s="1"/>
      <c r="D70"/>
    </row>
  </sheetData>
  <printOptions horizontalCentered="1" verticalCentered="1"/>
  <pageMargins left="0.3937007874015748" right="0.3937007874015748" top="0.5118110236220472" bottom="0.4330708661417323" header="0.5118110236220472" footer="0.5118110236220472"/>
  <pageSetup fitToHeight="1" fitToWidth="1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workbookViewId="0" topLeftCell="A1">
      <selection activeCell="F45" sqref="F45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5.00390625" style="2" customWidth="1"/>
    <col min="5" max="5" width="2.625" style="2" customWidth="1"/>
    <col min="6" max="6" width="13.00390625" style="2" customWidth="1"/>
    <col min="7" max="7" width="2.375" style="2" customWidth="1"/>
    <col min="8" max="8" width="0.875" style="2" customWidth="1"/>
    <col min="9" max="9" width="2.25390625" style="2" customWidth="1"/>
    <col min="10" max="10" width="14.00390625" style="2" customWidth="1"/>
    <col min="11" max="11" width="2.00390625" style="2" customWidth="1"/>
    <col min="12" max="16384" width="10.75390625" style="2" customWidth="1"/>
  </cols>
  <sheetData>
    <row r="1" spans="2:5" ht="16.5">
      <c r="B1"/>
      <c r="C1" s="1"/>
      <c r="D1" s="1"/>
      <c r="E1" s="1"/>
    </row>
    <row r="2" spans="2:5" ht="16.5">
      <c r="B2" s="1" t="s">
        <v>0</v>
      </c>
      <c r="C2" s="1"/>
      <c r="D2" s="1"/>
      <c r="E2" s="1"/>
    </row>
    <row r="3" ht="17.25" thickBot="1">
      <c r="B3" s="1" t="s">
        <v>62</v>
      </c>
    </row>
    <row r="4" spans="5:11" ht="16.5">
      <c r="E4" s="58"/>
      <c r="F4" s="47" t="s">
        <v>63</v>
      </c>
      <c r="G4" s="59"/>
      <c r="H4" s="3"/>
      <c r="I4" s="65"/>
      <c r="J4" s="47" t="s">
        <v>64</v>
      </c>
      <c r="K4" s="66"/>
    </row>
    <row r="5" spans="5:11" ht="16.5">
      <c r="E5" s="60"/>
      <c r="F5" s="3" t="s">
        <v>65</v>
      </c>
      <c r="G5" s="61"/>
      <c r="H5" s="3"/>
      <c r="I5" s="8"/>
      <c r="J5" s="3" t="s">
        <v>66</v>
      </c>
      <c r="K5" s="67"/>
    </row>
    <row r="6" spans="5:11" ht="16.5">
      <c r="E6" s="60"/>
      <c r="F6" s="3" t="s">
        <v>4</v>
      </c>
      <c r="G6" s="61"/>
      <c r="H6" s="3"/>
      <c r="I6" s="8"/>
      <c r="J6" s="3" t="s">
        <v>67</v>
      </c>
      <c r="K6" s="67"/>
    </row>
    <row r="7" spans="5:11" ht="16.5">
      <c r="E7" s="60"/>
      <c r="F7" s="3" t="s">
        <v>9</v>
      </c>
      <c r="G7" s="61"/>
      <c r="H7" s="3"/>
      <c r="I7" s="8"/>
      <c r="J7" s="3" t="s">
        <v>68</v>
      </c>
      <c r="K7" s="67"/>
    </row>
    <row r="8" spans="5:11" ht="16.5">
      <c r="E8" s="60"/>
      <c r="F8" s="3" t="s">
        <v>161</v>
      </c>
      <c r="G8" s="61"/>
      <c r="H8" s="3"/>
      <c r="I8" s="8"/>
      <c r="J8" s="3" t="s">
        <v>69</v>
      </c>
      <c r="K8" s="67"/>
    </row>
    <row r="9" spans="5:11" ht="17.25" thickBot="1">
      <c r="E9" s="62"/>
      <c r="F9" s="63" t="s">
        <v>12</v>
      </c>
      <c r="G9" s="64"/>
      <c r="H9" s="3"/>
      <c r="I9" s="68"/>
      <c r="J9" s="63" t="s">
        <v>70</v>
      </c>
      <c r="K9" s="69"/>
    </row>
    <row r="10" spans="5:11" ht="16.5">
      <c r="E10" s="58"/>
      <c r="F10" s="45"/>
      <c r="G10" s="70"/>
      <c r="H10" s="46"/>
      <c r="I10" s="77"/>
      <c r="J10" s="47"/>
      <c r="K10" s="66"/>
    </row>
    <row r="11" spans="2:11" ht="16.5">
      <c r="B11" s="3">
        <v>1</v>
      </c>
      <c r="C11" s="2" t="s">
        <v>71</v>
      </c>
      <c r="D11"/>
      <c r="E11" s="71"/>
      <c r="F11" s="7">
        <f>99658+282.2025</f>
        <v>99940.2025</v>
      </c>
      <c r="G11" s="72"/>
      <c r="H11" s="7"/>
      <c r="I11" s="9"/>
      <c r="J11" s="7">
        <v>99223</v>
      </c>
      <c r="K11" s="67"/>
    </row>
    <row r="12" spans="2:11" ht="16.5">
      <c r="B12" s="3">
        <v>2</v>
      </c>
      <c r="C12" s="2" t="s">
        <v>72</v>
      </c>
      <c r="D12"/>
      <c r="E12" s="71"/>
      <c r="F12" s="7">
        <v>118</v>
      </c>
      <c r="G12" s="72"/>
      <c r="H12" s="7"/>
      <c r="I12" s="9"/>
      <c r="J12" s="7">
        <v>117.6</v>
      </c>
      <c r="K12" s="67"/>
    </row>
    <row r="13" spans="2:11" ht="16.5">
      <c r="B13" s="3">
        <v>3</v>
      </c>
      <c r="C13" s="2" t="s">
        <v>73</v>
      </c>
      <c r="D13"/>
      <c r="E13" s="71"/>
      <c r="F13" s="7">
        <v>0</v>
      </c>
      <c r="G13" s="72"/>
      <c r="H13" s="7"/>
      <c r="I13" s="9"/>
      <c r="J13" s="7">
        <v>0</v>
      </c>
      <c r="K13" s="67"/>
    </row>
    <row r="14" spans="2:11" ht="16.5">
      <c r="B14" s="3">
        <v>4</v>
      </c>
      <c r="C14" s="2" t="s">
        <v>74</v>
      </c>
      <c r="D14"/>
      <c r="E14" s="71"/>
      <c r="F14" s="7">
        <f>1671+3232-282.205-308.97635</f>
        <v>4311.81865</v>
      </c>
      <c r="G14" s="72"/>
      <c r="H14" s="7"/>
      <c r="I14" s="9"/>
      <c r="J14" s="7">
        <v>3414</v>
      </c>
      <c r="K14" s="67"/>
    </row>
    <row r="15" spans="2:11" ht="16.5">
      <c r="B15" s="3"/>
      <c r="C15" s="3"/>
      <c r="E15" s="60"/>
      <c r="F15" s="7"/>
      <c r="G15" s="72"/>
      <c r="H15" s="7"/>
      <c r="I15" s="9"/>
      <c r="J15" s="7"/>
      <c r="K15" s="67"/>
    </row>
    <row r="16" spans="2:11" ht="16.5">
      <c r="B16" s="3">
        <v>5</v>
      </c>
      <c r="C16" s="2" t="s">
        <v>75</v>
      </c>
      <c r="D16"/>
      <c r="E16" s="71"/>
      <c r="F16" s="7"/>
      <c r="G16" s="72"/>
      <c r="H16" s="7"/>
      <c r="I16" s="9"/>
      <c r="J16" s="7"/>
      <c r="K16" s="67"/>
    </row>
    <row r="17" spans="2:11" ht="16.5">
      <c r="B17" s="3"/>
      <c r="C17" s="3"/>
      <c r="D17" s="4" t="s">
        <v>76</v>
      </c>
      <c r="E17" s="73"/>
      <c r="F17" s="78">
        <f>9442+308.97635</f>
        <v>9750.97635</v>
      </c>
      <c r="G17" s="72"/>
      <c r="H17" s="7"/>
      <c r="I17" s="9"/>
      <c r="J17" s="78">
        <v>10275</v>
      </c>
      <c r="K17" s="67"/>
    </row>
    <row r="18" spans="2:11" ht="16.5">
      <c r="B18" s="3"/>
      <c r="C18" s="3"/>
      <c r="D18" s="4" t="s">
        <v>77</v>
      </c>
      <c r="E18" s="73"/>
      <c r="F18" s="79">
        <v>17483</v>
      </c>
      <c r="G18" s="72"/>
      <c r="H18" s="7"/>
      <c r="I18" s="9"/>
      <c r="J18" s="79">
        <v>15656</v>
      </c>
      <c r="K18" s="67"/>
    </row>
    <row r="19" spans="2:11" ht="16.5">
      <c r="B19" s="3"/>
      <c r="C19" s="3"/>
      <c r="D19" s="4" t="s">
        <v>78</v>
      </c>
      <c r="E19" s="73"/>
      <c r="F19" s="82" t="s">
        <v>17</v>
      </c>
      <c r="G19" s="72"/>
      <c r="H19" s="7"/>
      <c r="I19" s="9"/>
      <c r="J19" s="83" t="s">
        <v>17</v>
      </c>
      <c r="K19" s="67"/>
    </row>
    <row r="20" spans="2:11" ht="16.5">
      <c r="B20" s="3"/>
      <c r="C20" s="3"/>
      <c r="D20" s="4" t="s">
        <v>79</v>
      </c>
      <c r="E20" s="73"/>
      <c r="F20" s="79">
        <v>11129</v>
      </c>
      <c r="G20" s="72"/>
      <c r="H20" s="7"/>
      <c r="I20" s="9"/>
      <c r="J20" s="79">
        <v>4074</v>
      </c>
      <c r="K20" s="67"/>
    </row>
    <row r="21" spans="2:11" ht="16.5">
      <c r="B21" s="3"/>
      <c r="C21" s="3"/>
      <c r="D21" s="4" t="s">
        <v>80</v>
      </c>
      <c r="E21" s="73"/>
      <c r="F21" s="79">
        <f>48+11331+159+1491</f>
        <v>13029</v>
      </c>
      <c r="G21" s="72"/>
      <c r="H21" s="7"/>
      <c r="I21" s="9"/>
      <c r="J21" s="79">
        <f>13006+1525</f>
        <v>14531</v>
      </c>
      <c r="K21" s="67"/>
    </row>
    <row r="22" spans="2:11" ht="16.5">
      <c r="B22" s="3"/>
      <c r="C22" s="3"/>
      <c r="E22" s="60"/>
      <c r="F22" s="80">
        <f>SUM(F17:F21)</f>
        <v>51391.97635</v>
      </c>
      <c r="G22" s="72"/>
      <c r="H22" s="7"/>
      <c r="I22" s="9"/>
      <c r="J22" s="80">
        <f>SUM(J17:J21)</f>
        <v>44536</v>
      </c>
      <c r="K22" s="67"/>
    </row>
    <row r="23" spans="2:11" ht="16.5">
      <c r="B23" s="3">
        <v>6</v>
      </c>
      <c r="C23" s="2" t="s">
        <v>81</v>
      </c>
      <c r="D23"/>
      <c r="E23" s="71"/>
      <c r="F23" s="7"/>
      <c r="G23" s="72"/>
      <c r="H23" s="7"/>
      <c r="I23" s="9"/>
      <c r="J23" s="7"/>
      <c r="K23" s="67"/>
    </row>
    <row r="24" spans="2:11" ht="16.5">
      <c r="B24" s="3"/>
      <c r="C24" s="3"/>
      <c r="D24" s="4" t="s">
        <v>82</v>
      </c>
      <c r="E24" s="73"/>
      <c r="F24" s="78">
        <f>14046+3922+3534</f>
        <v>21502</v>
      </c>
      <c r="G24" s="72"/>
      <c r="H24" s="7"/>
      <c r="I24" s="9"/>
      <c r="J24" s="78">
        <f>15782+4020</f>
        <v>19802</v>
      </c>
      <c r="K24" s="67"/>
    </row>
    <row r="25" spans="2:11" ht="16.5">
      <c r="B25" s="3"/>
      <c r="C25" s="3"/>
      <c r="D25" s="4" t="s">
        <v>83</v>
      </c>
      <c r="E25" s="73"/>
      <c r="F25" s="79">
        <f>11481-3534</f>
        <v>7947</v>
      </c>
      <c r="G25" s="72"/>
      <c r="H25" s="7"/>
      <c r="I25" s="9"/>
      <c r="J25" s="79">
        <v>6626</v>
      </c>
      <c r="K25" s="67"/>
    </row>
    <row r="26" spans="2:11" ht="16.5">
      <c r="B26" s="3"/>
      <c r="C26" s="3"/>
      <c r="D26" s="4" t="s">
        <v>84</v>
      </c>
      <c r="E26" s="73"/>
      <c r="F26" s="79">
        <f>15216</f>
        <v>15216</v>
      </c>
      <c r="G26" s="72"/>
      <c r="H26" s="7"/>
      <c r="I26" s="9"/>
      <c r="J26" s="79">
        <v>13292</v>
      </c>
      <c r="K26" s="67"/>
    </row>
    <row r="27" spans="2:11" ht="16.5">
      <c r="B27" s="3"/>
      <c r="C27" s="3"/>
      <c r="D27" s="4" t="s">
        <v>85</v>
      </c>
      <c r="E27" s="73"/>
      <c r="F27" s="83" t="s">
        <v>17</v>
      </c>
      <c r="G27" s="72"/>
      <c r="H27" s="7"/>
      <c r="I27" s="9"/>
      <c r="J27" s="83" t="s">
        <v>17</v>
      </c>
      <c r="K27" s="67"/>
    </row>
    <row r="28" spans="2:11" ht="16.5">
      <c r="B28" s="3"/>
      <c r="C28" s="3"/>
      <c r="D28" s="4" t="s">
        <v>86</v>
      </c>
      <c r="E28" s="73"/>
      <c r="F28" s="79">
        <f>272+1609+4265+368</f>
        <v>6514</v>
      </c>
      <c r="G28" s="72"/>
      <c r="H28" s="7"/>
      <c r="I28" s="9"/>
      <c r="J28" s="79">
        <f>3316+193+18+1600</f>
        <v>5127</v>
      </c>
      <c r="K28" s="67"/>
    </row>
    <row r="29" spans="2:11" ht="16.5">
      <c r="B29" s="3"/>
      <c r="C29" s="3"/>
      <c r="E29" s="60"/>
      <c r="F29" s="80">
        <f>SUM(F24:F28)</f>
        <v>51179</v>
      </c>
      <c r="G29" s="72"/>
      <c r="H29" s="7"/>
      <c r="I29" s="9"/>
      <c r="J29" s="80">
        <f>SUM(J24:J28)</f>
        <v>44847</v>
      </c>
      <c r="K29" s="67"/>
    </row>
    <row r="30" spans="2:11" ht="17.25" thickBot="1">
      <c r="B30" s="3">
        <v>7</v>
      </c>
      <c r="C30" s="2" t="s">
        <v>87</v>
      </c>
      <c r="D30"/>
      <c r="E30" s="71"/>
      <c r="F30" s="7">
        <f>(F17+F18+F20+F21)-(F24+F25+F26+F28)</f>
        <v>212.97634999999718</v>
      </c>
      <c r="G30" s="72"/>
      <c r="H30" s="7"/>
      <c r="I30" s="9"/>
      <c r="J30" s="7">
        <f>(J17+J18+J20+J21)-(J24+J25+J26+J28)</f>
        <v>-311</v>
      </c>
      <c r="K30" s="67"/>
    </row>
    <row r="31" spans="2:11" ht="17.25" thickBot="1">
      <c r="B31" s="3"/>
      <c r="C31" s="3"/>
      <c r="E31" s="60"/>
      <c r="F31" s="57">
        <f>F30+F14+F13+F12+F11</f>
        <v>104582.9975</v>
      </c>
      <c r="G31" s="74"/>
      <c r="H31" s="7"/>
      <c r="I31" s="9"/>
      <c r="J31" s="57">
        <f>J30+J14+J13+J12+J11</f>
        <v>102443.6</v>
      </c>
      <c r="K31" s="67"/>
    </row>
    <row r="32" spans="2:11" ht="16.5">
      <c r="B32" s="3">
        <v>8</v>
      </c>
      <c r="C32" s="2" t="s">
        <v>88</v>
      </c>
      <c r="D32"/>
      <c r="E32" s="71"/>
      <c r="F32" s="7"/>
      <c r="G32" s="72"/>
      <c r="H32" s="7"/>
      <c r="I32" s="9"/>
      <c r="J32" s="7"/>
      <c r="K32" s="67"/>
    </row>
    <row r="33" spans="2:11" ht="16.5">
      <c r="B33" s="3"/>
      <c r="C33" s="2" t="s">
        <v>89</v>
      </c>
      <c r="D33"/>
      <c r="E33" s="71"/>
      <c r="F33" s="7">
        <v>39999</v>
      </c>
      <c r="G33" s="72"/>
      <c r="H33" s="7"/>
      <c r="I33" s="9"/>
      <c r="J33" s="7">
        <v>39999</v>
      </c>
      <c r="K33" s="67"/>
    </row>
    <row r="34" spans="2:11" ht="16.5">
      <c r="B34" s="3"/>
      <c r="C34" s="2" t="s">
        <v>90</v>
      </c>
      <c r="D34"/>
      <c r="E34" s="71"/>
      <c r="F34" s="7"/>
      <c r="G34" s="72"/>
      <c r="H34" s="7"/>
      <c r="I34" s="9"/>
      <c r="J34" s="7"/>
      <c r="K34" s="67"/>
    </row>
    <row r="35" spans="2:11" ht="16.5">
      <c r="B35" s="3"/>
      <c r="C35" s="3"/>
      <c r="D35" s="4" t="s">
        <v>91</v>
      </c>
      <c r="E35" s="73"/>
      <c r="F35" s="7">
        <v>16119</v>
      </c>
      <c r="G35" s="72"/>
      <c r="H35" s="7"/>
      <c r="I35" s="9"/>
      <c r="J35" s="7">
        <v>16119</v>
      </c>
      <c r="K35" s="67"/>
    </row>
    <row r="36" spans="2:11" ht="16.5">
      <c r="B36" s="3"/>
      <c r="C36" s="3"/>
      <c r="D36" s="4" t="s">
        <v>92</v>
      </c>
      <c r="E36" s="73"/>
      <c r="F36" s="7">
        <v>2839</v>
      </c>
      <c r="G36" s="72"/>
      <c r="H36" s="7"/>
      <c r="I36" s="9"/>
      <c r="J36" s="7">
        <f>2839</f>
        <v>2839</v>
      </c>
      <c r="K36" s="67"/>
    </row>
    <row r="37" spans="2:11" ht="16.5">
      <c r="B37" s="3"/>
      <c r="C37" s="3"/>
      <c r="D37" s="4" t="s">
        <v>93</v>
      </c>
      <c r="E37" s="73"/>
      <c r="F37" s="50">
        <f>14292+4457</f>
        <v>18749</v>
      </c>
      <c r="G37" s="72"/>
      <c r="H37" s="7"/>
      <c r="I37" s="9"/>
      <c r="J37" s="50">
        <v>14291</v>
      </c>
      <c r="K37" s="67"/>
    </row>
    <row r="38" spans="2:11" ht="16.5">
      <c r="B38" s="3"/>
      <c r="C38" s="3"/>
      <c r="E38" s="60"/>
      <c r="F38" s="7">
        <f>SUM(F33:F37)</f>
        <v>77706</v>
      </c>
      <c r="G38" s="72"/>
      <c r="H38" s="7"/>
      <c r="I38" s="9"/>
      <c r="J38" s="7">
        <f>SUM(J33:J37)</f>
        <v>73248</v>
      </c>
      <c r="K38" s="67"/>
    </row>
    <row r="39" spans="2:11" ht="16.5">
      <c r="B39" s="3"/>
      <c r="C39" s="3"/>
      <c r="E39" s="60"/>
      <c r="F39" s="7"/>
      <c r="G39" s="72"/>
      <c r="H39" s="7"/>
      <c r="I39" s="9"/>
      <c r="J39" s="7"/>
      <c r="K39" s="67"/>
    </row>
    <row r="40" spans="2:11" ht="16.5">
      <c r="B40" s="3">
        <v>9</v>
      </c>
      <c r="C40" s="3"/>
      <c r="D40" s="2" t="s">
        <v>94</v>
      </c>
      <c r="E40" s="60"/>
      <c r="F40" s="7">
        <v>14439</v>
      </c>
      <c r="G40" s="72"/>
      <c r="H40" s="7"/>
      <c r="I40" s="9"/>
      <c r="J40" s="7">
        <v>14439</v>
      </c>
      <c r="K40" s="67"/>
    </row>
    <row r="41" spans="2:11" ht="16.5">
      <c r="B41" s="3">
        <v>10</v>
      </c>
      <c r="C41" s="3"/>
      <c r="D41" s="2" t="s">
        <v>95</v>
      </c>
      <c r="E41" s="60"/>
      <c r="F41" s="7">
        <v>11658</v>
      </c>
      <c r="G41" s="72"/>
      <c r="H41" s="7"/>
      <c r="I41" s="9"/>
      <c r="J41" s="7">
        <v>14403</v>
      </c>
      <c r="K41" s="67"/>
    </row>
    <row r="42" spans="2:11" ht="17.25" thickBot="1">
      <c r="B42" s="3">
        <v>11</v>
      </c>
      <c r="C42" s="3"/>
      <c r="D42" s="2" t="s">
        <v>96</v>
      </c>
      <c r="E42" s="60"/>
      <c r="F42" s="7">
        <f>250+530</f>
        <v>780</v>
      </c>
      <c r="G42" s="72"/>
      <c r="H42" s="7"/>
      <c r="I42" s="9"/>
      <c r="J42" s="7">
        <f>104+250</f>
        <v>354</v>
      </c>
      <c r="K42" s="67"/>
    </row>
    <row r="43" spans="2:11" ht="17.25" thickBot="1">
      <c r="B43" s="3"/>
      <c r="C43" s="3"/>
      <c r="E43" s="60"/>
      <c r="F43" s="57">
        <f>F38+F40+F41+F42</f>
        <v>104583</v>
      </c>
      <c r="G43" s="74"/>
      <c r="H43" s="7"/>
      <c r="I43" s="9"/>
      <c r="J43" s="57">
        <f>J38+J40+J41+J42</f>
        <v>102444</v>
      </c>
      <c r="K43" s="67"/>
    </row>
    <row r="44" spans="2:11" ht="16.5">
      <c r="B44" s="3"/>
      <c r="C44" s="3"/>
      <c r="E44" s="60"/>
      <c r="F44" s="7"/>
      <c r="G44" s="72"/>
      <c r="H44" s="7"/>
      <c r="I44" s="9"/>
      <c r="J44" s="7"/>
      <c r="K44" s="67"/>
    </row>
    <row r="45" spans="2:11" ht="16.5">
      <c r="B45" s="3">
        <v>12</v>
      </c>
      <c r="C45" s="3"/>
      <c r="D45" s="2" t="s">
        <v>97</v>
      </c>
      <c r="E45" s="60"/>
      <c r="F45" s="49">
        <f>(((F37+F36+F35+F33)-(F14))/F33)*100</f>
        <v>183.49004062601563</v>
      </c>
      <c r="G45" s="75"/>
      <c r="H45" s="7"/>
      <c r="I45" s="9"/>
      <c r="J45" s="49">
        <f>(((J37+J36+J35+J33)-(J14))/J33)*100</f>
        <v>174.58936473411833</v>
      </c>
      <c r="K45" s="67"/>
    </row>
    <row r="46" spans="5:11" ht="17.25" thickBot="1">
      <c r="E46" s="62"/>
      <c r="F46" s="48"/>
      <c r="G46" s="76"/>
      <c r="H46" s="7"/>
      <c r="I46" s="12"/>
      <c r="J46" s="48"/>
      <c r="K46" s="69"/>
    </row>
    <row r="47" spans="6:10" ht="16.5">
      <c r="F47" s="7"/>
      <c r="G47" s="7"/>
      <c r="H47" s="7"/>
      <c r="I47" s="7"/>
      <c r="J47" s="7"/>
    </row>
    <row r="48" spans="4:10" ht="16.5">
      <c r="D48" s="20"/>
      <c r="E48" s="20"/>
      <c r="F48" s="7"/>
      <c r="G48" s="7"/>
      <c r="H48" s="7"/>
      <c r="I48" s="7"/>
      <c r="J48" s="7"/>
    </row>
    <row r="49" spans="6:10" ht="16.5">
      <c r="F49" s="7"/>
      <c r="G49" s="7"/>
      <c r="H49" s="7"/>
      <c r="I49" s="7"/>
      <c r="J49" s="7"/>
    </row>
    <row r="50" spans="6:10" ht="16.5">
      <c r="F50" s="7"/>
      <c r="G50" s="7"/>
      <c r="H50" s="7"/>
      <c r="I50" s="7"/>
      <c r="J50" s="7"/>
    </row>
    <row r="51" spans="6:10" ht="16.5">
      <c r="F51" s="7"/>
      <c r="G51" s="7"/>
      <c r="H51" s="7"/>
      <c r="I51" s="7"/>
      <c r="J51" s="7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workbookViewId="0" topLeftCell="F45">
      <selection activeCell="J57" sqref="A1:J57"/>
    </sheetView>
  </sheetViews>
  <sheetFormatPr defaultColWidth="9.00390625" defaultRowHeight="12.75"/>
  <cols>
    <col min="1" max="1" width="3.25390625" style="0" customWidth="1"/>
    <col min="2" max="2" width="17.625" style="0" customWidth="1"/>
    <col min="3" max="3" width="4.25390625" style="0" customWidth="1"/>
    <col min="4" max="9" width="11.25390625" style="0" customWidth="1"/>
    <col min="10" max="10" width="4.00390625" style="0" customWidth="1"/>
    <col min="11" max="16384" width="11.375" style="0" customWidth="1"/>
  </cols>
  <sheetData>
    <row r="1" spans="1:5" ht="16.5">
      <c r="A1" s="99" t="s">
        <v>163</v>
      </c>
      <c r="E1" s="21"/>
    </row>
    <row r="2" ht="10.5" customHeight="1"/>
    <row r="3" spans="1:2" ht="12.75">
      <c r="A3" s="22">
        <v>1</v>
      </c>
      <c r="B3" s="44" t="s">
        <v>98</v>
      </c>
    </row>
    <row r="4" spans="2:9" ht="12.75">
      <c r="B4" s="22" t="s">
        <v>166</v>
      </c>
      <c r="C4" s="22"/>
      <c r="D4" s="22"/>
      <c r="E4" s="22"/>
      <c r="F4" s="22"/>
      <c r="G4" s="22"/>
      <c r="H4" s="22"/>
      <c r="I4" s="22"/>
    </row>
    <row r="5" spans="1:9" ht="12.75">
      <c r="A5" s="22"/>
      <c r="B5" s="22" t="s">
        <v>99</v>
      </c>
      <c r="C5" s="22"/>
      <c r="D5" s="22"/>
      <c r="E5" s="22"/>
      <c r="F5" s="22"/>
      <c r="G5" s="22"/>
      <c r="H5" s="22"/>
      <c r="I5" s="22"/>
    </row>
    <row r="6" spans="1:9" ht="12.75">
      <c r="A6" s="22"/>
      <c r="B6" s="22"/>
      <c r="C6" s="22"/>
      <c r="D6" s="22"/>
      <c r="E6" s="22"/>
      <c r="F6" s="22"/>
      <c r="G6" s="22"/>
      <c r="H6" s="22"/>
      <c r="I6" s="22"/>
    </row>
    <row r="7" spans="1:9" ht="12.75">
      <c r="A7" s="22">
        <v>2</v>
      </c>
      <c r="B7" s="44" t="s">
        <v>100</v>
      </c>
      <c r="C7" s="22"/>
      <c r="D7" s="22"/>
      <c r="E7" s="22"/>
      <c r="F7" s="22"/>
      <c r="G7" s="22"/>
      <c r="H7" s="22"/>
      <c r="I7" s="22"/>
    </row>
    <row r="8" spans="2:9" ht="12.75">
      <c r="B8" s="22" t="s">
        <v>101</v>
      </c>
      <c r="C8" s="22"/>
      <c r="D8" s="22"/>
      <c r="E8" s="22"/>
      <c r="F8" s="22"/>
      <c r="G8" s="22"/>
      <c r="H8" s="22"/>
      <c r="I8" s="22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>
      <c r="A10" s="22">
        <v>3</v>
      </c>
      <c r="B10" s="44" t="s">
        <v>102</v>
      </c>
      <c r="C10" s="22"/>
      <c r="D10" s="22"/>
      <c r="E10" s="22"/>
      <c r="F10" s="22"/>
      <c r="G10" s="22"/>
      <c r="H10" s="22"/>
      <c r="I10" s="22"/>
    </row>
    <row r="11" spans="2:9" ht="12.75">
      <c r="B11" s="22" t="s">
        <v>103</v>
      </c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>
        <v>4</v>
      </c>
      <c r="B13" s="44" t="s">
        <v>36</v>
      </c>
      <c r="C13" s="22"/>
      <c r="D13" s="22"/>
      <c r="E13" s="22"/>
      <c r="F13" s="22"/>
      <c r="G13" s="22"/>
      <c r="H13" s="22"/>
      <c r="I13" s="22"/>
    </row>
    <row r="14" spans="2:9" ht="12.75">
      <c r="B14" s="22" t="s">
        <v>165</v>
      </c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>
        <v>5</v>
      </c>
      <c r="B16" s="44" t="s">
        <v>104</v>
      </c>
      <c r="C16" s="22"/>
      <c r="D16" s="22"/>
      <c r="E16" s="22"/>
      <c r="F16" s="22"/>
      <c r="G16" s="22"/>
      <c r="H16" s="22"/>
      <c r="I16" s="22"/>
    </row>
    <row r="17" spans="2:9" ht="12.75">
      <c r="B17" s="22" t="s">
        <v>105</v>
      </c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>
        <v>6</v>
      </c>
      <c r="B19" s="44" t="s">
        <v>106</v>
      </c>
      <c r="C19" s="22"/>
      <c r="D19" s="22"/>
      <c r="E19" s="22"/>
      <c r="F19" s="22"/>
      <c r="G19" s="22"/>
      <c r="H19" s="22"/>
      <c r="I19" s="22"/>
    </row>
    <row r="20" spans="2:9" ht="12.75">
      <c r="B20" s="22" t="s">
        <v>107</v>
      </c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22">
        <v>7</v>
      </c>
      <c r="B22" s="44" t="s">
        <v>108</v>
      </c>
      <c r="C22" s="22"/>
      <c r="D22" s="22"/>
      <c r="E22" s="22"/>
      <c r="F22" s="22"/>
      <c r="G22" s="22"/>
      <c r="H22" s="22"/>
      <c r="I22" s="22"/>
    </row>
    <row r="23" spans="2:9" ht="12.75">
      <c r="B23" s="22" t="s">
        <v>109</v>
      </c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>
        <v>8</v>
      </c>
      <c r="B25" s="44" t="s">
        <v>110</v>
      </c>
      <c r="C25" s="22"/>
      <c r="D25" s="22"/>
      <c r="E25" s="22"/>
      <c r="F25" s="22"/>
      <c r="G25" s="22"/>
      <c r="H25" s="22"/>
      <c r="I25" s="22"/>
    </row>
    <row r="26" spans="2:9" ht="12.75">
      <c r="B26" s="22" t="s">
        <v>111</v>
      </c>
      <c r="C26" s="22"/>
      <c r="D26" s="22"/>
      <c r="E26" s="22"/>
      <c r="F26" s="22"/>
      <c r="G26" s="22"/>
      <c r="H26" s="22"/>
      <c r="I26" s="22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2">
        <v>9</v>
      </c>
      <c r="B28" s="44" t="s">
        <v>112</v>
      </c>
      <c r="C28" s="22"/>
      <c r="D28" s="22"/>
      <c r="E28" s="22"/>
      <c r="F28" s="22"/>
      <c r="G28" s="22"/>
      <c r="H28" s="22"/>
      <c r="I28" s="22"/>
    </row>
    <row r="29" spans="2:9" ht="12.75">
      <c r="B29" s="22" t="s">
        <v>177</v>
      </c>
      <c r="C29" s="22"/>
      <c r="D29" s="22"/>
      <c r="E29" s="22"/>
      <c r="F29" s="22"/>
      <c r="G29" s="22"/>
      <c r="H29" s="22"/>
      <c r="I29" s="22"/>
    </row>
    <row r="30" spans="2:9" ht="12.75">
      <c r="B30" s="22" t="s">
        <v>178</v>
      </c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2">
        <v>10</v>
      </c>
      <c r="B32" s="44" t="s">
        <v>113</v>
      </c>
      <c r="C32" s="22"/>
      <c r="D32" s="22"/>
      <c r="E32" s="22"/>
      <c r="F32" s="22"/>
      <c r="G32" s="22"/>
      <c r="H32" s="22"/>
      <c r="I32" s="22"/>
    </row>
    <row r="33" spans="2:9" ht="12.75">
      <c r="B33" s="22" t="s">
        <v>114</v>
      </c>
      <c r="C33" s="22"/>
      <c r="D33" s="22"/>
      <c r="E33" s="22"/>
      <c r="F33" s="22"/>
      <c r="G33" s="22"/>
      <c r="H33" s="22"/>
      <c r="I33" s="22"/>
    </row>
    <row r="34" spans="1:9" ht="12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2.75">
      <c r="A35" s="22">
        <v>11</v>
      </c>
      <c r="B35" s="44" t="s">
        <v>115</v>
      </c>
      <c r="C35" s="22"/>
      <c r="D35" s="22"/>
      <c r="E35" s="22"/>
      <c r="F35" s="22"/>
      <c r="G35" s="22"/>
      <c r="H35" s="22"/>
      <c r="I35" s="22"/>
    </row>
    <row r="36" spans="2:9" ht="12.75">
      <c r="B36" s="22" t="s">
        <v>116</v>
      </c>
      <c r="C36" s="22"/>
      <c r="D36" s="22"/>
      <c r="E36" s="22"/>
      <c r="F36" s="22"/>
      <c r="G36" s="22"/>
      <c r="H36" s="22"/>
      <c r="I36" s="22"/>
    </row>
    <row r="37" spans="1:9" ht="12.75">
      <c r="A37" s="22"/>
      <c r="B37" s="22" t="s">
        <v>117</v>
      </c>
      <c r="C37" s="22"/>
      <c r="D37" s="22"/>
      <c r="E37" s="22"/>
      <c r="F37" s="22"/>
      <c r="G37" s="22"/>
      <c r="H37" s="22"/>
      <c r="I3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22">
        <v>12</v>
      </c>
      <c r="B39" s="44" t="s">
        <v>118</v>
      </c>
      <c r="C39" s="22"/>
      <c r="D39" s="22"/>
      <c r="E39" s="22"/>
      <c r="F39" s="22"/>
      <c r="G39" s="22"/>
      <c r="H39" s="22"/>
      <c r="I39" s="22"/>
    </row>
    <row r="40" spans="2:9" ht="12.75">
      <c r="B40" s="22" t="s">
        <v>119</v>
      </c>
      <c r="C40" s="22"/>
      <c r="D40" s="22"/>
      <c r="E40" s="22"/>
      <c r="F40" s="22"/>
      <c r="G40" s="22"/>
      <c r="H40" s="22"/>
      <c r="I40" s="22"/>
    </row>
    <row r="41" spans="1:9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3" t="s">
        <v>120</v>
      </c>
      <c r="C42" s="24"/>
      <c r="D42" s="25"/>
      <c r="E42" s="26" t="s">
        <v>121</v>
      </c>
      <c r="F42" s="23" t="s">
        <v>122</v>
      </c>
      <c r="G42" s="24"/>
      <c r="H42" s="24"/>
      <c r="I42" s="25"/>
    </row>
    <row r="43" spans="1:9" ht="12.75">
      <c r="A43" s="22"/>
      <c r="B43" s="27" t="s">
        <v>123</v>
      </c>
      <c r="E43" s="42"/>
      <c r="F43" s="27" t="s">
        <v>124</v>
      </c>
      <c r="G43" s="28"/>
      <c r="H43" s="28"/>
      <c r="I43" s="29"/>
    </row>
    <row r="44" spans="1:9" ht="12.75">
      <c r="A44" s="22"/>
      <c r="B44" s="30"/>
      <c r="C44" s="31" t="s">
        <v>125</v>
      </c>
      <c r="D44" s="32"/>
      <c r="E44" s="33">
        <v>1996461</v>
      </c>
      <c r="F44" s="30" t="s">
        <v>126</v>
      </c>
      <c r="G44" s="31"/>
      <c r="H44" s="31"/>
      <c r="I44" s="32"/>
    </row>
    <row r="45" spans="1:9" ht="12.75" customHeight="1">
      <c r="A45" s="22"/>
      <c r="B45" s="30"/>
      <c r="C45" s="31" t="s">
        <v>127</v>
      </c>
      <c r="D45" s="32"/>
      <c r="E45" s="33">
        <v>12050000</v>
      </c>
      <c r="F45" s="30" t="s">
        <v>128</v>
      </c>
      <c r="G45" s="31"/>
      <c r="H45" s="31"/>
      <c r="I45" s="32"/>
    </row>
    <row r="46" spans="1:9" ht="12.75" customHeight="1">
      <c r="A46" s="22"/>
      <c r="B46" s="30"/>
      <c r="C46" s="31" t="s">
        <v>175</v>
      </c>
      <c r="D46" s="32"/>
      <c r="E46" s="33">
        <v>3533527</v>
      </c>
      <c r="F46" s="30"/>
      <c r="G46" s="31"/>
      <c r="H46" s="31"/>
      <c r="I46" s="32"/>
    </row>
    <row r="47" spans="1:9" ht="9.75" customHeight="1">
      <c r="A47" s="22"/>
      <c r="B47" s="30"/>
      <c r="C47" s="31" t="s">
        <v>129</v>
      </c>
      <c r="D47" s="32"/>
      <c r="E47" s="33">
        <v>3921919</v>
      </c>
      <c r="F47" s="30"/>
      <c r="G47" s="31"/>
      <c r="H47" s="31"/>
      <c r="I47" s="32"/>
    </row>
    <row r="48" spans="1:9" ht="12.75" customHeight="1">
      <c r="A48" s="22"/>
      <c r="B48" s="30"/>
      <c r="C48" s="31" t="s">
        <v>130</v>
      </c>
      <c r="D48" s="32"/>
      <c r="E48" s="34"/>
      <c r="F48" s="30"/>
      <c r="G48" s="31"/>
      <c r="H48" s="31"/>
      <c r="I48" s="32"/>
    </row>
    <row r="49" spans="1:9" ht="12.75" customHeight="1" thickBot="1">
      <c r="A49" s="22"/>
      <c r="B49" s="30"/>
      <c r="C49" s="31"/>
      <c r="D49" s="32"/>
      <c r="E49" s="81">
        <f>SUM(E44:E48)</f>
        <v>21501907</v>
      </c>
      <c r="F49" s="30"/>
      <c r="G49" s="31"/>
      <c r="H49" s="31"/>
      <c r="I49" s="32"/>
    </row>
    <row r="50" spans="1:9" ht="13.5" thickTop="1">
      <c r="A50" s="22"/>
      <c r="B50" s="30"/>
      <c r="C50" s="31"/>
      <c r="D50" s="32"/>
      <c r="E50" s="43"/>
      <c r="F50" s="30"/>
      <c r="G50" s="31"/>
      <c r="H50" s="31"/>
      <c r="I50" s="32"/>
    </row>
    <row r="51" spans="1:9" ht="12.75">
      <c r="A51" s="22"/>
      <c r="B51" s="30" t="s">
        <v>131</v>
      </c>
      <c r="C51" s="31"/>
      <c r="D51" s="32"/>
      <c r="E51" s="33"/>
      <c r="F51" s="30" t="s">
        <v>132</v>
      </c>
      <c r="G51" s="31"/>
      <c r="H51" s="31"/>
      <c r="I51" s="32"/>
    </row>
    <row r="52" spans="1:9" ht="12.75">
      <c r="A52" s="22"/>
      <c r="B52" s="30"/>
      <c r="C52" s="31" t="s">
        <v>133</v>
      </c>
      <c r="D52" s="32"/>
      <c r="E52" s="33">
        <v>15579680</v>
      </c>
      <c r="F52" s="30" t="s">
        <v>126</v>
      </c>
      <c r="G52" s="31"/>
      <c r="H52" s="31"/>
      <c r="I52" s="32"/>
    </row>
    <row r="53" spans="1:9" ht="12.75">
      <c r="A53" s="22"/>
      <c r="B53" s="30" t="s">
        <v>134</v>
      </c>
      <c r="C53" s="31"/>
      <c r="D53" s="32"/>
      <c r="E53" s="33"/>
      <c r="F53" s="30" t="s">
        <v>128</v>
      </c>
      <c r="G53" s="31"/>
      <c r="H53" s="31"/>
      <c r="I53" s="32"/>
    </row>
    <row r="54" spans="1:9" ht="12.75">
      <c r="A54" s="22"/>
      <c r="B54" s="30" t="s">
        <v>135</v>
      </c>
      <c r="C54" s="31"/>
      <c r="D54" s="32"/>
      <c r="E54" s="39">
        <f>-E47</f>
        <v>-3921919</v>
      </c>
      <c r="F54" s="30"/>
      <c r="G54" s="31"/>
      <c r="H54" s="31"/>
      <c r="I54" s="32"/>
    </row>
    <row r="55" spans="1:9" ht="13.5" thickBot="1">
      <c r="A55" s="22"/>
      <c r="B55" s="30"/>
      <c r="C55" s="31"/>
      <c r="D55" s="32"/>
      <c r="E55" s="81">
        <f>E52+E54</f>
        <v>11657761</v>
      </c>
      <c r="F55" s="30"/>
      <c r="G55" s="31"/>
      <c r="H55" s="31"/>
      <c r="I55" s="32"/>
    </row>
    <row r="56" spans="1:9" ht="13.5" thickTop="1">
      <c r="A56" s="22"/>
      <c r="B56" s="35"/>
      <c r="C56" s="36"/>
      <c r="D56" s="37"/>
      <c r="E56" s="38"/>
      <c r="F56" s="35"/>
      <c r="G56" s="36"/>
      <c r="H56" s="36"/>
      <c r="I56" s="37"/>
    </row>
    <row r="57" spans="1:9" ht="12.7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2.75">
      <c r="A58" s="22">
        <v>13</v>
      </c>
      <c r="B58" s="44" t="s">
        <v>136</v>
      </c>
      <c r="C58" s="22"/>
      <c r="D58" s="22"/>
      <c r="E58" s="22"/>
      <c r="F58" s="22"/>
      <c r="G58" s="22"/>
      <c r="H58" s="22"/>
      <c r="I58" s="22"/>
    </row>
    <row r="59" spans="2:9" ht="12.75">
      <c r="B59" s="22" t="s">
        <v>137</v>
      </c>
      <c r="C59" s="22"/>
      <c r="D59" s="22"/>
      <c r="E59" s="22"/>
      <c r="F59" s="22"/>
      <c r="G59" s="22"/>
      <c r="H59" s="22"/>
      <c r="I59" s="22"/>
    </row>
    <row r="60" spans="1:9" ht="12.75">
      <c r="A60" s="22"/>
      <c r="B60" s="22" t="s">
        <v>167</v>
      </c>
      <c r="C60" s="22"/>
      <c r="D60" s="22"/>
      <c r="E60" s="118"/>
      <c r="F60" s="118"/>
      <c r="G60" s="22"/>
      <c r="H60" s="22"/>
      <c r="I60" s="22"/>
    </row>
    <row r="61" spans="1:9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22">
        <v>14</v>
      </c>
      <c r="B62" s="44" t="s">
        <v>138</v>
      </c>
      <c r="C62" s="22"/>
      <c r="D62" s="22"/>
      <c r="E62" s="22"/>
      <c r="F62" s="22"/>
      <c r="G62" s="22"/>
      <c r="H62" s="22"/>
      <c r="I62" s="22"/>
    </row>
    <row r="63" spans="2:9" ht="12.75">
      <c r="B63" s="22" t="s">
        <v>139</v>
      </c>
      <c r="C63" s="22"/>
      <c r="D63" s="22"/>
      <c r="E63" s="22"/>
      <c r="F63" s="22"/>
      <c r="G63" s="22"/>
      <c r="H63" s="22"/>
      <c r="I63" s="22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2">
        <v>15</v>
      </c>
      <c r="B65" s="44" t="s">
        <v>140</v>
      </c>
      <c r="C65" s="22"/>
      <c r="D65" s="22"/>
      <c r="E65" s="22"/>
      <c r="F65" s="22"/>
      <c r="G65" s="22"/>
      <c r="H65" s="22"/>
      <c r="I65" s="22"/>
    </row>
    <row r="66" spans="1:9" ht="12.75">
      <c r="A66" s="22"/>
      <c r="B66" s="22" t="s">
        <v>141</v>
      </c>
      <c r="C66" s="22"/>
      <c r="D66" s="22"/>
      <c r="E66" s="22"/>
      <c r="F66" s="22"/>
      <c r="G66" s="22"/>
      <c r="H66" s="22"/>
      <c r="I66" s="22"/>
    </row>
    <row r="67" spans="2:9" ht="12.75">
      <c r="B67" s="22"/>
      <c r="C67" s="22"/>
      <c r="D67" s="22"/>
      <c r="E67" s="22"/>
      <c r="F67" s="22"/>
      <c r="G67" s="22"/>
      <c r="H67" s="22"/>
      <c r="I67" s="22"/>
    </row>
    <row r="68" spans="1:9" ht="12.75">
      <c r="A68" s="22">
        <v>16</v>
      </c>
      <c r="B68" s="44" t="s">
        <v>142</v>
      </c>
      <c r="C68" s="22"/>
      <c r="D68" s="22"/>
      <c r="E68" s="22"/>
      <c r="F68" s="22"/>
      <c r="G68" s="22"/>
      <c r="H68" s="22"/>
      <c r="I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9" ht="12.75">
      <c r="A71" s="22"/>
      <c r="B71" s="22"/>
      <c r="C71" s="22"/>
      <c r="D71" s="22"/>
      <c r="E71" s="22"/>
      <c r="F71" s="93" t="s">
        <v>143</v>
      </c>
      <c r="G71" s="93"/>
      <c r="H71" s="93" t="s">
        <v>144</v>
      </c>
      <c r="I71" s="93"/>
    </row>
    <row r="72" spans="1:9" ht="12.75">
      <c r="A72" s="22"/>
      <c r="B72" s="22"/>
      <c r="C72" s="22"/>
      <c r="D72" s="93" t="s">
        <v>14</v>
      </c>
      <c r="E72" s="41"/>
      <c r="F72" s="93" t="s">
        <v>145</v>
      </c>
      <c r="G72" s="93"/>
      <c r="H72" s="93" t="s">
        <v>146</v>
      </c>
      <c r="I72" s="93"/>
    </row>
    <row r="73" spans="1:9" ht="12.75">
      <c r="A73" s="22"/>
      <c r="B73" s="22"/>
      <c r="C73" s="22"/>
      <c r="D73" s="94" t="s">
        <v>176</v>
      </c>
      <c r="E73" s="40" t="s">
        <v>176</v>
      </c>
      <c r="F73" s="94" t="s">
        <v>176</v>
      </c>
      <c r="G73" s="40" t="s">
        <v>176</v>
      </c>
      <c r="H73" s="94" t="s">
        <v>176</v>
      </c>
      <c r="I73" s="40" t="s">
        <v>176</v>
      </c>
    </row>
    <row r="74" spans="1:9" ht="12.75">
      <c r="A74" s="22"/>
      <c r="B74" s="22"/>
      <c r="C74" s="22"/>
      <c r="D74" s="98">
        <v>35276</v>
      </c>
      <c r="E74" s="87">
        <v>34910</v>
      </c>
      <c r="F74" s="98">
        <v>35276</v>
      </c>
      <c r="G74" s="87">
        <v>34910</v>
      </c>
      <c r="H74" s="98">
        <v>35276</v>
      </c>
      <c r="I74" s="87">
        <v>34910</v>
      </c>
    </row>
    <row r="75" spans="1:9" ht="12.75">
      <c r="A75" s="22"/>
      <c r="B75" s="22"/>
      <c r="C75" s="22"/>
      <c r="D75" s="94" t="s">
        <v>12</v>
      </c>
      <c r="E75" s="40" t="s">
        <v>12</v>
      </c>
      <c r="F75" s="94" t="s">
        <v>12</v>
      </c>
      <c r="G75" s="40" t="s">
        <v>12</v>
      </c>
      <c r="H75" s="94" t="s">
        <v>12</v>
      </c>
      <c r="I75" s="40" t="s">
        <v>12</v>
      </c>
    </row>
    <row r="76" spans="1:9" ht="12.75">
      <c r="A76" s="22"/>
      <c r="B76" s="22"/>
      <c r="C76" s="22"/>
      <c r="D76" s="44"/>
      <c r="E76" s="22"/>
      <c r="F76" s="44"/>
      <c r="G76" s="22"/>
      <c r="H76" s="44"/>
      <c r="I76" s="22"/>
    </row>
    <row r="77" spans="1:9" ht="12.75">
      <c r="A77" s="22"/>
      <c r="B77" s="22" t="s">
        <v>147</v>
      </c>
      <c r="C77" s="22"/>
      <c r="D77" s="95">
        <v>938</v>
      </c>
      <c r="E77" s="88">
        <v>3886</v>
      </c>
      <c r="F77" s="95">
        <v>-1195</v>
      </c>
      <c r="G77" s="88">
        <v>2404</v>
      </c>
      <c r="H77" s="95">
        <f>11537+44617+8590+959</f>
        <v>65703</v>
      </c>
      <c r="I77" s="88">
        <f>12529+44617+7267</f>
        <v>64413</v>
      </c>
    </row>
    <row r="78" spans="1:9" ht="12.75">
      <c r="A78" s="22"/>
      <c r="B78" s="22" t="s">
        <v>148</v>
      </c>
      <c r="C78" s="22"/>
      <c r="D78" s="96" t="s">
        <v>17</v>
      </c>
      <c r="E78" s="90" t="s">
        <v>17</v>
      </c>
      <c r="F78" s="95" t="str">
        <f>D78</f>
        <v>-</v>
      </c>
      <c r="G78" s="90" t="s">
        <v>17</v>
      </c>
      <c r="H78" s="95">
        <f>28526+2227</f>
        <v>30753</v>
      </c>
      <c r="I78" s="88">
        <f>82+28863+1626</f>
        <v>30571</v>
      </c>
    </row>
    <row r="79" spans="1:9" ht="12.75">
      <c r="A79" s="22"/>
      <c r="B79" s="22" t="s">
        <v>149</v>
      </c>
      <c r="C79" s="22"/>
      <c r="D79" s="95">
        <f>26323+10440+7436+2275</f>
        <v>46474</v>
      </c>
      <c r="E79" s="88">
        <f>21315+8295+5320+2141</f>
        <v>37071</v>
      </c>
      <c r="F79" s="95">
        <f>5518+1042-48-114</f>
        <v>6398</v>
      </c>
      <c r="G79" s="88">
        <f>3868+705+51+18</f>
        <v>4642</v>
      </c>
      <c r="H79" s="95">
        <f>20569+38055+1092+21644+18102+579+6351+4265+15+2684+118+1703+13+19</f>
        <v>115209</v>
      </c>
      <c r="I79" s="92">
        <f>16435+17604+3019+3996+118+38303+18961+1360+5073+589+711+12+17+18</f>
        <v>106216</v>
      </c>
    </row>
    <row r="80" spans="1:9" ht="12.75">
      <c r="A80" s="22"/>
      <c r="B80" s="22" t="s">
        <v>150</v>
      </c>
      <c r="C80" s="22"/>
      <c r="D80" s="95">
        <v>853</v>
      </c>
      <c r="E80" s="88">
        <v>277</v>
      </c>
      <c r="F80" s="95">
        <v>-746</v>
      </c>
      <c r="G80" s="88">
        <v>-713</v>
      </c>
      <c r="H80" s="95">
        <f>1057+417</f>
        <v>1474</v>
      </c>
      <c r="I80" s="88">
        <f>1146+490+510</f>
        <v>2146</v>
      </c>
    </row>
    <row r="81" spans="1:9" ht="12.75">
      <c r="A81" s="22"/>
      <c r="B81" s="22" t="s">
        <v>151</v>
      </c>
      <c r="C81" s="22"/>
      <c r="D81" s="95">
        <v>-6233</v>
      </c>
      <c r="E81" s="88">
        <v>-8200</v>
      </c>
      <c r="F81" s="95">
        <v>0</v>
      </c>
      <c r="G81" s="95">
        <v>-2652</v>
      </c>
      <c r="H81" s="95">
        <v>-57377</v>
      </c>
      <c r="I81" s="88">
        <v>-58711</v>
      </c>
    </row>
    <row r="82" spans="1:9" ht="13.5" thickBot="1">
      <c r="A82" s="22"/>
      <c r="B82" s="22" t="s">
        <v>179</v>
      </c>
      <c r="C82" s="22"/>
      <c r="D82" s="97">
        <v>42032</v>
      </c>
      <c r="E82" s="91">
        <v>33034</v>
      </c>
      <c r="F82" s="97">
        <v>4457</v>
      </c>
      <c r="G82" s="91">
        <v>3681</v>
      </c>
      <c r="H82" s="97">
        <f>51083+118+99658+1671+3232</f>
        <v>155762</v>
      </c>
      <c r="I82" s="91">
        <f>40719+118+100317+1299+2182</f>
        <v>144635</v>
      </c>
    </row>
    <row r="83" spans="1:9" ht="13.5" thickTop="1">
      <c r="A83" s="22"/>
      <c r="B83" s="22"/>
      <c r="C83" s="22"/>
      <c r="D83" s="89"/>
      <c r="E83" s="22"/>
      <c r="F83" s="22"/>
      <c r="G83" s="22"/>
      <c r="H83" s="22"/>
      <c r="I83" s="22"/>
    </row>
    <row r="84" spans="1:9" ht="12.75">
      <c r="A84" s="22">
        <v>17</v>
      </c>
      <c r="B84" s="44" t="s">
        <v>152</v>
      </c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 t="s">
        <v>168</v>
      </c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 t="s">
        <v>169</v>
      </c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>
        <v>18</v>
      </c>
      <c r="B88" s="44" t="s">
        <v>153</v>
      </c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 t="s">
        <v>170</v>
      </c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 t="s">
        <v>171</v>
      </c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 t="s">
        <v>172</v>
      </c>
      <c r="C91" s="22"/>
      <c r="D91" s="22"/>
      <c r="E91" s="22"/>
      <c r="F91" s="22"/>
      <c r="G91" s="22"/>
      <c r="H91" s="22"/>
      <c r="I91" s="22"/>
    </row>
    <row r="93" spans="1:2" ht="12.75">
      <c r="A93" s="22">
        <v>19</v>
      </c>
      <c r="B93" s="44" t="s">
        <v>154</v>
      </c>
    </row>
    <row r="94" spans="1:2" ht="12.75">
      <c r="A94" s="22"/>
      <c r="B94" s="22" t="s">
        <v>173</v>
      </c>
    </row>
    <row r="95" spans="1:2" ht="12.75">
      <c r="A95" s="22"/>
      <c r="B95" s="22" t="s">
        <v>174</v>
      </c>
    </row>
    <row r="96" spans="1:2" ht="12.75">
      <c r="A96" s="22"/>
      <c r="B96" s="22"/>
    </row>
    <row r="97" spans="1:2" ht="12.75">
      <c r="A97" s="22">
        <v>20</v>
      </c>
      <c r="B97" s="44" t="s">
        <v>155</v>
      </c>
    </row>
    <row r="98" spans="1:2" ht="12.75">
      <c r="A98" s="22"/>
      <c r="B98" s="22" t="s">
        <v>156</v>
      </c>
    </row>
    <row r="100" spans="1:2" ht="12.75">
      <c r="A100" s="22">
        <v>21</v>
      </c>
      <c r="B100" s="44" t="s">
        <v>157</v>
      </c>
    </row>
    <row r="101" ht="12.75">
      <c r="B101" s="22" t="s">
        <v>164</v>
      </c>
    </row>
    <row r="102" ht="12.75">
      <c r="B102" s="22"/>
    </row>
  </sheetData>
  <printOptions horizontalCentered="1"/>
  <pageMargins left="0" right="0" top="0.3937007874015748" bottom="0" header="0" footer="0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2000-09-27T19:45:36Z</cp:lastPrinted>
  <dcterms:created xsi:type="dcterms:W3CDTF">2000-08-25T18:16:35Z</dcterms:created>
  <dcterms:modified xsi:type="dcterms:W3CDTF">2000-09-27T19:46:03Z</dcterms:modified>
  <cp:category/>
  <cp:version/>
  <cp:contentType/>
  <cp:contentStatus/>
</cp:coreProperties>
</file>