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20" windowHeight="8952" activeTab="0"/>
  </bookViews>
  <sheets>
    <sheet name="income" sheetId="1" r:id="rId1"/>
    <sheet name="financia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<sst xmlns="http://schemas.openxmlformats.org/spreadsheetml/2006/main" count="491" uniqueCount="340">
  <si>
    <t>UPA CORPORATION BERHAD (384490-P)</t>
  </si>
  <si>
    <t>Share</t>
  </si>
  <si>
    <t>capital</t>
  </si>
  <si>
    <t>Retained</t>
  </si>
  <si>
    <t>profits</t>
  </si>
  <si>
    <t>Total</t>
  </si>
  <si>
    <t>RM'000</t>
  </si>
  <si>
    <t>RM '000</t>
  </si>
  <si>
    <t>Property, plant and equipment</t>
  </si>
  <si>
    <t>Inventories</t>
  </si>
  <si>
    <t>Revenue</t>
  </si>
  <si>
    <t>Debt and equity securities</t>
  </si>
  <si>
    <t>Review of performance</t>
  </si>
  <si>
    <t>Current</t>
  </si>
  <si>
    <t>Non-current</t>
  </si>
  <si>
    <t>Material litigation</t>
  </si>
  <si>
    <t>Taxation</t>
  </si>
  <si>
    <t>Current assets</t>
  </si>
  <si>
    <t>Cash and cash equivalents</t>
  </si>
  <si>
    <t>Current liabilities</t>
  </si>
  <si>
    <t>Share capital</t>
  </si>
  <si>
    <t>Tax expense</t>
  </si>
  <si>
    <t>Net change in Cash and Cash Equivalents</t>
  </si>
  <si>
    <t>Dividends paid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</si>
  <si>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</si>
  <si>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</si>
  <si>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</si>
  <si>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</si>
  <si>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</si>
  <si>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</si>
  <si>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</si>
  <si>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</si>
  <si>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</si>
  <si>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</si>
  <si>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</si>
  <si>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</si>
  <si>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</si>
  <si>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There were no material events subsequent to the current financial quarter ended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</si>
  <si>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</si>
  <si>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</si>
  <si>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</si>
  <si>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</si>
  <si>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</si>
  <si>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operating activities</t>
  </si>
  <si>
    <t xml:space="preserve">Borrowings </t>
  </si>
  <si>
    <t>Basis of preparation</t>
  </si>
  <si>
    <t>Current Quarter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</si>
  <si>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</si>
  <si>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</si>
  <si>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</si>
  <si>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</si>
  <si>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</si>
  <si>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</si>
  <si>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Weighted average number of ordinary shares</t>
  </si>
  <si>
    <t>3 months ended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</si>
  <si>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</si>
  <si>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</si>
  <si>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</si>
  <si>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</si>
  <si>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</si>
  <si>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</si>
  <si>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</si>
  <si>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</si>
  <si>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</si>
  <si>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</si>
  <si>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</si>
  <si>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</si>
  <si>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</si>
  <si>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Unaudited Condensed Consolidated Statement of Changes in Equity</t>
  </si>
  <si>
    <t>Net asset per share (RM)</t>
  </si>
  <si>
    <t>Total equity</t>
  </si>
  <si>
    <t>Interest</t>
  </si>
  <si>
    <t>Equity</t>
  </si>
  <si>
    <t>Total Assets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</si>
  <si>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</si>
  <si>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</si>
  <si>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</si>
  <si>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</si>
  <si>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</si>
  <si>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</si>
  <si>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Page 1</t>
  </si>
  <si>
    <t>Cost of Sales</t>
  </si>
  <si>
    <t>Gross Profit</t>
  </si>
  <si>
    <t>Trading</t>
  </si>
  <si>
    <t>Manufacturing</t>
  </si>
  <si>
    <t>Authorised and contracted for :</t>
  </si>
  <si>
    <t>(A) Basic earnings per share</t>
  </si>
  <si>
    <t>Administration expenses</t>
  </si>
  <si>
    <t>Cash and Cash Equivalents at 1 January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</si>
  <si>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</si>
  <si>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</si>
  <si>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</si>
  <si>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N/A</t>
  </si>
  <si>
    <t>Cumulative</t>
  </si>
  <si>
    <t>NIL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</si>
  <si>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</si>
  <si>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</si>
  <si>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</si>
  <si>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</si>
  <si>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</si>
  <si>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</si>
  <si>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</si>
  <si>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</si>
  <si>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Treasury shares</t>
  </si>
  <si>
    <t>Treasury</t>
  </si>
  <si>
    <t>Shares</t>
  </si>
  <si>
    <t xml:space="preserve">There is no valuation of property, plant and equipment as the Group does not adopt a </t>
  </si>
  <si>
    <t>revaluation policy on property, plant and equipment.</t>
  </si>
  <si>
    <t>Current tax assets</t>
  </si>
  <si>
    <t>Current tax liabilities</t>
  </si>
  <si>
    <t>Investment properties</t>
  </si>
  <si>
    <t>(B) Diluted earnings per ordinary share-Not Applicable</t>
  </si>
  <si>
    <t>Authorisation for issue</t>
  </si>
  <si>
    <t>The interim financial statements were authorised for issue by the Board of Directors</t>
  </si>
  <si>
    <t>Effect of treasury shares held</t>
  </si>
  <si>
    <t>Issued ordinary shares at beginning of the year</t>
  </si>
  <si>
    <t>Page 11</t>
  </si>
  <si>
    <t>Foreign</t>
  </si>
  <si>
    <t>translation</t>
  </si>
  <si>
    <t>reserve</t>
  </si>
  <si>
    <t>Deferred tax liabilities</t>
  </si>
  <si>
    <t>Foreign exchange contracts</t>
  </si>
  <si>
    <t>Unaudited Condensed Consolidated Statement of Financial Position</t>
  </si>
  <si>
    <t>Unaudited Condensed consolidated statement of Comprehensive Income</t>
  </si>
  <si>
    <t>Other comprehensive income, net of tax</t>
  </si>
  <si>
    <t>Total comprehensive income for the period</t>
  </si>
  <si>
    <t>report. These facilities include letters of credit, trust receipt, overdraft, finance leases</t>
  </si>
  <si>
    <t>and term loans.</t>
  </si>
  <si>
    <t>Segmental Reporting</t>
  </si>
  <si>
    <t>Segment assets</t>
  </si>
  <si>
    <t>Foreign currency translation difference for</t>
  </si>
  <si>
    <t>foreign operations</t>
  </si>
  <si>
    <t>Attributable to :</t>
  </si>
  <si>
    <t>Page 12</t>
  </si>
  <si>
    <t>Realised and Unrealised Profits</t>
  </si>
  <si>
    <t>Total retained profits of UPA Corp Bhd</t>
  </si>
  <si>
    <t>and its subsidiaries :</t>
  </si>
  <si>
    <t>-Unrealised</t>
  </si>
  <si>
    <t>Less : Consolidation adjustments</t>
  </si>
  <si>
    <t>-Realised</t>
  </si>
  <si>
    <t>There were no issuance of shares during the quarter.</t>
  </si>
  <si>
    <t>Finance income</t>
  </si>
  <si>
    <t>Other income</t>
  </si>
  <si>
    <t>Basic earnings/(loss) per ordinary share (sen)</t>
  </si>
  <si>
    <t>Other investments</t>
  </si>
  <si>
    <t>Trade and other receivables</t>
  </si>
  <si>
    <t>Borrowings</t>
  </si>
  <si>
    <t>Trade and other payables</t>
  </si>
  <si>
    <t>Nominal</t>
  </si>
  <si>
    <t>value</t>
  </si>
  <si>
    <t>Gain/(loss)</t>
  </si>
  <si>
    <t>JPY</t>
  </si>
  <si>
    <t>Machine</t>
  </si>
  <si>
    <t>Fair value</t>
  </si>
  <si>
    <t>format prescribed by Bursa, is as follows :</t>
  </si>
  <si>
    <t>Derivative Financial instruments</t>
  </si>
  <si>
    <t>Owners of the company</t>
  </si>
  <si>
    <t>Page 2</t>
  </si>
  <si>
    <t>Continuing Operations</t>
  </si>
  <si>
    <t>Other expenses</t>
  </si>
  <si>
    <t>Results from operating activities</t>
  </si>
  <si>
    <t xml:space="preserve">Share of profit/(loss) of equity-accounted investees, </t>
  </si>
  <si>
    <t>net of tax</t>
  </si>
  <si>
    <t>Profit before tax</t>
  </si>
  <si>
    <t>Profit for the period</t>
  </si>
  <si>
    <t>Non-controlling interests</t>
  </si>
  <si>
    <t>Equity attributable to owners of</t>
  </si>
  <si>
    <t>the company</t>
  </si>
  <si>
    <t xml:space="preserve">Non-current liabilities </t>
  </si>
  <si>
    <t>Provision for warranty</t>
  </si>
  <si>
    <t>Interim Financial Statements</t>
  </si>
  <si>
    <t>Attributable to equity holders of the company</t>
  </si>
  <si>
    <t>Non-controlling</t>
  </si>
  <si>
    <t>(The Interim Financial Statements should be read in conjunction with the Annual Financial Statements</t>
  </si>
  <si>
    <t>Notes to the interim financial statements</t>
  </si>
  <si>
    <t>Unaudited Condensed Consolidated Statement of Cash Flows</t>
  </si>
  <si>
    <t>Profit before taxation</t>
  </si>
  <si>
    <t>Adjustments for non-cash items :</t>
  </si>
  <si>
    <t>Depreciation of property, plant and equipment</t>
  </si>
  <si>
    <t>Share of profit of equity-accounted investees, net of tax</t>
  </si>
  <si>
    <t>Other non-cash items</t>
  </si>
  <si>
    <t>Operating profit before changes in working capital</t>
  </si>
  <si>
    <t>Change in inventories</t>
  </si>
  <si>
    <t>Change in trade and other payables</t>
  </si>
  <si>
    <t>Change in trade and other receivables</t>
  </si>
  <si>
    <t>Cash generated from operations</t>
  </si>
  <si>
    <t>Interest paid</t>
  </si>
  <si>
    <t>Tax paid</t>
  </si>
  <si>
    <t>Net cash (used in)/from operating activities</t>
  </si>
  <si>
    <t>Acquisition of property, plant and equipment</t>
  </si>
  <si>
    <t>Net cash used in investing activities</t>
  </si>
  <si>
    <t>Cash flow from financing activities</t>
  </si>
  <si>
    <t>Repayment of loans and borrowings</t>
  </si>
  <si>
    <t>Net cash used in financing activities</t>
  </si>
  <si>
    <t>Interest received</t>
  </si>
  <si>
    <t>Cash and cash equivalents comprise of :</t>
  </si>
  <si>
    <t>Cash and bank balances</t>
  </si>
  <si>
    <t>Deposits with licensed banks</t>
  </si>
  <si>
    <t>Proceeds from borrowings</t>
  </si>
  <si>
    <t>Segment profit</t>
  </si>
  <si>
    <t>External revenue</t>
  </si>
  <si>
    <t>Total revenue</t>
  </si>
  <si>
    <t>Provision for warranties</t>
  </si>
  <si>
    <t>Secured</t>
  </si>
  <si>
    <t>Unsecured</t>
  </si>
  <si>
    <t>Group borrowings in Ringgit Malaysia equivalent analysed by currencies</t>
  </si>
  <si>
    <t>in which the borrowings are denominated are as follows :</t>
  </si>
  <si>
    <t>RM</t>
  </si>
  <si>
    <t>TOTAL</t>
  </si>
  <si>
    <t>the results of the operations of the Group.</t>
  </si>
  <si>
    <t xml:space="preserve">These condensed consolidated interim financial statements have been prepared in accordance with </t>
  </si>
  <si>
    <t>the Malaysian Financial Reporting Standards ("MFRS") that is MFRS 134: Interim Financial</t>
  </si>
  <si>
    <t>Reporting and paragraph 9.22 of the Main Market Listing Requirements of Bursa Malaysia</t>
  </si>
  <si>
    <t xml:space="preserve">Securitites Berhad. These condensed reports also comply with IAS 34: Interim Financial </t>
  </si>
  <si>
    <t>Reporting. They do not include all of the information required for full annual financial statements,</t>
  </si>
  <si>
    <t>and should be read in conjunction with the consolidated financial statements of the Group for the</t>
  </si>
  <si>
    <t>revenue</t>
  </si>
  <si>
    <t>Inter-segment</t>
  </si>
  <si>
    <t>EURO</t>
  </si>
  <si>
    <t>and after crediting :</t>
  </si>
  <si>
    <t>Gain on derivatives</t>
  </si>
  <si>
    <t>investments</t>
  </si>
  <si>
    <t>plant and equipment</t>
  </si>
  <si>
    <t xml:space="preserve">Depreciation of property, </t>
  </si>
  <si>
    <t>arrived at after charging :</t>
  </si>
  <si>
    <t xml:space="preserve">Profit for the period is </t>
  </si>
  <si>
    <t>Acquisition of treasury shares</t>
  </si>
  <si>
    <t>Auditor's report on preceding annual financial statements</t>
  </si>
  <si>
    <t>was not qualified.</t>
  </si>
  <si>
    <t>Gain on disposal of quoted</t>
  </si>
  <si>
    <t>Reconciliation of reportable segment profit or loss</t>
  </si>
  <si>
    <t>Total profit for reporting segments</t>
  </si>
  <si>
    <t>Other non-reportable segments</t>
  </si>
  <si>
    <t>Consolidated profit before tax</t>
  </si>
  <si>
    <t>ended</t>
  </si>
  <si>
    <t>Capital commitments outstanding not provided for in the interim financial statements</t>
  </si>
  <si>
    <t xml:space="preserve">Other than the above, there were no impairment loss on trade receivables and exceptional </t>
  </si>
  <si>
    <t>Trust receipts</t>
  </si>
  <si>
    <t>Fixed rate term loan</t>
  </si>
  <si>
    <t>Finance lease liabilities</t>
  </si>
  <si>
    <t>Interest in associates</t>
  </si>
  <si>
    <t>Total retained profits as per statements of</t>
  </si>
  <si>
    <t>financial position</t>
  </si>
  <si>
    <t>Retained earnings</t>
  </si>
  <si>
    <t>Translation reserve</t>
  </si>
  <si>
    <t>Loss on derivatives</t>
  </si>
  <si>
    <t xml:space="preserve">Loss on disposal of quoted </t>
  </si>
  <si>
    <t>Dividend paid to owners</t>
  </si>
  <si>
    <t>Elimination of inter-segment profit/(loss)</t>
  </si>
  <si>
    <t>Payment of finance lease liabilities</t>
  </si>
  <si>
    <t>Total comprehensive income for the year</t>
  </si>
  <si>
    <t>receivables</t>
  </si>
  <si>
    <t xml:space="preserve">Impairment of trade </t>
  </si>
  <si>
    <t>The accounting policies and methods of computation adopted by the Group in this interim financial</t>
  </si>
  <si>
    <t>There were no provision for warranties for the quarter.</t>
  </si>
  <si>
    <t>Gain on disposal of equity</t>
  </si>
  <si>
    <t>in an associate</t>
  </si>
  <si>
    <t>and intepretations has no material impact to these interim financial statements.</t>
  </si>
  <si>
    <t xml:space="preserve">statements are consistent with those adopted in the financial statements for the year ended </t>
  </si>
  <si>
    <t>from associates</t>
  </si>
  <si>
    <t>Total share of retained profits/(accumulated losses)</t>
  </si>
  <si>
    <t>There were no changes in composition of the Group for the quarter under review.</t>
  </si>
  <si>
    <t>Gain on disposal of interest in an associate</t>
  </si>
  <si>
    <t>31 Dec 2013</t>
  </si>
  <si>
    <t>Selling and Distribution expenses</t>
  </si>
  <si>
    <t>Operating Profit</t>
  </si>
  <si>
    <t>Comparison with preceding quarter results</t>
  </si>
  <si>
    <t>In RM'000</t>
  </si>
  <si>
    <t>Quarter ended</t>
  </si>
  <si>
    <t>the preceding quarter.</t>
  </si>
  <si>
    <t>Current quarter against the corresponding quarter</t>
  </si>
  <si>
    <t>The company did not pay any dividends during the quarter.</t>
  </si>
  <si>
    <t>Share of profit of associates not included in reportable segments</t>
  </si>
  <si>
    <t>Allowance for slow moving</t>
  </si>
  <si>
    <t>stocks</t>
  </si>
  <si>
    <t>Effects arising from adoption of MFRS10</t>
  </si>
  <si>
    <t>At 1 January 2013 (as previously stated)</t>
  </si>
  <si>
    <t>At 1 January 2013 (restated)</t>
  </si>
  <si>
    <t xml:space="preserve">Dividends proposed  </t>
  </si>
  <si>
    <t>Impairment of inventories</t>
  </si>
  <si>
    <t>Proceeds from disposal of property, plant and equipment</t>
  </si>
  <si>
    <t>Deferred tax asset</t>
  </si>
  <si>
    <t>for the year ended 31 December 2013)</t>
  </si>
  <si>
    <t>year ended 31 December 2013.</t>
  </si>
  <si>
    <t xml:space="preserve">31 December 2013 except for those standards, amendments and interpretations which are effective </t>
  </si>
  <si>
    <t xml:space="preserve">from the annual period beginning 1 January 2014. The adoption of these standards, amendments </t>
  </si>
  <si>
    <t>31.03.2014</t>
  </si>
  <si>
    <t>FY2014</t>
  </si>
  <si>
    <t>The directors did not propose any dividends for the current quarter.</t>
  </si>
  <si>
    <t>compared to the corresponding quarter in 2013.</t>
  </si>
  <si>
    <t>in the corresponding quarter of 2013 while revenue for the trading segment was</t>
  </si>
  <si>
    <t>At 1 January 2014</t>
  </si>
  <si>
    <t>The auditor's report on the audited annual financial statements for the year ended 31 Dec 2013</t>
  </si>
  <si>
    <t>facilities granted to subsidiaries amounted to RM 103.1 million as at the date of this</t>
  </si>
  <si>
    <t>For the period ended 30 June 2014</t>
  </si>
  <si>
    <t>Quarter ended 30 June</t>
  </si>
  <si>
    <t>At 30 June 2014</t>
  </si>
  <si>
    <t>30 June 2014</t>
  </si>
  <si>
    <t>At 30 June 2013 (restated)</t>
  </si>
  <si>
    <t>30 June 2013</t>
  </si>
  <si>
    <t>Cash and Cash Equivalents at 30 June</t>
  </si>
  <si>
    <t>on 21 August 2014.</t>
  </si>
  <si>
    <t>6 months period ended</t>
  </si>
  <si>
    <t>30 June</t>
  </si>
  <si>
    <t>6 months</t>
  </si>
  <si>
    <t>30.06.2014</t>
  </si>
  <si>
    <t>30.06.2013</t>
  </si>
  <si>
    <t>6 months ended</t>
  </si>
  <si>
    <t>Summary of outstanding derivatives at 30 June 2014 :</t>
  </si>
  <si>
    <t>Period ended 30 June</t>
  </si>
  <si>
    <t>Tax refunded</t>
  </si>
  <si>
    <t>Proceeds from other investments</t>
  </si>
  <si>
    <t>Impairment of inventory</t>
  </si>
  <si>
    <t>Reversal of impairment of receivables</t>
  </si>
  <si>
    <t>30 June 2014 up to the date of this report, which is likely to substantially affect</t>
  </si>
  <si>
    <t>There were no impairment of inventories for the quarter under review.</t>
  </si>
  <si>
    <t>Similarly, there were no impairment of inventories for the corresponding quarter last year.</t>
  </si>
  <si>
    <t>The company did not purchase any of its own shares during the quarter under review.</t>
  </si>
  <si>
    <t>Reversal of impairment on</t>
  </si>
  <si>
    <t>of RM 1.1 million compared to the corresponding quarter in 2013.</t>
  </si>
  <si>
    <t>The Group's revenue for the quarter ended 30 June 2014 was RM 37.1 million , an increase</t>
  </si>
  <si>
    <t xml:space="preserve">tax of RM 2.8 million in the corresponding quarter in 2013 while loss before tax for the </t>
  </si>
  <si>
    <t xml:space="preserve">The Group registered revenue of RM 37.1 million , an increase of RM 8.3 million compared to </t>
  </si>
  <si>
    <t xml:space="preserve">The breakdown of retained profits of the Group as at 30 June 2014, pursuant to the </t>
  </si>
  <si>
    <t>31.12.2013</t>
  </si>
  <si>
    <t>items included in the results for the current quarter ended 30 June 2014.</t>
  </si>
  <si>
    <t>Loss/(Gain) on fair value on investment in shares</t>
  </si>
  <si>
    <t>The Group's profit before taxation was RM 4.7 million, a decrease of RM 0.4 million</t>
  </si>
  <si>
    <t>Gain on fair value on investment</t>
  </si>
  <si>
    <t>in shares</t>
  </si>
  <si>
    <t>Profit before tax for the manufacturing segment was RM 4.7 million compared to profit before</t>
  </si>
  <si>
    <t>Revenue for the manufacturing segment was RM 34.3 million compared to RM 26.2 million</t>
  </si>
  <si>
    <t>trading segment was RM 0.2 million compared to a profit of RM 1.8 million previously.</t>
  </si>
  <si>
    <t>to RM 1.1 million.</t>
  </si>
  <si>
    <t>during this period. Meanwhile, revenue for the trading segment had decreased from RM 4.9 million</t>
  </si>
  <si>
    <t>Revenue for the manufacturing segment had increased from RM 23.7 million to RM 34.3 million</t>
  </si>
  <si>
    <t>RM 1.1 million compared to RM 9.0 million previously.</t>
  </si>
  <si>
    <t xml:space="preserve">Commentary on Prospects </t>
  </si>
  <si>
    <t>Barring unforeseen circumstances, the directors are confident that the Group will remain</t>
  </si>
  <si>
    <t>profitable for the rest of the year.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</si>
</sst>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  <numFmt numFmtId="185" formatCode="0_);\(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2" fontId="1" fillId="0" borderId="0" xfId="42" applyNumberFormat="1" applyFont="1" applyAlignment="1">
      <alignment horizontal="left"/>
    </xf>
    <xf numFmtId="182" fontId="1" fillId="0" borderId="0" xfId="42" applyNumberFormat="1" applyFont="1" applyAlignment="1" quotePrefix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182" fontId="0" fillId="0" borderId="0" xfId="42" applyNumberFormat="1" applyBorder="1" applyAlignment="1">
      <alignment/>
    </xf>
    <xf numFmtId="3" fontId="1" fillId="0" borderId="10" xfId="0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82" fontId="1" fillId="0" borderId="0" xfId="42" applyNumberFormat="1" applyFont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5" fontId="5" fillId="0" borderId="0" xfId="0" applyNumberFormat="1" applyFont="1" applyAlignment="1" quotePrefix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82" fontId="0" fillId="33" borderId="0" xfId="42" applyNumberFormat="1" applyFont="1" applyFill="1" applyAlignment="1">
      <alignment/>
    </xf>
    <xf numFmtId="182" fontId="0" fillId="33" borderId="0" xfId="42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3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33" borderId="0" xfId="0" applyNumberFormat="1" applyFont="1" applyFill="1" applyAlignment="1">
      <alignment/>
    </xf>
    <xf numFmtId="37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 quotePrefix="1">
      <alignment/>
    </xf>
    <xf numFmtId="37" fontId="0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 horizontal="right"/>
    </xf>
    <xf numFmtId="3" fontId="1" fillId="33" borderId="17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33" borderId="19" xfId="0" applyNumberFormat="1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182" fontId="4" fillId="0" borderId="0" xfId="42" applyNumberFormat="1" applyFont="1" applyAlignment="1">
      <alignment horizontal="center"/>
    </xf>
    <xf numFmtId="182" fontId="4" fillId="0" borderId="0" xfId="42" applyNumberFormat="1" applyFont="1" applyAlignment="1">
      <alignment horizontal="right"/>
    </xf>
    <xf numFmtId="37" fontId="0" fillId="0" borderId="10" xfId="0" applyNumberFormat="1" applyBorder="1" applyAlignment="1">
      <alignment/>
    </xf>
    <xf numFmtId="43" fontId="0" fillId="0" borderId="0" xfId="42" applyFont="1" applyAlignment="1">
      <alignment/>
    </xf>
    <xf numFmtId="182" fontId="0" fillId="0" borderId="0" xfId="42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82" fontId="4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185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182" fontId="0" fillId="0" borderId="11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/>
    </xf>
    <xf numFmtId="185" fontId="4" fillId="0" borderId="11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82" fontId="0" fillId="0" borderId="17" xfId="42" applyNumberFormat="1" applyFont="1" applyBorder="1" applyAlignment="1">
      <alignment/>
    </xf>
    <xf numFmtId="182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182" fontId="4" fillId="0" borderId="0" xfId="42" applyNumberFormat="1" applyFont="1" applyAlignment="1" quotePrefix="1">
      <alignment/>
    </xf>
    <xf numFmtId="182" fontId="5" fillId="0" borderId="0" xfId="42" applyNumberFormat="1" applyFont="1" applyAlignment="1">
      <alignment/>
    </xf>
    <xf numFmtId="182" fontId="5" fillId="0" borderId="11" xfId="42" applyNumberFormat="1" applyFont="1" applyBorder="1" applyAlignment="1">
      <alignment/>
    </xf>
    <xf numFmtId="182" fontId="4" fillId="0" borderId="0" xfId="42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37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0" fillId="0" borderId="0" xfId="0" applyAlignment="1" quotePrefix="1">
      <alignment horizontal="right"/>
    </xf>
    <xf numFmtId="37" fontId="0" fillId="33" borderId="0" xfId="0" applyNumberFormat="1" applyFill="1" applyBorder="1" applyAlignment="1">
      <alignment/>
    </xf>
    <xf numFmtId="182" fontId="0" fillId="0" borderId="0" xfId="42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37" fontId="0" fillId="0" borderId="0" xfId="0" applyNumberFormat="1" applyFont="1" applyAlignment="1">
      <alignment horizontal="right"/>
    </xf>
    <xf numFmtId="182" fontId="0" fillId="0" borderId="0" xfId="42" applyNumberFormat="1" applyFont="1" applyFill="1" applyBorder="1" applyAlignment="1">
      <alignment/>
    </xf>
    <xf numFmtId="0" fontId="0" fillId="0" borderId="0" xfId="60" applyFont="1">
      <alignment/>
      <protection/>
    </xf>
    <xf numFmtId="15" fontId="4" fillId="0" borderId="0" xfId="0" applyNumberFormat="1" applyFont="1" applyAlignment="1" quotePrefix="1">
      <alignment horizontal="right"/>
    </xf>
    <xf numFmtId="37" fontId="0" fillId="0" borderId="13" xfId="0" applyNumberFormat="1" applyFont="1" applyBorder="1" applyAlignment="1">
      <alignment/>
    </xf>
    <xf numFmtId="0" fontId="1" fillId="0" borderId="0" xfId="0" applyFont="1" applyAlignment="1" quotePrefix="1">
      <alignment horizontal="right"/>
    </xf>
    <xf numFmtId="0" fontId="8" fillId="0" borderId="0" xfId="0" applyFont="1" applyAlignment="1">
      <alignment horizontal="left"/>
    </xf>
    <xf numFmtId="182" fontId="1" fillId="0" borderId="10" xfId="42" applyNumberFormat="1" applyFont="1" applyBorder="1" applyAlignment="1">
      <alignment/>
    </xf>
    <xf numFmtId="182" fontId="1" fillId="0" borderId="0" xfId="42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43.00390625" style="0" customWidth="1"/>
    <col min="2" max="2" width="11.00390625" style="0" customWidth="1"/>
    <col min="3" max="3" width="10.7109375" style="0" customWidth="1"/>
    <col min="4" max="4" width="2.7109375" style="0" customWidth="1"/>
    <col min="5" max="6" width="10.421875" style="0" bestFit="1" customWidth="1"/>
  </cols>
  <sheetData>
    <row r="1" ht="12.75">
      <c r="A1" s="3" t="s">
        <v>0</v>
      </c>
    </row>
    <row r="3" spans="1:6" ht="12.75">
      <c r="A3" s="3" t="s">
        <v>170</v>
      </c>
      <c r="F3" s="8" t="s">
        <v>80</v>
      </c>
    </row>
    <row r="4" spans="1:7" ht="12.75">
      <c r="A4" s="3" t="s">
        <v>123</v>
      </c>
      <c r="G4" t="s">
        <v>59</v>
      </c>
    </row>
    <row r="5" ht="12.75">
      <c r="A5" s="3" t="s">
        <v>294</v>
      </c>
    </row>
    <row r="6" spans="1:3" ht="12.75">
      <c r="A6" s="3"/>
      <c r="C6" s="8"/>
    </row>
    <row r="7" spans="1:3" ht="12.75">
      <c r="A7" s="3"/>
      <c r="C7" s="8"/>
    </row>
    <row r="8" spans="2:6" ht="12.75">
      <c r="B8" s="136" t="s">
        <v>46</v>
      </c>
      <c r="C8" s="136"/>
      <c r="D8" s="21"/>
      <c r="E8" s="137" t="s">
        <v>93</v>
      </c>
      <c r="F8" s="138"/>
    </row>
    <row r="9" spans="1:6" ht="12.75">
      <c r="A9" s="3" t="s">
        <v>295</v>
      </c>
      <c r="B9" s="3">
        <v>2014</v>
      </c>
      <c r="C9" s="3">
        <v>2013</v>
      </c>
      <c r="D9" s="22"/>
      <c r="E9" s="3">
        <v>2014</v>
      </c>
      <c r="F9" s="3">
        <v>2013</v>
      </c>
    </row>
    <row r="10" spans="1:6" ht="12.75">
      <c r="A10" s="3"/>
      <c r="B10" s="3"/>
      <c r="C10" s="8"/>
      <c r="D10" s="22"/>
      <c r="E10" s="3"/>
      <c r="F10" s="3"/>
    </row>
    <row r="11" spans="2:8" ht="12.75">
      <c r="B11" s="8" t="s">
        <v>7</v>
      </c>
      <c r="C11" s="8" t="s">
        <v>7</v>
      </c>
      <c r="D11" s="23"/>
      <c r="E11" s="8" t="s">
        <v>7</v>
      </c>
      <c r="F11" s="8" t="s">
        <v>7</v>
      </c>
      <c r="H11" s="59"/>
    </row>
    <row r="12" ht="12.75">
      <c r="D12" s="24"/>
    </row>
    <row r="13" spans="1:4" ht="12.75">
      <c r="A13" s="3" t="s">
        <v>158</v>
      </c>
      <c r="D13" s="24"/>
    </row>
    <row r="14" spans="1:6" ht="12.75">
      <c r="A14" t="s">
        <v>10</v>
      </c>
      <c r="B14" s="66">
        <f>+E14-28828</f>
        <v>37072</v>
      </c>
      <c r="C14" s="66">
        <v>35990</v>
      </c>
      <c r="D14" s="67"/>
      <c r="E14" s="66">
        <v>65900</v>
      </c>
      <c r="F14" s="66">
        <v>60218</v>
      </c>
    </row>
    <row r="15" spans="1:6" ht="12.75">
      <c r="A15" t="s">
        <v>81</v>
      </c>
      <c r="B15" s="68">
        <f>+E15+23812</f>
        <v>-30762</v>
      </c>
      <c r="C15" s="68">
        <v>-29754</v>
      </c>
      <c r="D15" s="69"/>
      <c r="E15" s="68">
        <v>-54574</v>
      </c>
      <c r="F15" s="68">
        <v>-51657</v>
      </c>
    </row>
    <row r="16" spans="1:6" ht="12.75">
      <c r="A16" t="s">
        <v>82</v>
      </c>
      <c r="B16" s="66">
        <f>+B14+B15</f>
        <v>6310</v>
      </c>
      <c r="C16" s="66">
        <f>+C14+C15</f>
        <v>6236</v>
      </c>
      <c r="D16" s="67"/>
      <c r="E16" s="66">
        <f>+E14+E15</f>
        <v>11326</v>
      </c>
      <c r="F16" s="66">
        <f>+F14+F15</f>
        <v>8561</v>
      </c>
    </row>
    <row r="17" spans="2:6" ht="12.75">
      <c r="B17" s="66"/>
      <c r="C17" s="66"/>
      <c r="D17" s="67"/>
      <c r="E17" s="66"/>
      <c r="F17" s="66"/>
    </row>
    <row r="18" spans="1:6" ht="12.75">
      <c r="A18" t="s">
        <v>142</v>
      </c>
      <c r="B18" s="60">
        <f>+E18-282</f>
        <v>434</v>
      </c>
      <c r="C18" s="60">
        <v>730</v>
      </c>
      <c r="D18" s="67"/>
      <c r="E18" s="60">
        <v>716</v>
      </c>
      <c r="F18" s="60">
        <v>2922</v>
      </c>
    </row>
    <row r="19" spans="1:6" ht="12.75">
      <c r="A19" s="9" t="s">
        <v>264</v>
      </c>
      <c r="B19" s="66">
        <f>+E19+1119</f>
        <v>-829</v>
      </c>
      <c r="C19" s="66">
        <v>-774</v>
      </c>
      <c r="D19" s="67"/>
      <c r="E19" s="66">
        <v>-1948</v>
      </c>
      <c r="F19" s="66">
        <v>-1510</v>
      </c>
    </row>
    <row r="20" spans="1:6" ht="12.75">
      <c r="A20" t="s">
        <v>87</v>
      </c>
      <c r="B20" s="66">
        <f>+E20+731</f>
        <v>-1220</v>
      </c>
      <c r="C20" s="66">
        <v>-693</v>
      </c>
      <c r="D20" s="67"/>
      <c r="E20" s="66">
        <v>-1951</v>
      </c>
      <c r="F20" s="66">
        <v>-1448</v>
      </c>
    </row>
    <row r="21" spans="1:6" ht="12.75">
      <c r="A21" s="9" t="s">
        <v>159</v>
      </c>
      <c r="B21" s="68">
        <f>+E21+194</f>
        <v>-29</v>
      </c>
      <c r="C21" s="68">
        <v>-410</v>
      </c>
      <c r="D21" s="69"/>
      <c r="E21" s="68">
        <v>-223</v>
      </c>
      <c r="F21" s="68">
        <v>-424</v>
      </c>
    </row>
    <row r="22" spans="1:6" ht="12.75">
      <c r="A22" s="9" t="s">
        <v>160</v>
      </c>
      <c r="B22" s="66">
        <f>SUM(B16:B21)</f>
        <v>4666</v>
      </c>
      <c r="C22" s="66">
        <f>SUM(C16:C21)</f>
        <v>5089</v>
      </c>
      <c r="D22" s="67"/>
      <c r="E22" s="66">
        <f>SUM(E16:E21)</f>
        <v>7920</v>
      </c>
      <c r="F22" s="66">
        <f>SUM(F16:F21)</f>
        <v>8101</v>
      </c>
    </row>
    <row r="23" spans="2:6" ht="12.75">
      <c r="B23" s="66"/>
      <c r="C23" s="66"/>
      <c r="D23" s="67"/>
      <c r="E23" s="66"/>
      <c r="F23" s="66"/>
    </row>
    <row r="24" spans="1:6" ht="12.75">
      <c r="A24" t="s">
        <v>141</v>
      </c>
      <c r="B24" s="66">
        <f>+E24-167</f>
        <v>164</v>
      </c>
      <c r="C24" s="66">
        <v>108</v>
      </c>
      <c r="D24" s="67"/>
      <c r="E24" s="66">
        <v>331</v>
      </c>
      <c r="F24" s="66">
        <v>214</v>
      </c>
    </row>
    <row r="25" spans="1:6" ht="12.75">
      <c r="A25" t="s">
        <v>79</v>
      </c>
      <c r="B25" s="68">
        <f>+E25+108</f>
        <v>-118</v>
      </c>
      <c r="C25" s="68">
        <v>-84</v>
      </c>
      <c r="D25" s="69"/>
      <c r="E25" s="68">
        <v>-226</v>
      </c>
      <c r="F25" s="68">
        <v>-205</v>
      </c>
    </row>
    <row r="26" spans="1:6" ht="12.75">
      <c r="A26" s="9" t="s">
        <v>265</v>
      </c>
      <c r="B26" s="66">
        <f>+B22+B24+B25</f>
        <v>4712</v>
      </c>
      <c r="C26" s="66">
        <f>+C22+C24+C25</f>
        <v>5113</v>
      </c>
      <c r="D26" s="67"/>
      <c r="E26" s="66">
        <f>+E22+E24+E25</f>
        <v>8025</v>
      </c>
      <c r="F26" s="66">
        <f>+F22+F24+F25</f>
        <v>8110</v>
      </c>
    </row>
    <row r="27" spans="2:6" ht="12.75">
      <c r="B27" s="66"/>
      <c r="C27" s="66"/>
      <c r="D27" s="67"/>
      <c r="E27" s="66"/>
      <c r="F27" s="66"/>
    </row>
    <row r="28" spans="1:6" ht="12.75">
      <c r="A28" s="9" t="s">
        <v>161</v>
      </c>
      <c r="B28" s="60">
        <v>0</v>
      </c>
      <c r="C28" s="60">
        <v>0</v>
      </c>
      <c r="D28" s="67"/>
      <c r="E28" s="60">
        <v>0</v>
      </c>
      <c r="F28" s="60">
        <v>0</v>
      </c>
    </row>
    <row r="29" spans="1:6" ht="12.75">
      <c r="A29" s="9" t="s">
        <v>162</v>
      </c>
      <c r="B29" s="68"/>
      <c r="C29" s="68"/>
      <c r="D29" s="69"/>
      <c r="E29" s="68"/>
      <c r="F29" s="68"/>
    </row>
    <row r="30" spans="1:6" ht="12.75">
      <c r="A30" s="9" t="s">
        <v>163</v>
      </c>
      <c r="B30" s="66">
        <f>+B26+B28</f>
        <v>4712</v>
      </c>
      <c r="C30" s="66">
        <f>+C26+C28</f>
        <v>5113</v>
      </c>
      <c r="D30" s="67"/>
      <c r="E30" s="66">
        <f>+E26+E28</f>
        <v>8025</v>
      </c>
      <c r="F30" s="66">
        <f>+F26+F28</f>
        <v>8110</v>
      </c>
    </row>
    <row r="31" spans="1:6" ht="12.75">
      <c r="A31" t="s">
        <v>21</v>
      </c>
      <c r="B31" s="68">
        <f>+E31+828</f>
        <v>-1635</v>
      </c>
      <c r="C31" s="68">
        <v>-1523</v>
      </c>
      <c r="D31" s="69"/>
      <c r="E31" s="68">
        <v>-2463</v>
      </c>
      <c r="F31" s="68">
        <v>-2060</v>
      </c>
    </row>
    <row r="32" spans="1:6" ht="12.75">
      <c r="A32" s="9" t="s">
        <v>164</v>
      </c>
      <c r="B32" s="76">
        <f>+B30+B31</f>
        <v>3077</v>
      </c>
      <c r="C32" s="76">
        <f>+C30+C31</f>
        <v>3590</v>
      </c>
      <c r="D32" s="129"/>
      <c r="E32" s="76">
        <f>+E30+E31</f>
        <v>5562</v>
      </c>
      <c r="F32" s="76">
        <f>+F30+F31</f>
        <v>6050</v>
      </c>
    </row>
    <row r="33" spans="1:6" ht="12.75">
      <c r="A33" s="3"/>
      <c r="B33" s="76"/>
      <c r="C33" s="76"/>
      <c r="D33" s="71"/>
      <c r="E33" s="76"/>
      <c r="F33" s="76"/>
    </row>
    <row r="34" spans="1:6" ht="12.75">
      <c r="A34" s="9" t="s">
        <v>124</v>
      </c>
      <c r="B34" s="9"/>
      <c r="C34" s="9"/>
      <c r="D34" s="95"/>
      <c r="E34" s="9"/>
      <c r="F34" s="9"/>
    </row>
    <row r="35" spans="1:6" ht="12.75">
      <c r="A35" s="9" t="s">
        <v>130</v>
      </c>
      <c r="B35" s="9"/>
      <c r="C35" s="9"/>
      <c r="D35" s="95"/>
      <c r="E35" s="9"/>
      <c r="F35" s="9"/>
    </row>
    <row r="36" spans="1:6" ht="12.75">
      <c r="A36" s="9" t="s">
        <v>131</v>
      </c>
      <c r="B36" s="96">
        <v>0</v>
      </c>
      <c r="C36" s="9">
        <v>0</v>
      </c>
      <c r="D36" s="95"/>
      <c r="E36" s="96">
        <v>0</v>
      </c>
      <c r="F36" s="9">
        <v>0</v>
      </c>
    </row>
    <row r="37" spans="1:6" ht="12.75">
      <c r="A37" s="9" t="s">
        <v>125</v>
      </c>
      <c r="B37" s="97">
        <f>+B32+B36</f>
        <v>3077</v>
      </c>
      <c r="C37" s="97">
        <f>+C32+C36</f>
        <v>3590</v>
      </c>
      <c r="D37" s="98"/>
      <c r="E37" s="97">
        <f>+E32+E36</f>
        <v>5562</v>
      </c>
      <c r="F37" s="97">
        <f>+F32+F36</f>
        <v>6050</v>
      </c>
    </row>
    <row r="38" spans="1:6" ht="12.75">
      <c r="A38" s="3"/>
      <c r="B38" s="76"/>
      <c r="C38" s="76"/>
      <c r="D38" s="71"/>
      <c r="E38" s="76"/>
      <c r="F38" s="76"/>
    </row>
    <row r="39" spans="1:6" ht="12.75">
      <c r="A39" s="3" t="s">
        <v>164</v>
      </c>
      <c r="B39" s="76"/>
      <c r="C39" s="76"/>
      <c r="D39" s="71"/>
      <c r="E39" s="76"/>
      <c r="F39" s="76"/>
    </row>
    <row r="40" spans="1:6" ht="12.75">
      <c r="A40" s="9" t="s">
        <v>132</v>
      </c>
      <c r="B40" s="76"/>
      <c r="C40" s="76"/>
      <c r="D40" s="71"/>
      <c r="E40" s="76"/>
      <c r="F40" s="76"/>
    </row>
    <row r="41" spans="1:6" ht="12.75">
      <c r="A41" s="9" t="s">
        <v>156</v>
      </c>
      <c r="B41" s="76">
        <v>3077</v>
      </c>
      <c r="C41" s="76">
        <v>3590</v>
      </c>
      <c r="D41" s="71"/>
      <c r="E41" s="76">
        <v>5562</v>
      </c>
      <c r="F41" s="76">
        <v>6050</v>
      </c>
    </row>
    <row r="42" spans="1:6" ht="12.75">
      <c r="A42" s="9" t="s">
        <v>165</v>
      </c>
      <c r="B42" s="76">
        <v>0</v>
      </c>
      <c r="C42" s="76">
        <v>0</v>
      </c>
      <c r="D42" s="71"/>
      <c r="E42" s="76">
        <v>0</v>
      </c>
      <c r="F42" s="76">
        <v>0</v>
      </c>
    </row>
    <row r="43" spans="1:6" ht="12.75">
      <c r="A43" s="9" t="s">
        <v>164</v>
      </c>
      <c r="B43" s="93">
        <f>SUM(B41:B42)</f>
        <v>3077</v>
      </c>
      <c r="C43" s="93">
        <f>SUM(C41:C42)</f>
        <v>3590</v>
      </c>
      <c r="D43" s="94"/>
      <c r="E43" s="93">
        <f>SUM(E41:E42)</f>
        <v>5562</v>
      </c>
      <c r="F43" s="93">
        <f>SUM(F41:F42)</f>
        <v>6050</v>
      </c>
    </row>
    <row r="44" spans="1:6" ht="12.75">
      <c r="A44" s="9"/>
      <c r="B44" s="76"/>
      <c r="C44" s="76"/>
      <c r="D44" s="71"/>
      <c r="E44" s="76"/>
      <c r="F44" s="76"/>
    </row>
    <row r="45" spans="1:6" ht="12.75">
      <c r="A45" s="3" t="s">
        <v>250</v>
      </c>
      <c r="B45" s="76"/>
      <c r="C45" s="76"/>
      <c r="D45" s="71"/>
      <c r="E45" s="76"/>
      <c r="F45" s="76"/>
    </row>
    <row r="46" spans="1:6" ht="12.75">
      <c r="A46" s="9" t="s">
        <v>132</v>
      </c>
      <c r="B46" s="76"/>
      <c r="C46" s="76"/>
      <c r="D46" s="71"/>
      <c r="E46" s="76"/>
      <c r="F46" s="76"/>
    </row>
    <row r="47" spans="1:6" ht="12.75">
      <c r="A47" s="9" t="s">
        <v>156</v>
      </c>
      <c r="B47" s="76">
        <v>3077</v>
      </c>
      <c r="C47" s="76">
        <v>3590</v>
      </c>
      <c r="D47" s="71"/>
      <c r="E47" s="76">
        <v>5562</v>
      </c>
      <c r="F47" s="76">
        <v>6050</v>
      </c>
    </row>
    <row r="48" spans="1:6" ht="12.75">
      <c r="A48" s="9" t="s">
        <v>165</v>
      </c>
      <c r="B48" s="76">
        <v>0</v>
      </c>
      <c r="C48" s="76">
        <v>0</v>
      </c>
      <c r="D48" s="71"/>
      <c r="E48" s="76">
        <v>0</v>
      </c>
      <c r="F48" s="76">
        <v>0</v>
      </c>
    </row>
    <row r="49" spans="1:6" ht="12.75">
      <c r="A49" s="9" t="s">
        <v>164</v>
      </c>
      <c r="B49" s="93">
        <f>SUM(B47:B48)</f>
        <v>3077</v>
      </c>
      <c r="C49" s="93">
        <f>SUM(C47:C48)</f>
        <v>3590</v>
      </c>
      <c r="D49" s="94"/>
      <c r="E49" s="93">
        <f>SUM(E47:E48)</f>
        <v>5562</v>
      </c>
      <c r="F49" s="93">
        <f>SUM(F47:F48)</f>
        <v>6050</v>
      </c>
    </row>
    <row r="50" spans="1:6" ht="12.75">
      <c r="A50" s="3"/>
      <c r="B50" s="76"/>
      <c r="C50" s="76"/>
      <c r="D50" s="71"/>
      <c r="E50" s="76"/>
      <c r="F50" s="76"/>
    </row>
    <row r="51" spans="1:6" ht="12.75">
      <c r="A51" t="s">
        <v>143</v>
      </c>
      <c r="B51" s="87">
        <f>+B32*100*1000/+notes!F271</f>
        <v>3.9656354553843456</v>
      </c>
      <c r="C51" s="11">
        <f>+C32*100*1000/notes!G271</f>
        <v>4.624405525584942</v>
      </c>
      <c r="D51" s="99"/>
      <c r="E51" s="87">
        <f>+E32*100*1000/+notes!F271</f>
        <v>7.168301723382428</v>
      </c>
      <c r="F51" s="87">
        <f>+F32*100*1000/+notes!G271</f>
        <v>7.793218225567939</v>
      </c>
    </row>
    <row r="52" spans="1:6" ht="12.75">
      <c r="A52" s="9" t="s">
        <v>50</v>
      </c>
      <c r="B52" s="13" t="s">
        <v>92</v>
      </c>
      <c r="C52" s="13" t="s">
        <v>92</v>
      </c>
      <c r="D52" s="100"/>
      <c r="E52" s="13" t="s">
        <v>92</v>
      </c>
      <c r="F52" s="13" t="s">
        <v>92</v>
      </c>
    </row>
    <row r="53" spans="1:6" ht="12.75">
      <c r="A53" s="3"/>
      <c r="B53" s="76"/>
      <c r="C53" s="76"/>
      <c r="D53" s="71"/>
      <c r="E53" s="76"/>
      <c r="F53" s="76"/>
    </row>
    <row r="54" spans="2:6" ht="12.75">
      <c r="B54" s="13"/>
      <c r="C54" s="13"/>
      <c r="D54" s="13"/>
      <c r="E54" s="13"/>
      <c r="F54" s="13"/>
    </row>
    <row r="55" spans="2:6" ht="12.75">
      <c r="B55" s="50"/>
      <c r="C55" s="50"/>
      <c r="D55" s="50"/>
      <c r="E55" s="50"/>
      <c r="F55" s="50"/>
    </row>
    <row r="56" ht="12.75">
      <c r="A56" s="3" t="s">
        <v>173</v>
      </c>
    </row>
    <row r="57" ht="12.75">
      <c r="A57" s="3" t="s">
        <v>282</v>
      </c>
    </row>
  </sheetData>
  <sheetProtection/>
  <mergeCells count="2">
    <mergeCell ref="B8:C8"/>
    <mergeCell ref="E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zoomScalePageLayoutView="0" workbookViewId="0" topLeftCell="A29">
      <selection activeCell="C57" sqref="C57"/>
    </sheetView>
  </sheetViews>
  <sheetFormatPr defaultColWidth="9.140625" defaultRowHeight="12.75"/>
  <cols>
    <col min="1" max="1" width="4.7109375" style="0" customWidth="1"/>
    <col min="2" max="2" width="29.140625" style="0" customWidth="1"/>
    <col min="3" max="4" width="14.28125" style="0" customWidth="1"/>
  </cols>
  <sheetData>
    <row r="1" ht="12.75">
      <c r="A1" s="3" t="s">
        <v>0</v>
      </c>
    </row>
    <row r="3" ht="12.75">
      <c r="A3" s="3" t="s">
        <v>170</v>
      </c>
    </row>
    <row r="4" spans="1:2" ht="12.75">
      <c r="A4" s="3" t="s">
        <v>122</v>
      </c>
      <c r="B4" s="3"/>
    </row>
    <row r="5" spans="1:5" ht="12.75">
      <c r="A5" s="3" t="s">
        <v>296</v>
      </c>
      <c r="B5" s="3"/>
      <c r="E5" s="8" t="s">
        <v>157</v>
      </c>
    </row>
    <row r="6" ht="12.75">
      <c r="A6" s="3"/>
    </row>
    <row r="7" spans="1:4" ht="12.75">
      <c r="A7" s="3"/>
      <c r="C7" s="8"/>
      <c r="D7" s="8"/>
    </row>
    <row r="8" spans="3:4" ht="12.75">
      <c r="C8" s="7" t="s">
        <v>297</v>
      </c>
      <c r="D8" s="7" t="s">
        <v>263</v>
      </c>
    </row>
    <row r="9" spans="3:4" ht="12.75">
      <c r="C9" s="7"/>
      <c r="D9" s="7"/>
    </row>
    <row r="10" spans="3:4" ht="12.75">
      <c r="C10" s="8" t="s">
        <v>7</v>
      </c>
      <c r="D10" s="8" t="s">
        <v>7</v>
      </c>
    </row>
    <row r="11" ht="12.75">
      <c r="A11" s="3" t="s">
        <v>76</v>
      </c>
    </row>
    <row r="12" spans="2:4" ht="12.75">
      <c r="B12" t="s">
        <v>8</v>
      </c>
      <c r="C12" s="2">
        <v>75174</v>
      </c>
      <c r="D12" s="2">
        <v>71946</v>
      </c>
    </row>
    <row r="13" spans="2:4" ht="12.75">
      <c r="B13" t="s">
        <v>240</v>
      </c>
      <c r="C13" s="2">
        <v>1017</v>
      </c>
      <c r="D13" s="2">
        <v>1017</v>
      </c>
    </row>
    <row r="14" spans="2:4" ht="12.75">
      <c r="B14" t="s">
        <v>110</v>
      </c>
      <c r="C14" s="2">
        <v>24701</v>
      </c>
      <c r="D14" s="2">
        <v>24701</v>
      </c>
    </row>
    <row r="15" spans="2:4" ht="12.75">
      <c r="B15" t="s">
        <v>281</v>
      </c>
      <c r="C15" s="2">
        <v>0</v>
      </c>
      <c r="D15" s="2">
        <v>0</v>
      </c>
    </row>
    <row r="16" spans="3:4" ht="12.75">
      <c r="C16" s="5"/>
      <c r="D16" s="5"/>
    </row>
    <row r="17" spans="3:4" ht="12.75">
      <c r="C17" s="4">
        <f>SUM(C12:C16)</f>
        <v>100892</v>
      </c>
      <c r="D17" s="4">
        <f>SUM(D12:D16)</f>
        <v>97664</v>
      </c>
    </row>
    <row r="18" spans="3:4" ht="12.75">
      <c r="C18" s="2"/>
      <c r="D18" s="2"/>
    </row>
    <row r="19" spans="1:4" ht="12.75">
      <c r="A19" s="3" t="s">
        <v>17</v>
      </c>
      <c r="C19" s="2"/>
      <c r="D19" s="2"/>
    </row>
    <row r="20" spans="1:4" ht="12.75">
      <c r="A20" s="3"/>
      <c r="B20" t="s">
        <v>144</v>
      </c>
      <c r="C20" s="2">
        <v>3163</v>
      </c>
      <c r="D20" s="2">
        <v>2543</v>
      </c>
    </row>
    <row r="21" spans="2:4" ht="12.75">
      <c r="B21" t="s">
        <v>9</v>
      </c>
      <c r="C21" s="10">
        <v>49371</v>
      </c>
      <c r="D21" s="10">
        <v>44969</v>
      </c>
    </row>
    <row r="22" spans="2:4" ht="12.75">
      <c r="B22" t="s">
        <v>145</v>
      </c>
      <c r="C22" s="10">
        <v>35249</v>
      </c>
      <c r="D22" s="10">
        <v>39956</v>
      </c>
    </row>
    <row r="23" spans="2:4" ht="12.75">
      <c r="B23" t="s">
        <v>108</v>
      </c>
      <c r="C23" s="46">
        <v>957</v>
      </c>
      <c r="D23" s="46">
        <v>475</v>
      </c>
    </row>
    <row r="24" spans="2:4" ht="12.75">
      <c r="B24" t="s">
        <v>18</v>
      </c>
      <c r="C24" s="32">
        <v>45484</v>
      </c>
      <c r="D24" s="32">
        <v>39382</v>
      </c>
    </row>
    <row r="25" spans="3:4" ht="12.75">
      <c r="C25" s="2"/>
      <c r="D25" s="2"/>
    </row>
    <row r="26" spans="3:4" ht="12.75">
      <c r="C26" s="4">
        <f>SUM(C20:C25)</f>
        <v>134224</v>
      </c>
      <c r="D26" s="4">
        <f>SUM(D20:D25)</f>
        <v>127325</v>
      </c>
    </row>
    <row r="27" spans="3:4" ht="12.75">
      <c r="C27" s="2"/>
      <c r="D27" s="2"/>
    </row>
    <row r="28" spans="1:4" ht="12.75">
      <c r="A28" s="3" t="s">
        <v>73</v>
      </c>
      <c r="C28" s="65">
        <f>+C17+C26</f>
        <v>235116</v>
      </c>
      <c r="D28" s="65">
        <f>+D17+D26</f>
        <v>224989</v>
      </c>
    </row>
    <row r="29" spans="3:4" ht="12.75">
      <c r="C29" s="3"/>
      <c r="D29" s="3"/>
    </row>
    <row r="30" spans="3:4" ht="12.75">
      <c r="C30" s="2"/>
      <c r="D30" s="2"/>
    </row>
    <row r="31" spans="1:4" ht="12.75">
      <c r="A31" s="3" t="s">
        <v>72</v>
      </c>
      <c r="C31" s="2"/>
      <c r="D31" s="2"/>
    </row>
    <row r="32" spans="1:4" ht="12.75">
      <c r="A32" s="3" t="s">
        <v>166</v>
      </c>
      <c r="C32" s="2"/>
      <c r="D32" s="2"/>
    </row>
    <row r="33" spans="1:4" ht="12.75">
      <c r="A33" s="3" t="s">
        <v>167</v>
      </c>
      <c r="C33" s="2"/>
      <c r="D33" s="2"/>
    </row>
    <row r="34" spans="2:4" ht="12.75">
      <c r="B34" t="s">
        <v>20</v>
      </c>
      <c r="C34" s="10">
        <v>79582</v>
      </c>
      <c r="D34" s="10">
        <v>79582</v>
      </c>
    </row>
    <row r="35" spans="2:4" ht="12.75">
      <c r="B35" t="s">
        <v>243</v>
      </c>
      <c r="C35" s="10">
        <v>114051</v>
      </c>
      <c r="D35" s="10">
        <v>108489</v>
      </c>
    </row>
    <row r="36" spans="2:4" ht="12.75">
      <c r="B36" t="s">
        <v>244</v>
      </c>
      <c r="C36" s="60">
        <v>-70</v>
      </c>
      <c r="D36" s="60">
        <v>-70</v>
      </c>
    </row>
    <row r="37" spans="2:4" ht="12.75">
      <c r="B37" t="s">
        <v>103</v>
      </c>
      <c r="C37" s="68">
        <v>-2914</v>
      </c>
      <c r="D37" s="68">
        <v>-2697</v>
      </c>
    </row>
    <row r="38" spans="3:4" ht="12.75">
      <c r="C38" s="10">
        <f>SUM(C34:C37)</f>
        <v>190649</v>
      </c>
      <c r="D38" s="10">
        <f>SUM(D34:D37)</f>
        <v>185304</v>
      </c>
    </row>
    <row r="39" spans="1:4" ht="12.75">
      <c r="A39" s="3" t="s">
        <v>165</v>
      </c>
      <c r="C39" s="2">
        <v>390</v>
      </c>
      <c r="D39" s="2">
        <v>390</v>
      </c>
    </row>
    <row r="40" spans="1:4" ht="12.75">
      <c r="A40" s="3" t="s">
        <v>70</v>
      </c>
      <c r="C40" s="4">
        <f>+C38+C39</f>
        <v>191039</v>
      </c>
      <c r="D40" s="4">
        <f>+D38+D39</f>
        <v>185694</v>
      </c>
    </row>
    <row r="41" spans="3:4" ht="12.75">
      <c r="C41" s="2"/>
      <c r="D41" s="2"/>
    </row>
    <row r="42" spans="1:4" ht="12.75">
      <c r="A42" s="3" t="s">
        <v>168</v>
      </c>
      <c r="C42" s="2"/>
      <c r="D42" s="2"/>
    </row>
    <row r="43" spans="2:4" ht="12.75">
      <c r="B43" t="s">
        <v>146</v>
      </c>
      <c r="C43" s="10">
        <v>796</v>
      </c>
      <c r="D43" s="10">
        <v>1036</v>
      </c>
    </row>
    <row r="44" spans="1:4" ht="12.75">
      <c r="A44" s="3"/>
      <c r="B44" s="9" t="s">
        <v>120</v>
      </c>
      <c r="C44" s="10">
        <v>7227</v>
      </c>
      <c r="D44" s="10">
        <v>7227</v>
      </c>
    </row>
    <row r="45" spans="3:4" ht="12.75">
      <c r="C45" s="4">
        <f>SUM(C43:C44)</f>
        <v>8023</v>
      </c>
      <c r="D45" s="4">
        <f>SUM(D43:D44)</f>
        <v>8263</v>
      </c>
    </row>
    <row r="46" spans="3:4" ht="12.75">
      <c r="C46" s="10"/>
      <c r="D46" s="10"/>
    </row>
    <row r="47" spans="1:4" ht="12.75">
      <c r="A47" s="3" t="s">
        <v>19</v>
      </c>
      <c r="C47" s="10"/>
      <c r="D47" s="10"/>
    </row>
    <row r="48" spans="2:4" ht="12.75">
      <c r="B48" t="s">
        <v>44</v>
      </c>
      <c r="C48" s="10">
        <v>19645</v>
      </c>
      <c r="D48" s="10">
        <v>16676</v>
      </c>
    </row>
    <row r="49" spans="2:5" ht="12.75">
      <c r="B49" t="s">
        <v>169</v>
      </c>
      <c r="C49" s="10">
        <v>336</v>
      </c>
      <c r="D49" s="10">
        <v>336</v>
      </c>
      <c r="E49" s="105"/>
    </row>
    <row r="50" spans="2:5" ht="12.75">
      <c r="B50" t="s">
        <v>109</v>
      </c>
      <c r="C50" s="10">
        <v>3840</v>
      </c>
      <c r="D50" s="10">
        <v>2522</v>
      </c>
      <c r="E50" s="105"/>
    </row>
    <row r="51" spans="2:5" ht="12.75">
      <c r="B51" t="s">
        <v>147</v>
      </c>
      <c r="C51" s="10">
        <v>12233</v>
      </c>
      <c r="D51" s="10">
        <v>11498</v>
      </c>
      <c r="E51" s="105"/>
    </row>
    <row r="52" spans="3:5" ht="12.75">
      <c r="C52" s="4">
        <f>SUM(C48:C51)</f>
        <v>36054</v>
      </c>
      <c r="D52" s="4">
        <f>SUM(D48:D51)</f>
        <v>31032</v>
      </c>
      <c r="E52" s="105"/>
    </row>
    <row r="53" spans="1:5" ht="12.75">
      <c r="A53" s="3" t="s">
        <v>75</v>
      </c>
      <c r="B53" s="3"/>
      <c r="C53" s="10">
        <f>+C45+C52</f>
        <v>44077</v>
      </c>
      <c r="D53" s="10">
        <f>+D45+D52</f>
        <v>39295</v>
      </c>
      <c r="E53" s="105"/>
    </row>
    <row r="54" spans="1:5" ht="12.75">
      <c r="A54" s="3"/>
      <c r="B54" s="3"/>
      <c r="C54" s="10"/>
      <c r="D54" s="10"/>
      <c r="E54" s="105"/>
    </row>
    <row r="55" spans="1:5" ht="12.75">
      <c r="A55" s="3" t="s">
        <v>74</v>
      </c>
      <c r="B55" s="3"/>
      <c r="C55" s="18">
        <f>+C53+C40</f>
        <v>235116</v>
      </c>
      <c r="D55" s="18">
        <f>+D53+D40</f>
        <v>224989</v>
      </c>
      <c r="E55" s="105"/>
    </row>
    <row r="56" spans="1:5" ht="12.75">
      <c r="A56" s="3"/>
      <c r="B56" s="3"/>
      <c r="C56" s="10"/>
      <c r="D56" s="10"/>
      <c r="E56" s="105"/>
    </row>
    <row r="57" spans="1:5" ht="12.75">
      <c r="A57" s="3" t="s">
        <v>69</v>
      </c>
      <c r="B57" s="3"/>
      <c r="C57" s="58">
        <f>+C38/C34</f>
        <v>2.395629664999623</v>
      </c>
      <c r="D57" s="58">
        <f>+D38/D34</f>
        <v>2.3284662360835364</v>
      </c>
      <c r="E57" s="105"/>
    </row>
    <row r="58" spans="3:4" ht="12.75">
      <c r="C58" s="20"/>
      <c r="D58" s="20"/>
    </row>
    <row r="59" spans="3:4" ht="12.75">
      <c r="C59" s="10"/>
      <c r="D59" s="10"/>
    </row>
    <row r="60" spans="1:4" ht="12.75">
      <c r="A60" s="3" t="s">
        <v>173</v>
      </c>
      <c r="C60" s="2"/>
      <c r="D60" s="2"/>
    </row>
    <row r="61" spans="1:4" ht="12.75">
      <c r="A61" s="3" t="s">
        <v>282</v>
      </c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  <row r="77" spans="3:4" ht="12.75">
      <c r="C77" s="2"/>
      <c r="D7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3">
      <selection activeCell="E18" sqref="E18"/>
    </sheetView>
  </sheetViews>
  <sheetFormatPr defaultColWidth="9.140625" defaultRowHeight="12.75"/>
  <cols>
    <col min="1" max="1" width="37.140625" style="0" customWidth="1"/>
    <col min="2" max="3" width="9.140625" style="2" customWidth="1"/>
    <col min="4" max="4" width="9.7109375" style="2" customWidth="1"/>
    <col min="5" max="5" width="13.140625" style="2" customWidth="1"/>
    <col min="6" max="6" width="10.7109375" style="2" customWidth="1"/>
    <col min="7" max="7" width="13.7109375" style="0" customWidth="1"/>
    <col min="8" max="8" width="10.28125" style="0" customWidth="1"/>
  </cols>
  <sheetData>
    <row r="1" ht="12.75">
      <c r="A1" s="3" t="s">
        <v>0</v>
      </c>
    </row>
    <row r="2" spans="2:6" ht="12.75">
      <c r="B2" s="3"/>
      <c r="C2" s="3"/>
      <c r="D2" s="3"/>
      <c r="E2" s="3"/>
      <c r="F2" s="3"/>
    </row>
    <row r="3" spans="1:6" ht="12.75">
      <c r="A3" s="3" t="s">
        <v>170</v>
      </c>
      <c r="B3" s="3"/>
      <c r="C3" s="3"/>
      <c r="D3" s="3"/>
      <c r="E3" s="3"/>
      <c r="F3" s="3"/>
    </row>
    <row r="4" spans="1:8" ht="12.75">
      <c r="A4" s="3" t="s">
        <v>68</v>
      </c>
      <c r="H4" s="12" t="s">
        <v>60</v>
      </c>
    </row>
    <row r="5" ht="12.75">
      <c r="A5" s="3" t="s">
        <v>294</v>
      </c>
    </row>
    <row r="6" ht="12.75">
      <c r="A6" s="3"/>
    </row>
    <row r="7" spans="1:6" ht="12.75">
      <c r="A7" s="3"/>
      <c r="B7" s="38"/>
      <c r="C7" s="36"/>
      <c r="D7" s="36"/>
      <c r="E7" s="36"/>
      <c r="F7" s="31"/>
    </row>
    <row r="8" spans="1:6" ht="12.75">
      <c r="A8" s="3"/>
      <c r="B8" s="142" t="s">
        <v>171</v>
      </c>
      <c r="C8" s="143"/>
      <c r="D8" s="143"/>
      <c r="E8" s="144"/>
      <c r="F8" s="145"/>
    </row>
    <row r="9" spans="1:6" ht="12.75">
      <c r="A9" s="3"/>
      <c r="B9" s="139" t="s">
        <v>41</v>
      </c>
      <c r="C9" s="140"/>
      <c r="D9" s="141"/>
      <c r="E9" s="80" t="s">
        <v>42</v>
      </c>
      <c r="F9" s="31"/>
    </row>
    <row r="10" spans="2:6" ht="12.75">
      <c r="B10" s="38"/>
      <c r="C10" s="10"/>
      <c r="D10" s="34" t="s">
        <v>117</v>
      </c>
      <c r="E10" s="81"/>
      <c r="F10" s="25"/>
    </row>
    <row r="11" spans="2:8" ht="12.75">
      <c r="B11" s="118" t="s">
        <v>1</v>
      </c>
      <c r="C11" s="74" t="s">
        <v>104</v>
      </c>
      <c r="D11" s="74" t="s">
        <v>118</v>
      </c>
      <c r="E11" s="82" t="s">
        <v>3</v>
      </c>
      <c r="F11" s="35"/>
      <c r="G11" s="54" t="s">
        <v>172</v>
      </c>
      <c r="H11" s="54" t="s">
        <v>5</v>
      </c>
    </row>
    <row r="12" spans="2:8" ht="12.75">
      <c r="B12" s="119" t="s">
        <v>2</v>
      </c>
      <c r="C12" s="75" t="s">
        <v>105</v>
      </c>
      <c r="D12" s="75" t="s">
        <v>119</v>
      </c>
      <c r="E12" s="83" t="s">
        <v>4</v>
      </c>
      <c r="F12" s="37" t="s">
        <v>5</v>
      </c>
      <c r="G12" s="117" t="s">
        <v>71</v>
      </c>
      <c r="H12" s="117" t="s">
        <v>72</v>
      </c>
    </row>
    <row r="13" spans="1:8" ht="12.75">
      <c r="A13" s="28"/>
      <c r="B13" s="79" t="s">
        <v>6</v>
      </c>
      <c r="C13" s="79" t="s">
        <v>6</v>
      </c>
      <c r="D13" s="79" t="s">
        <v>6</v>
      </c>
      <c r="E13" s="79" t="s">
        <v>6</v>
      </c>
      <c r="F13" s="79" t="s">
        <v>6</v>
      </c>
      <c r="G13" s="12" t="s">
        <v>6</v>
      </c>
      <c r="H13" s="12" t="s">
        <v>6</v>
      </c>
    </row>
    <row r="14" spans="2:6" ht="12.75">
      <c r="B14" s="10"/>
      <c r="C14" s="10"/>
      <c r="D14" s="10"/>
      <c r="E14" s="10"/>
      <c r="F14" s="10"/>
    </row>
    <row r="15" spans="1:8" ht="12.75">
      <c r="A15" s="3" t="s">
        <v>291</v>
      </c>
      <c r="B15" s="76">
        <v>79582</v>
      </c>
      <c r="C15" s="76">
        <v>-2697</v>
      </c>
      <c r="D15" s="76">
        <v>-70</v>
      </c>
      <c r="E15" s="76">
        <v>108489</v>
      </c>
      <c r="F15" s="60">
        <f>SUM(B15:E15)</f>
        <v>185304</v>
      </c>
      <c r="G15" s="72">
        <v>390</v>
      </c>
      <c r="H15" s="66">
        <f>+F15+G15</f>
        <v>185694</v>
      </c>
    </row>
    <row r="16" spans="1:8" ht="12.75">
      <c r="A16" s="9"/>
      <c r="B16" s="60"/>
      <c r="C16" s="60"/>
      <c r="D16" s="60"/>
      <c r="E16" s="10"/>
      <c r="F16" s="10"/>
      <c r="G16" s="105"/>
      <c r="H16" s="105"/>
    </row>
    <row r="17" spans="1:9" ht="12.75">
      <c r="A17" s="51" t="s">
        <v>125</v>
      </c>
      <c r="B17" s="60"/>
      <c r="C17" s="60"/>
      <c r="D17" s="60">
        <v>0</v>
      </c>
      <c r="E17" s="60">
        <v>5562</v>
      </c>
      <c r="F17" s="60">
        <f>SUM(B17:E17)</f>
        <v>5562</v>
      </c>
      <c r="G17" s="60">
        <v>0</v>
      </c>
      <c r="H17" s="60">
        <f>SUM(F17:G17)</f>
        <v>5562</v>
      </c>
      <c r="I17" s="105"/>
    </row>
    <row r="18" spans="1:9" ht="12.75">
      <c r="A18" s="51"/>
      <c r="B18" s="60"/>
      <c r="C18" s="60"/>
      <c r="D18" s="60"/>
      <c r="E18" s="60"/>
      <c r="F18" s="60"/>
      <c r="G18" s="60"/>
      <c r="H18" s="60"/>
      <c r="I18" s="105"/>
    </row>
    <row r="19" spans="1:8" ht="12.75">
      <c r="A19" s="51" t="s">
        <v>226</v>
      </c>
      <c r="B19" s="60"/>
      <c r="C19" s="60">
        <v>-217</v>
      </c>
      <c r="D19" s="60"/>
      <c r="E19" s="60"/>
      <c r="F19" s="60">
        <f>SUM(B19:E19)</f>
        <v>-217</v>
      </c>
      <c r="G19" s="73"/>
      <c r="H19" s="60">
        <f>SUM(F19:G19)</f>
        <v>-217</v>
      </c>
    </row>
    <row r="20" spans="1:9" ht="12.75">
      <c r="A20" s="51"/>
      <c r="B20" s="60"/>
      <c r="C20" s="60"/>
      <c r="D20" s="60"/>
      <c r="E20" s="60"/>
      <c r="F20" s="60"/>
      <c r="G20" s="60"/>
      <c r="H20" s="60"/>
      <c r="I20" s="105"/>
    </row>
    <row r="21" spans="1:8" ht="12.75">
      <c r="A21" s="5"/>
      <c r="B21" s="78"/>
      <c r="C21" s="78"/>
      <c r="D21" s="77"/>
      <c r="E21" s="77"/>
      <c r="F21" s="77"/>
      <c r="G21" s="66"/>
      <c r="H21" s="66"/>
    </row>
    <row r="22" spans="1:8" s="3" customFormat="1" ht="12.75">
      <c r="A22" s="52" t="s">
        <v>296</v>
      </c>
      <c r="B22" s="70">
        <f aca="true" t="shared" si="0" ref="B22:H22">SUM(B15:B20)</f>
        <v>79582</v>
      </c>
      <c r="C22" s="70">
        <f t="shared" si="0"/>
        <v>-2914</v>
      </c>
      <c r="D22" s="70">
        <f t="shared" si="0"/>
        <v>-70</v>
      </c>
      <c r="E22" s="70">
        <f t="shared" si="0"/>
        <v>114051</v>
      </c>
      <c r="F22" s="70">
        <f t="shared" si="0"/>
        <v>190649</v>
      </c>
      <c r="G22" s="70">
        <f t="shared" si="0"/>
        <v>390</v>
      </c>
      <c r="H22" s="70">
        <f t="shared" si="0"/>
        <v>191039</v>
      </c>
    </row>
    <row r="23" spans="1:8" ht="12.75">
      <c r="A23" s="3"/>
      <c r="B23" s="60"/>
      <c r="C23" s="60"/>
      <c r="D23" s="60"/>
      <c r="E23" s="60"/>
      <c r="F23" s="60"/>
      <c r="G23" s="73"/>
      <c r="H23" s="73"/>
    </row>
    <row r="24" spans="1:8" ht="12.75">
      <c r="A24" s="3"/>
      <c r="B24" s="60"/>
      <c r="C24" s="76"/>
      <c r="D24" s="76"/>
      <c r="E24" s="76"/>
      <c r="F24" s="76"/>
      <c r="G24" s="121"/>
      <c r="H24" s="121"/>
    </row>
    <row r="25" spans="1:8" ht="12.75">
      <c r="A25" s="3"/>
      <c r="B25" s="60"/>
      <c r="C25" s="76"/>
      <c r="D25" s="76"/>
      <c r="E25" s="76"/>
      <c r="F25" s="76"/>
      <c r="G25" s="121"/>
      <c r="H25" s="121"/>
    </row>
    <row r="26" spans="1:8" ht="12.75">
      <c r="A26" s="3" t="s">
        <v>276</v>
      </c>
      <c r="B26" s="76">
        <v>79582</v>
      </c>
      <c r="C26" s="76">
        <v>-2697</v>
      </c>
      <c r="D26" s="76">
        <v>-44</v>
      </c>
      <c r="E26" s="76">
        <v>100735</v>
      </c>
      <c r="F26" s="60">
        <f>SUM(B26:E26)</f>
        <v>177576</v>
      </c>
      <c r="G26" s="72">
        <v>1032</v>
      </c>
      <c r="H26" s="66">
        <f>+F26+G26</f>
        <v>178608</v>
      </c>
    </row>
    <row r="27" spans="1:8" ht="12.75">
      <c r="A27" s="3" t="s">
        <v>275</v>
      </c>
      <c r="B27" s="134"/>
      <c r="C27" s="134"/>
      <c r="D27" s="134">
        <v>1</v>
      </c>
      <c r="E27" s="134">
        <v>-423</v>
      </c>
      <c r="F27" s="68">
        <f>SUM(B27:E27)</f>
        <v>-422</v>
      </c>
      <c r="G27" s="135">
        <v>-441</v>
      </c>
      <c r="H27" s="68">
        <f>+F27+G27</f>
        <v>-863</v>
      </c>
    </row>
    <row r="28" spans="1:8" ht="12.75">
      <c r="A28" s="3" t="s">
        <v>277</v>
      </c>
      <c r="B28" s="76">
        <f>SUM(B26:B27)</f>
        <v>79582</v>
      </c>
      <c r="C28" s="76">
        <f aca="true" t="shared" si="1" ref="C28:H28">SUM(C26:C27)</f>
        <v>-2697</v>
      </c>
      <c r="D28" s="76">
        <f t="shared" si="1"/>
        <v>-43</v>
      </c>
      <c r="E28" s="76">
        <f t="shared" si="1"/>
        <v>100312</v>
      </c>
      <c r="F28" s="76">
        <f t="shared" si="1"/>
        <v>177154</v>
      </c>
      <c r="G28" s="76">
        <f t="shared" si="1"/>
        <v>591</v>
      </c>
      <c r="H28" s="76">
        <f t="shared" si="1"/>
        <v>177745</v>
      </c>
    </row>
    <row r="29" spans="1:8" ht="12.75">
      <c r="A29" s="3"/>
      <c r="B29" s="60"/>
      <c r="C29" s="60"/>
      <c r="D29" s="60"/>
      <c r="E29" s="60"/>
      <c r="F29" s="60"/>
      <c r="G29" s="73"/>
      <c r="H29" s="66"/>
    </row>
    <row r="30" spans="1:8" ht="12.75">
      <c r="A30" s="9"/>
      <c r="B30" s="60"/>
      <c r="C30" s="60"/>
      <c r="D30" s="60"/>
      <c r="E30" s="60"/>
      <c r="F30" s="60"/>
      <c r="G30" s="66"/>
      <c r="H30" s="66"/>
    </row>
    <row r="31" spans="1:8" ht="12.75">
      <c r="A31" s="51" t="s">
        <v>125</v>
      </c>
      <c r="B31" s="60"/>
      <c r="C31" s="60">
        <v>0</v>
      </c>
      <c r="D31" s="60">
        <v>0</v>
      </c>
      <c r="E31" s="60">
        <v>6050</v>
      </c>
      <c r="F31" s="60">
        <f>SUM(B31:E31)</f>
        <v>6050</v>
      </c>
      <c r="G31" s="73">
        <v>0</v>
      </c>
      <c r="H31" s="60">
        <f>SUM(F31:G31)</f>
        <v>6050</v>
      </c>
    </row>
    <row r="32" spans="1:8" ht="12.75">
      <c r="A32" s="124"/>
      <c r="B32" s="60"/>
      <c r="C32" s="60"/>
      <c r="D32" s="60"/>
      <c r="E32" s="60"/>
      <c r="F32" s="60"/>
      <c r="G32" s="73"/>
      <c r="H32" s="60"/>
    </row>
    <row r="33" spans="1:8" ht="12.75">
      <c r="A33" s="5"/>
      <c r="B33" s="77"/>
      <c r="C33" s="77"/>
      <c r="D33" s="77"/>
      <c r="E33" s="77"/>
      <c r="F33" s="77"/>
      <c r="G33" s="68"/>
      <c r="H33" s="68"/>
    </row>
    <row r="34" spans="1:8" s="3" customFormat="1" ht="12.75">
      <c r="A34" s="52" t="s">
        <v>298</v>
      </c>
      <c r="B34" s="116">
        <f aca="true" t="shared" si="2" ref="B34:H34">SUM(B28:B32)</f>
        <v>79582</v>
      </c>
      <c r="C34" s="116">
        <f t="shared" si="2"/>
        <v>-2697</v>
      </c>
      <c r="D34" s="116">
        <f t="shared" si="2"/>
        <v>-43</v>
      </c>
      <c r="E34" s="116">
        <f t="shared" si="2"/>
        <v>106362</v>
      </c>
      <c r="F34" s="116">
        <f t="shared" si="2"/>
        <v>183204</v>
      </c>
      <c r="G34" s="116">
        <f t="shared" si="2"/>
        <v>591</v>
      </c>
      <c r="H34" s="116">
        <f t="shared" si="2"/>
        <v>183795</v>
      </c>
    </row>
    <row r="35" spans="1:6" ht="12.75">
      <c r="A35" s="3"/>
      <c r="B35" s="10"/>
      <c r="C35" s="10"/>
      <c r="D35" s="10"/>
      <c r="E35" s="10"/>
      <c r="F35" s="10"/>
    </row>
    <row r="36" spans="1:6" ht="12.75">
      <c r="A36" s="3"/>
      <c r="B36" s="10"/>
      <c r="C36" s="10"/>
      <c r="D36" s="10"/>
      <c r="E36" s="10"/>
      <c r="F36" s="10"/>
    </row>
    <row r="37" ht="12.75">
      <c r="A37" s="3" t="s">
        <v>173</v>
      </c>
    </row>
    <row r="38" ht="12.75">
      <c r="A38" s="3" t="s">
        <v>282</v>
      </c>
    </row>
  </sheetData>
  <sheetProtection/>
  <mergeCells count="2">
    <mergeCell ref="B9:D9"/>
    <mergeCell ref="B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37">
      <selection activeCell="B18" sqref="B18"/>
    </sheetView>
  </sheetViews>
  <sheetFormatPr defaultColWidth="9.140625" defaultRowHeight="12.75"/>
  <cols>
    <col min="1" max="1" width="48.140625" style="0" customWidth="1"/>
    <col min="2" max="2" width="15.7109375" style="41" customWidth="1"/>
    <col min="3" max="3" width="16.00390625" style="41" customWidth="1"/>
    <col min="4" max="4" width="12.00390625" style="0" customWidth="1"/>
  </cols>
  <sheetData>
    <row r="1" ht="12.75">
      <c r="A1" s="3" t="s">
        <v>0</v>
      </c>
    </row>
    <row r="3" ht="12.75">
      <c r="A3" s="3" t="s">
        <v>170</v>
      </c>
    </row>
    <row r="4" spans="1:3" ht="12.75">
      <c r="A4" s="3" t="s">
        <v>175</v>
      </c>
      <c r="C4" s="43" t="s">
        <v>67</v>
      </c>
    </row>
    <row r="5" spans="1:3" ht="12.75">
      <c r="A5" s="3" t="s">
        <v>294</v>
      </c>
      <c r="B5" s="43"/>
      <c r="C5" s="43"/>
    </row>
    <row r="6" spans="1:3" ht="12.75">
      <c r="A6" s="3"/>
      <c r="B6" s="43"/>
      <c r="C6" s="43"/>
    </row>
    <row r="7" spans="1:3" ht="12.75">
      <c r="A7" s="3"/>
      <c r="B7" s="49" t="s">
        <v>297</v>
      </c>
      <c r="C7" s="49" t="s">
        <v>299</v>
      </c>
    </row>
    <row r="8" spans="1:3" ht="12.75">
      <c r="A8" s="3"/>
      <c r="B8" s="49"/>
      <c r="C8" s="43"/>
    </row>
    <row r="9" spans="2:3" ht="12.75">
      <c r="B9" s="43" t="s">
        <v>7</v>
      </c>
      <c r="C9" s="43" t="s">
        <v>7</v>
      </c>
    </row>
    <row r="10" spans="2:3" ht="12.75">
      <c r="B10" s="43"/>
      <c r="C10" s="43"/>
    </row>
    <row r="11" spans="1:3" ht="12.75">
      <c r="A11" s="3" t="s">
        <v>43</v>
      </c>
      <c r="B11" s="42"/>
      <c r="C11" s="42"/>
    </row>
    <row r="12" spans="1:3" ht="12.75">
      <c r="A12" s="9" t="s">
        <v>176</v>
      </c>
      <c r="B12" s="42">
        <v>8025</v>
      </c>
      <c r="C12" s="42">
        <v>8110</v>
      </c>
    </row>
    <row r="13" spans="1:3" ht="12.75">
      <c r="A13" s="9"/>
      <c r="B13" s="42"/>
      <c r="C13" s="42"/>
    </row>
    <row r="14" spans="1:3" ht="12.75">
      <c r="A14" s="61" t="s">
        <v>177</v>
      </c>
      <c r="B14" s="42"/>
      <c r="C14" s="42"/>
    </row>
    <row r="15" spans="1:3" ht="12.75">
      <c r="A15" s="9" t="s">
        <v>178</v>
      </c>
      <c r="B15" s="42">
        <v>3474</v>
      </c>
      <c r="C15" s="42">
        <v>3471</v>
      </c>
    </row>
    <row r="16" spans="1:3" ht="12.75">
      <c r="A16" s="9" t="s">
        <v>262</v>
      </c>
      <c r="B16" s="42">
        <v>0</v>
      </c>
      <c r="C16" s="42">
        <v>-1034</v>
      </c>
    </row>
    <row r="17" spans="1:3" ht="12.75">
      <c r="A17" s="9" t="s">
        <v>326</v>
      </c>
      <c r="B17" s="42">
        <v>-20</v>
      </c>
      <c r="C17" s="42"/>
    </row>
    <row r="18" spans="1:3" ht="12.75">
      <c r="A18" s="9" t="s">
        <v>312</v>
      </c>
      <c r="B18" s="42">
        <v>194</v>
      </c>
      <c r="C18" s="42"/>
    </row>
    <row r="19" spans="1:3" ht="12.75">
      <c r="A19" s="9" t="s">
        <v>313</v>
      </c>
      <c r="B19" s="42">
        <v>-386</v>
      </c>
      <c r="C19" s="42"/>
    </row>
    <row r="20" spans="1:3" ht="12.75">
      <c r="A20" s="9" t="s">
        <v>79</v>
      </c>
      <c r="B20" s="42">
        <v>226</v>
      </c>
      <c r="C20" s="42">
        <v>205</v>
      </c>
    </row>
    <row r="21" spans="1:3" ht="12.75">
      <c r="A21" s="9" t="s">
        <v>141</v>
      </c>
      <c r="B21" s="42">
        <v>-331</v>
      </c>
      <c r="C21" s="42">
        <v>-214</v>
      </c>
    </row>
    <row r="22" spans="1:3" ht="12.75">
      <c r="A22" s="9" t="s">
        <v>179</v>
      </c>
      <c r="B22" s="42">
        <v>0</v>
      </c>
      <c r="C22" s="42">
        <v>0</v>
      </c>
    </row>
    <row r="23" spans="1:3" ht="12.75">
      <c r="A23" s="9" t="s">
        <v>180</v>
      </c>
      <c r="B23" s="101">
        <v>0</v>
      </c>
      <c r="C23" s="101">
        <v>0</v>
      </c>
    </row>
    <row r="24" spans="1:3" ht="12.75">
      <c r="A24" s="3" t="s">
        <v>181</v>
      </c>
      <c r="B24" s="42">
        <f>SUM(B12:B23)</f>
        <v>11182</v>
      </c>
      <c r="C24" s="42">
        <f>SUM(C12:C23)</f>
        <v>10538</v>
      </c>
    </row>
    <row r="25" spans="1:3" ht="12.75">
      <c r="A25" s="9" t="s">
        <v>182</v>
      </c>
      <c r="B25" s="42">
        <v>-4402</v>
      </c>
      <c r="C25" s="42">
        <v>-6221</v>
      </c>
    </row>
    <row r="26" spans="1:3" ht="12.75">
      <c r="A26" s="9" t="s">
        <v>184</v>
      </c>
      <c r="B26" s="42">
        <v>4272</v>
      </c>
      <c r="C26" s="42">
        <v>-613</v>
      </c>
    </row>
    <row r="27" spans="1:3" ht="12.75">
      <c r="A27" s="9" t="s">
        <v>183</v>
      </c>
      <c r="B27" s="42">
        <v>328</v>
      </c>
      <c r="C27" s="42">
        <v>-2452</v>
      </c>
    </row>
    <row r="28" spans="2:3" ht="12.75">
      <c r="B28" s="101">
        <v>0</v>
      </c>
      <c r="C28" s="101">
        <v>0</v>
      </c>
    </row>
    <row r="29" spans="1:3" ht="12.75">
      <c r="A29" s="3" t="s">
        <v>185</v>
      </c>
      <c r="B29" s="42">
        <f>SUM(B24:B28)</f>
        <v>11380</v>
      </c>
      <c r="C29" s="42">
        <f>SUM(C24:C28)</f>
        <v>1252</v>
      </c>
    </row>
    <row r="30" spans="1:3" ht="12.75">
      <c r="A30" s="9" t="s">
        <v>194</v>
      </c>
      <c r="B30" s="42">
        <v>331</v>
      </c>
      <c r="C30" s="42">
        <v>214</v>
      </c>
    </row>
    <row r="31" spans="1:3" ht="12.75">
      <c r="A31" s="9" t="s">
        <v>310</v>
      </c>
      <c r="B31" s="42"/>
      <c r="C31" s="42">
        <v>450</v>
      </c>
    </row>
    <row r="32" spans="1:3" ht="12.75">
      <c r="A32" s="9" t="s">
        <v>187</v>
      </c>
      <c r="B32" s="42">
        <v>-881</v>
      </c>
      <c r="C32" s="42">
        <v>-1589</v>
      </c>
    </row>
    <row r="33" spans="1:3" ht="12.75">
      <c r="A33" s="3" t="s">
        <v>188</v>
      </c>
      <c r="B33" s="102">
        <f>SUM(B29:B32)</f>
        <v>10830</v>
      </c>
      <c r="C33" s="102">
        <f>SUM(C29:C32)</f>
        <v>327</v>
      </c>
    </row>
    <row r="34" spans="2:3" ht="12.75">
      <c r="B34" s="42"/>
      <c r="C34" s="42"/>
    </row>
    <row r="35" spans="1:3" ht="12.75">
      <c r="A35" s="3" t="s">
        <v>51</v>
      </c>
      <c r="B35" s="42"/>
      <c r="C35" s="42"/>
    </row>
    <row r="36" spans="1:3" ht="12.75">
      <c r="A36" s="9" t="s">
        <v>189</v>
      </c>
      <c r="B36" s="42">
        <v>-5645</v>
      </c>
      <c r="C36" s="42">
        <v>-13243</v>
      </c>
    </row>
    <row r="37" spans="1:3" ht="12.75">
      <c r="A37" s="9" t="s">
        <v>311</v>
      </c>
      <c r="B37" s="42">
        <v>0</v>
      </c>
      <c r="C37" s="42">
        <v>1278</v>
      </c>
    </row>
    <row r="38" spans="1:3" ht="12.75">
      <c r="A38" s="9" t="s">
        <v>280</v>
      </c>
      <c r="B38" s="42"/>
      <c r="C38" s="42"/>
    </row>
    <row r="39" spans="1:3" ht="12.75">
      <c r="A39" s="9"/>
      <c r="B39" s="42"/>
      <c r="C39" s="42">
        <v>0</v>
      </c>
    </row>
    <row r="40" spans="1:3" ht="12.75">
      <c r="A40" s="3" t="s">
        <v>190</v>
      </c>
      <c r="B40" s="102">
        <f>SUM(B36:B39)</f>
        <v>-5645</v>
      </c>
      <c r="C40" s="102">
        <f>SUM(C36:C39)</f>
        <v>-11965</v>
      </c>
    </row>
    <row r="41" spans="2:3" ht="12.75">
      <c r="B41" s="42"/>
      <c r="C41" s="42"/>
    </row>
    <row r="42" spans="1:3" ht="12.75">
      <c r="A42" s="3" t="s">
        <v>191</v>
      </c>
      <c r="B42" s="42"/>
      <c r="C42" s="42"/>
    </row>
    <row r="43" spans="1:3" ht="12.75">
      <c r="A43" s="9" t="s">
        <v>247</v>
      </c>
      <c r="B43" s="42">
        <v>0</v>
      </c>
      <c r="C43" s="42"/>
    </row>
    <row r="44" spans="1:3" ht="12.75">
      <c r="A44" s="9" t="s">
        <v>226</v>
      </c>
      <c r="B44" s="42">
        <v>-216</v>
      </c>
      <c r="C44" s="42"/>
    </row>
    <row r="45" spans="1:3" ht="12.75">
      <c r="A45" s="9" t="s">
        <v>198</v>
      </c>
      <c r="B45" s="42">
        <v>1453</v>
      </c>
      <c r="C45" s="42">
        <v>5253</v>
      </c>
    </row>
    <row r="46" spans="1:3" ht="12.75">
      <c r="A46" s="9" t="s">
        <v>192</v>
      </c>
      <c r="B46" s="42">
        <v>-83</v>
      </c>
      <c r="C46" s="42">
        <v>-776</v>
      </c>
    </row>
    <row r="47" spans="1:3" ht="12.75">
      <c r="A47" s="9" t="s">
        <v>249</v>
      </c>
      <c r="B47" s="42">
        <v>-11</v>
      </c>
      <c r="C47" s="42">
        <v>-33</v>
      </c>
    </row>
    <row r="48" spans="1:3" ht="12.75">
      <c r="A48" s="9" t="s">
        <v>186</v>
      </c>
      <c r="B48" s="42">
        <v>-226</v>
      </c>
      <c r="C48" s="42">
        <v>-205</v>
      </c>
    </row>
    <row r="49" spans="1:3" ht="12.75">
      <c r="A49" s="3" t="s">
        <v>193</v>
      </c>
      <c r="B49" s="102">
        <f>SUM(B43:B48)</f>
        <v>917</v>
      </c>
      <c r="C49" s="102">
        <f>SUM(C43:C48)</f>
        <v>4239</v>
      </c>
    </row>
    <row r="50" spans="1:3" ht="12.75">
      <c r="A50" s="9"/>
      <c r="B50" s="42"/>
      <c r="C50" s="42"/>
    </row>
    <row r="51" spans="2:3" ht="12.75">
      <c r="B51" s="88"/>
      <c r="C51" s="88"/>
    </row>
    <row r="52" spans="1:3" ht="12.75">
      <c r="A52" s="3" t="s">
        <v>22</v>
      </c>
      <c r="B52" s="88">
        <f>+B33+B40+B49</f>
        <v>6102</v>
      </c>
      <c r="C52" s="88">
        <f>+C33+C40+C49</f>
        <v>-7399</v>
      </c>
    </row>
    <row r="53" spans="1:3" ht="12.75">
      <c r="A53" s="3" t="s">
        <v>88</v>
      </c>
      <c r="B53" s="44">
        <v>39382</v>
      </c>
      <c r="C53" s="44">
        <v>43425</v>
      </c>
    </row>
    <row r="54" spans="1:3" ht="12.75">
      <c r="A54" s="3" t="s">
        <v>300</v>
      </c>
      <c r="B54" s="45">
        <f>SUM(B52:B53)</f>
        <v>45484</v>
      </c>
      <c r="C54" s="45">
        <f>SUM(C52:C53)</f>
        <v>36026</v>
      </c>
    </row>
    <row r="56" ht="12.75">
      <c r="A56" s="3" t="s">
        <v>18</v>
      </c>
    </row>
    <row r="57" ht="12.75">
      <c r="A57" s="9" t="s">
        <v>195</v>
      </c>
    </row>
    <row r="58" spans="1:3" ht="12.75">
      <c r="A58" s="9" t="s">
        <v>196</v>
      </c>
      <c r="B58" s="41">
        <v>26484</v>
      </c>
      <c r="C58" s="41">
        <v>28026</v>
      </c>
    </row>
    <row r="59" spans="1:3" ht="12.75">
      <c r="A59" s="9" t="s">
        <v>197</v>
      </c>
      <c r="B59" s="41">
        <v>19000</v>
      </c>
      <c r="C59" s="41">
        <v>8000</v>
      </c>
    </row>
    <row r="60" spans="2:3" ht="12.75">
      <c r="B60" s="103">
        <f>SUM(B58:B59)</f>
        <v>45484</v>
      </c>
      <c r="C60" s="103">
        <f>SUM(C58:C59)</f>
        <v>36026</v>
      </c>
    </row>
    <row r="63" ht="12.75">
      <c r="A63" s="3" t="s">
        <v>173</v>
      </c>
    </row>
    <row r="64" ht="12.75">
      <c r="A64" s="3" t="s">
        <v>282</v>
      </c>
    </row>
    <row r="66" ht="12.75">
      <c r="D66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2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94"/>
  <sheetViews>
    <sheetView zoomScalePageLayoutView="0" workbookViewId="0" topLeftCell="A87">
      <selection activeCell="K148" sqref="K148"/>
    </sheetView>
  </sheetViews>
  <sheetFormatPr defaultColWidth="9.140625" defaultRowHeight="12.75"/>
  <cols>
    <col min="1" max="1" width="4.00390625" style="6" customWidth="1"/>
    <col min="2" max="2" width="12.7109375" style="0" customWidth="1"/>
    <col min="3" max="5" width="11.7109375" style="0" customWidth="1"/>
    <col min="6" max="6" width="12.57421875" style="0" customWidth="1"/>
    <col min="7" max="7" width="11.7109375" style="0" customWidth="1"/>
    <col min="8" max="8" width="11.8515625" style="0" customWidth="1"/>
    <col min="9" max="9" width="9.28125" style="0" bestFit="1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174</v>
      </c>
      <c r="H2" s="8" t="s">
        <v>61</v>
      </c>
    </row>
    <row r="3" ht="12.75">
      <c r="A3" s="3" t="s">
        <v>294</v>
      </c>
    </row>
    <row r="5" spans="1:2" ht="12.75">
      <c r="A5" s="6">
        <v>1</v>
      </c>
      <c r="B5" s="3" t="s">
        <v>45</v>
      </c>
    </row>
    <row r="6" spans="1:2" s="9" customFormat="1" ht="12.75">
      <c r="A6" s="16"/>
      <c r="B6" s="9" t="s">
        <v>210</v>
      </c>
    </row>
    <row r="7" spans="1:2" s="9" customFormat="1" ht="12.75">
      <c r="A7" s="16"/>
      <c r="B7" s="9" t="s">
        <v>211</v>
      </c>
    </row>
    <row r="8" spans="1:2" s="9" customFormat="1" ht="12.75">
      <c r="A8" s="16"/>
      <c r="B8" s="9" t="s">
        <v>212</v>
      </c>
    </row>
    <row r="9" spans="1:2" s="9" customFormat="1" ht="12.75">
      <c r="A9" s="16"/>
      <c r="B9" s="9" t="s">
        <v>213</v>
      </c>
    </row>
    <row r="10" spans="1:2" s="9" customFormat="1" ht="12.75">
      <c r="A10" s="16"/>
      <c r="B10" s="9" t="s">
        <v>214</v>
      </c>
    </row>
    <row r="11" spans="1:2" s="9" customFormat="1" ht="12.75">
      <c r="A11" s="16"/>
      <c r="B11" s="9" t="s">
        <v>215</v>
      </c>
    </row>
    <row r="12" spans="1:2" s="9" customFormat="1" ht="12.75">
      <c r="A12" s="16"/>
      <c r="B12" s="9" t="s">
        <v>283</v>
      </c>
    </row>
    <row r="13" s="9" customFormat="1" ht="12.75">
      <c r="A13" s="16"/>
    </row>
    <row r="14" spans="1:2" s="9" customFormat="1" ht="12.75">
      <c r="A14" s="16"/>
      <c r="B14" s="9" t="s">
        <v>253</v>
      </c>
    </row>
    <row r="15" spans="1:2" s="9" customFormat="1" ht="12.75">
      <c r="A15" s="16"/>
      <c r="B15" s="9" t="s">
        <v>258</v>
      </c>
    </row>
    <row r="16" spans="1:2" s="9" customFormat="1" ht="12.75">
      <c r="A16" s="16"/>
      <c r="B16" s="9" t="s">
        <v>284</v>
      </c>
    </row>
    <row r="17" spans="1:2" s="9" customFormat="1" ht="12.75">
      <c r="A17" s="16"/>
      <c r="B17" s="9" t="s">
        <v>285</v>
      </c>
    </row>
    <row r="18" spans="1:2" s="9" customFormat="1" ht="12.75">
      <c r="A18" s="16"/>
      <c r="B18" s="9" t="s">
        <v>257</v>
      </c>
    </row>
    <row r="19" s="9" customFormat="1" ht="12.75">
      <c r="A19" s="16"/>
    </row>
    <row r="20" s="9" customFormat="1" ht="12.75">
      <c r="A20" s="16"/>
    </row>
    <row r="21" s="9" customFormat="1" ht="12.75">
      <c r="A21" s="16"/>
    </row>
    <row r="24" ht="12.75">
      <c r="A24" s="6" t="s">
        <v>0</v>
      </c>
    </row>
    <row r="25" spans="1:8" ht="12.75">
      <c r="A25" s="6" t="s">
        <v>174</v>
      </c>
      <c r="H25" s="8" t="s">
        <v>62</v>
      </c>
    </row>
    <row r="26" ht="12.75">
      <c r="A26" s="3" t="s">
        <v>294</v>
      </c>
    </row>
    <row r="27" ht="12.75">
      <c r="A27" s="3"/>
    </row>
    <row r="28" spans="1:2" ht="12.75">
      <c r="A28" s="6">
        <v>2</v>
      </c>
      <c r="B28" s="3" t="s">
        <v>227</v>
      </c>
    </row>
    <row r="29" ht="12.75">
      <c r="B29" t="s">
        <v>292</v>
      </c>
    </row>
    <row r="30" ht="12.75">
      <c r="B30" t="s">
        <v>228</v>
      </c>
    </row>
    <row r="32" spans="1:2" ht="12.75">
      <c r="A32" s="6">
        <v>3</v>
      </c>
      <c r="B32" s="3" t="s">
        <v>27</v>
      </c>
    </row>
    <row r="33" ht="12.75">
      <c r="B33" t="s">
        <v>91</v>
      </c>
    </row>
    <row r="34" ht="12.75">
      <c r="B34" t="s">
        <v>36</v>
      </c>
    </row>
    <row r="36" spans="1:2" ht="12.75">
      <c r="A36" s="19">
        <v>4</v>
      </c>
      <c r="B36" s="3" t="s">
        <v>29</v>
      </c>
    </row>
    <row r="37" spans="1:2" s="9" customFormat="1" ht="12.75">
      <c r="A37" s="16"/>
      <c r="B37" s="9" t="s">
        <v>89</v>
      </c>
    </row>
    <row r="38" spans="1:2" s="9" customFormat="1" ht="12.75">
      <c r="A38" s="16"/>
      <c r="B38" s="9" t="s">
        <v>90</v>
      </c>
    </row>
    <row r="39" s="9" customFormat="1" ht="12.75">
      <c r="A39" s="16"/>
    </row>
    <row r="40" spans="1:2" ht="12.75">
      <c r="A40" s="6">
        <v>5</v>
      </c>
      <c r="B40" s="3" t="s">
        <v>30</v>
      </c>
    </row>
    <row r="41" ht="12.75">
      <c r="B41" t="s">
        <v>31</v>
      </c>
    </row>
    <row r="42" ht="12.75">
      <c r="B42" t="s">
        <v>32</v>
      </c>
    </row>
    <row r="44" spans="1:2" ht="12.75">
      <c r="A44" s="6">
        <v>6</v>
      </c>
      <c r="B44" s="3" t="s">
        <v>11</v>
      </c>
    </row>
    <row r="45" ht="12.75">
      <c r="B45" s="9" t="s">
        <v>140</v>
      </c>
    </row>
    <row r="46" ht="12.75">
      <c r="B46" s="9"/>
    </row>
    <row r="47" spans="1:8" ht="12.75">
      <c r="A47" s="6">
        <v>7</v>
      </c>
      <c r="B47" s="3" t="s">
        <v>23</v>
      </c>
      <c r="G47" s="146"/>
      <c r="H47" s="146"/>
    </row>
    <row r="48" spans="2:10" ht="12.75">
      <c r="B48" s="127" t="s">
        <v>271</v>
      </c>
      <c r="G48" s="33"/>
      <c r="H48" s="33"/>
      <c r="J48" t="s">
        <v>49</v>
      </c>
    </row>
    <row r="49" spans="2:8" ht="12.75">
      <c r="B49" s="3"/>
      <c r="G49" s="33"/>
      <c r="H49" s="33"/>
    </row>
    <row r="50" spans="2:8" ht="12.75">
      <c r="B50" s="9"/>
      <c r="G50" s="26"/>
      <c r="H50" s="27"/>
    </row>
    <row r="51" spans="1:8" ht="12.75">
      <c r="A51" s="6">
        <v>8</v>
      </c>
      <c r="B51" s="3" t="s">
        <v>235</v>
      </c>
      <c r="G51" s="26"/>
      <c r="H51" s="27"/>
    </row>
    <row r="52" spans="2:8" ht="12.75">
      <c r="B52" s="9"/>
      <c r="G52" s="48"/>
      <c r="H52" s="27"/>
    </row>
    <row r="53" spans="2:8" ht="12.75">
      <c r="B53" s="3" t="s">
        <v>85</v>
      </c>
      <c r="C53" s="3"/>
      <c r="D53" s="3"/>
      <c r="G53" s="8" t="s">
        <v>7</v>
      </c>
      <c r="H53" s="27"/>
    </row>
    <row r="54" spans="2:8" ht="12.75">
      <c r="B54" t="s">
        <v>8</v>
      </c>
      <c r="E54" s="9"/>
      <c r="G54" s="43" t="s">
        <v>94</v>
      </c>
      <c r="H54" s="53"/>
    </row>
    <row r="55" spans="7:8" ht="12.75">
      <c r="G55" s="43"/>
      <c r="H55" s="53"/>
    </row>
    <row r="56" spans="1:8" ht="12.75">
      <c r="A56" s="6">
        <v>9</v>
      </c>
      <c r="B56" s="3" t="s">
        <v>8</v>
      </c>
      <c r="H56" s="9"/>
    </row>
    <row r="57" spans="2:5" ht="12.75">
      <c r="B57" s="9" t="s">
        <v>106</v>
      </c>
      <c r="C57" s="109"/>
      <c r="D57" s="109"/>
      <c r="E57" s="109"/>
    </row>
    <row r="58" spans="2:5" ht="12.75">
      <c r="B58" s="9" t="s">
        <v>107</v>
      </c>
      <c r="C58" s="109"/>
      <c r="D58" s="109"/>
      <c r="E58" s="109"/>
    </row>
    <row r="60" spans="1:2" ht="12.75">
      <c r="A60" s="6">
        <v>10</v>
      </c>
      <c r="B60" s="3" t="s">
        <v>33</v>
      </c>
    </row>
    <row r="61" ht="12.75">
      <c r="B61" t="s">
        <v>37</v>
      </c>
    </row>
    <row r="62" ht="12.75">
      <c r="B62" s="9" t="s">
        <v>314</v>
      </c>
    </row>
    <row r="63" ht="12.75">
      <c r="B63" s="9" t="s">
        <v>209</v>
      </c>
    </row>
    <row r="65" spans="1:2" ht="12.75">
      <c r="A65" s="6">
        <v>11</v>
      </c>
      <c r="B65" s="3" t="s">
        <v>26</v>
      </c>
    </row>
    <row r="66" ht="12.75">
      <c r="B66" s="9" t="s">
        <v>261</v>
      </c>
    </row>
    <row r="67" ht="12.75">
      <c r="B67" s="3"/>
    </row>
    <row r="68" spans="2:8" ht="12.75">
      <c r="B68" s="9"/>
      <c r="G68" s="26"/>
      <c r="H68" s="27"/>
    </row>
    <row r="69" spans="2:8" ht="12.75">
      <c r="B69" s="9"/>
      <c r="G69" s="26"/>
      <c r="H69" s="27"/>
    </row>
    <row r="70" ht="12.75">
      <c r="A70" s="6" t="s">
        <v>0</v>
      </c>
    </row>
    <row r="71" spans="1:8" ht="12.75">
      <c r="A71" s="6" t="s">
        <v>174</v>
      </c>
      <c r="H71" s="8" t="s">
        <v>63</v>
      </c>
    </row>
    <row r="72" ht="12.75">
      <c r="A72" s="3" t="s">
        <v>294</v>
      </c>
    </row>
    <row r="73" spans="7:8" ht="12.75">
      <c r="G73" s="26"/>
      <c r="H73" s="27"/>
    </row>
    <row r="74" spans="1:10" ht="12.75">
      <c r="A74" s="6">
        <v>12</v>
      </c>
      <c r="B74" s="3" t="s">
        <v>128</v>
      </c>
      <c r="J74" s="105"/>
    </row>
    <row r="75" ht="12.75">
      <c r="J75" s="105"/>
    </row>
    <row r="76" spans="2:10" ht="12.75">
      <c r="B76" s="3" t="s">
        <v>302</v>
      </c>
      <c r="J76" s="105"/>
    </row>
    <row r="77" spans="1:10" s="41" customFormat="1" ht="12.75">
      <c r="A77" s="39"/>
      <c r="B77" s="40" t="s">
        <v>303</v>
      </c>
      <c r="C77"/>
      <c r="D77"/>
      <c r="E77" s="55" t="s">
        <v>152</v>
      </c>
      <c r="F77" s="55" t="s">
        <v>152</v>
      </c>
      <c r="G77" s="33"/>
      <c r="H77"/>
      <c r="J77" s="90"/>
    </row>
    <row r="78" spans="1:10" s="41" customFormat="1" ht="12.75">
      <c r="A78" s="39"/>
      <c r="B78" s="110"/>
      <c r="C78" s="84" t="s">
        <v>84</v>
      </c>
      <c r="D78" s="84" t="s">
        <v>84</v>
      </c>
      <c r="E78" s="85" t="s">
        <v>83</v>
      </c>
      <c r="F78" s="85" t="s">
        <v>83</v>
      </c>
      <c r="G78" s="85" t="s">
        <v>5</v>
      </c>
      <c r="H78" s="85" t="s">
        <v>5</v>
      </c>
      <c r="J78" s="90"/>
    </row>
    <row r="79" spans="1:10" s="41" customFormat="1" ht="12.75">
      <c r="A79" s="39"/>
      <c r="B79" s="112"/>
      <c r="C79" s="104">
        <v>2014</v>
      </c>
      <c r="D79" s="104">
        <v>2013</v>
      </c>
      <c r="E79" s="104">
        <v>2014</v>
      </c>
      <c r="F79" s="104">
        <v>2013</v>
      </c>
      <c r="G79" s="104">
        <v>2014</v>
      </c>
      <c r="H79" s="104">
        <v>2013</v>
      </c>
      <c r="J79" s="90"/>
    </row>
    <row r="80" spans="1:10" s="41" customFormat="1" ht="12.75">
      <c r="A80" s="39"/>
      <c r="B80" s="111"/>
      <c r="C80" s="43" t="s">
        <v>7</v>
      </c>
      <c r="D80" s="43" t="s">
        <v>7</v>
      </c>
      <c r="E80" s="43" t="s">
        <v>7</v>
      </c>
      <c r="F80" s="43" t="s">
        <v>7</v>
      </c>
      <c r="G80" s="43" t="s">
        <v>7</v>
      </c>
      <c r="H80" s="43" t="s">
        <v>7</v>
      </c>
      <c r="J80" s="91"/>
    </row>
    <row r="81" spans="1:10" s="41" customFormat="1" ht="12.75">
      <c r="A81" s="39"/>
      <c r="B81" s="113" t="s">
        <v>10</v>
      </c>
      <c r="J81" s="92"/>
    </row>
    <row r="82" spans="1:10" s="41" customFormat="1" ht="12.75">
      <c r="A82" s="39"/>
      <c r="B82" s="111" t="s">
        <v>200</v>
      </c>
      <c r="C82" s="44">
        <v>59275</v>
      </c>
      <c r="D82" s="44">
        <v>48372</v>
      </c>
      <c r="E82" s="44">
        <v>11691</v>
      </c>
      <c r="F82" s="44">
        <v>14435</v>
      </c>
      <c r="G82" s="42">
        <f>+C82+E82</f>
        <v>70966</v>
      </c>
      <c r="H82" s="42">
        <f>+D82+F82</f>
        <v>62807</v>
      </c>
      <c r="J82" s="92"/>
    </row>
    <row r="83" spans="1:10" s="41" customFormat="1" ht="12.75">
      <c r="A83" s="39"/>
      <c r="B83" s="111" t="s">
        <v>217</v>
      </c>
      <c r="C83" s="44">
        <v>-1268</v>
      </c>
      <c r="D83" s="44">
        <v>-1164</v>
      </c>
      <c r="E83" s="44">
        <v>-4500</v>
      </c>
      <c r="F83" s="44">
        <v>-3000</v>
      </c>
      <c r="G83" s="42">
        <f>+C83+E83</f>
        <v>-5768</v>
      </c>
      <c r="H83" s="42">
        <f>+D83+F83</f>
        <v>-4164</v>
      </c>
      <c r="J83" s="92"/>
    </row>
    <row r="84" spans="1:10" s="41" customFormat="1" ht="12.75">
      <c r="A84" s="39"/>
      <c r="B84" s="111" t="s">
        <v>216</v>
      </c>
      <c r="C84" s="44">
        <v>0</v>
      </c>
      <c r="D84" s="44"/>
      <c r="E84" s="44"/>
      <c r="F84" s="44"/>
      <c r="G84" s="42">
        <f>+C84+E84</f>
        <v>0</v>
      </c>
      <c r="H84" s="42"/>
      <c r="J84" s="92"/>
    </row>
    <row r="85" spans="1:10" s="41" customFormat="1" ht="12.75">
      <c r="A85" s="39"/>
      <c r="B85" s="111" t="s">
        <v>201</v>
      </c>
      <c r="C85" s="132">
        <f aca="true" t="shared" si="0" ref="C85:H85">SUM(C82:C84)</f>
        <v>58007</v>
      </c>
      <c r="D85" s="132">
        <f t="shared" si="0"/>
        <v>47208</v>
      </c>
      <c r="E85" s="132">
        <f t="shared" si="0"/>
        <v>7191</v>
      </c>
      <c r="F85" s="132">
        <f t="shared" si="0"/>
        <v>11435</v>
      </c>
      <c r="G85" s="132">
        <f t="shared" si="0"/>
        <v>65198</v>
      </c>
      <c r="H85" s="132">
        <f t="shared" si="0"/>
        <v>58643</v>
      </c>
      <c r="J85" s="92"/>
    </row>
    <row r="86" spans="1:10" s="41" customFormat="1" ht="12.75">
      <c r="A86" s="39"/>
      <c r="B86" s="113"/>
      <c r="C86" s="44"/>
      <c r="D86" s="44"/>
      <c r="E86" s="44"/>
      <c r="F86" s="44"/>
      <c r="G86" s="42"/>
      <c r="H86" s="42"/>
      <c r="J86" s="92"/>
    </row>
    <row r="87" spans="1:10" s="41" customFormat="1" ht="12.75">
      <c r="A87" s="39"/>
      <c r="B87" s="113"/>
      <c r="C87" s="44"/>
      <c r="D87" s="44"/>
      <c r="E87" s="44"/>
      <c r="F87" s="44"/>
      <c r="G87" s="42"/>
      <c r="H87" s="42"/>
      <c r="J87" s="92"/>
    </row>
    <row r="88" spans="1:10" s="41" customFormat="1" ht="12.75">
      <c r="A88" s="39"/>
      <c r="B88" s="113" t="s">
        <v>199</v>
      </c>
      <c r="C88" s="62">
        <v>7240</v>
      </c>
      <c r="D88" s="62">
        <v>4907</v>
      </c>
      <c r="E88" s="62">
        <v>1291</v>
      </c>
      <c r="F88" s="62">
        <v>2175</v>
      </c>
      <c r="G88" s="42">
        <f>+C88+E88</f>
        <v>8531</v>
      </c>
      <c r="H88" s="42">
        <f>+D88+F88</f>
        <v>7082</v>
      </c>
      <c r="J88" s="92"/>
    </row>
    <row r="89" spans="1:10" s="41" customFormat="1" ht="12.75">
      <c r="A89" s="39"/>
      <c r="B89" s="113" t="s">
        <v>129</v>
      </c>
      <c r="C89" s="62">
        <v>182981</v>
      </c>
      <c r="D89" s="62">
        <v>157748</v>
      </c>
      <c r="E89" s="62">
        <v>32339</v>
      </c>
      <c r="F89" s="62">
        <v>28950</v>
      </c>
      <c r="G89" s="42">
        <f>+C89+E89</f>
        <v>215320</v>
      </c>
      <c r="H89" s="42">
        <f>+D89+F89</f>
        <v>186698</v>
      </c>
      <c r="J89" s="92"/>
    </row>
    <row r="91" spans="2:8" ht="12.75">
      <c r="B91" s="3" t="s">
        <v>230</v>
      </c>
      <c r="G91" s="1" t="s">
        <v>304</v>
      </c>
      <c r="H91" s="1" t="s">
        <v>304</v>
      </c>
    </row>
    <row r="92" spans="7:8" ht="12.75">
      <c r="G92" s="1" t="s">
        <v>234</v>
      </c>
      <c r="H92" s="1" t="s">
        <v>234</v>
      </c>
    </row>
    <row r="93" spans="7:8" ht="12.75">
      <c r="G93" s="120" t="s">
        <v>305</v>
      </c>
      <c r="H93" s="120" t="s">
        <v>306</v>
      </c>
    </row>
    <row r="94" spans="7:8" ht="12.75">
      <c r="G94" s="43" t="s">
        <v>7</v>
      </c>
      <c r="H94" s="43" t="s">
        <v>7</v>
      </c>
    </row>
    <row r="95" spans="2:8" ht="12.75">
      <c r="B95" t="s">
        <v>231</v>
      </c>
      <c r="G95" s="41">
        <f>+G88</f>
        <v>8531</v>
      </c>
      <c r="H95" s="41">
        <f>+H88</f>
        <v>7082</v>
      </c>
    </row>
    <row r="96" spans="2:8" ht="12.75">
      <c r="B96" t="s">
        <v>232</v>
      </c>
      <c r="G96" s="41">
        <v>337</v>
      </c>
      <c r="H96" s="41">
        <v>1890</v>
      </c>
    </row>
    <row r="97" spans="2:8" ht="12.75">
      <c r="B97" t="s">
        <v>248</v>
      </c>
      <c r="G97" s="41">
        <v>-843</v>
      </c>
      <c r="H97" s="41">
        <v>-862</v>
      </c>
    </row>
    <row r="98" spans="2:8" ht="12.75">
      <c r="B98" s="9" t="s">
        <v>272</v>
      </c>
      <c r="G98" s="41">
        <v>0</v>
      </c>
      <c r="H98" s="41">
        <v>0</v>
      </c>
    </row>
    <row r="99" spans="2:8" ht="12.75">
      <c r="B99" t="s">
        <v>233</v>
      </c>
      <c r="G99" s="132">
        <f>+income!E30</f>
        <v>8025</v>
      </c>
      <c r="H99" s="132">
        <f>SUM(H95:H98)</f>
        <v>8110</v>
      </c>
    </row>
    <row r="100" spans="7:8" ht="12.75">
      <c r="G100" s="133"/>
      <c r="H100" s="133"/>
    </row>
    <row r="102" spans="1:2" ht="12.75">
      <c r="A102" s="6">
        <v>13</v>
      </c>
      <c r="B102" s="3" t="s">
        <v>28</v>
      </c>
    </row>
    <row r="103" ht="12.75">
      <c r="B103" t="s">
        <v>38</v>
      </c>
    </row>
    <row r="104" ht="12.75">
      <c r="B104" s="9" t="s">
        <v>293</v>
      </c>
    </row>
    <row r="105" ht="12.75">
      <c r="B105" s="9" t="s">
        <v>126</v>
      </c>
    </row>
    <row r="106" ht="12.75">
      <c r="B106" s="9" t="s">
        <v>127</v>
      </c>
    </row>
    <row r="108" ht="12.75">
      <c r="B108" s="9"/>
    </row>
    <row r="109" spans="1:2" ht="12.75">
      <c r="A109" s="6">
        <v>14</v>
      </c>
      <c r="B109" s="3" t="s">
        <v>279</v>
      </c>
    </row>
    <row r="110" ht="12.75">
      <c r="B110" s="9" t="s">
        <v>315</v>
      </c>
    </row>
    <row r="111" ht="12.75">
      <c r="B111" s="9"/>
    </row>
    <row r="112" ht="12.75">
      <c r="B112" s="9" t="s">
        <v>316</v>
      </c>
    </row>
    <row r="113" ht="12.75">
      <c r="B113" s="9"/>
    </row>
    <row r="114" ht="12.75">
      <c r="B114" s="9"/>
    </row>
    <row r="115" spans="1:2" ht="12.75">
      <c r="A115" s="6">
        <v>15</v>
      </c>
      <c r="B115" s="3" t="s">
        <v>202</v>
      </c>
    </row>
    <row r="116" ht="12.75">
      <c r="B116" s="9" t="s">
        <v>254</v>
      </c>
    </row>
    <row r="117" ht="12.75">
      <c r="B117" s="9"/>
    </row>
    <row r="119" ht="12.75">
      <c r="A119" s="6" t="s">
        <v>0</v>
      </c>
    </row>
    <row r="120" spans="1:8" ht="12.75">
      <c r="A120" s="6" t="s">
        <v>174</v>
      </c>
      <c r="H120" s="8" t="s">
        <v>64</v>
      </c>
    </row>
    <row r="121" ht="12.75">
      <c r="A121" s="3" t="s">
        <v>294</v>
      </c>
    </row>
    <row r="123" spans="1:2" ht="12.75">
      <c r="A123" s="6">
        <v>16</v>
      </c>
      <c r="B123" s="3" t="s">
        <v>12</v>
      </c>
    </row>
    <row r="124" ht="12.75">
      <c r="B124" s="3" t="s">
        <v>270</v>
      </c>
    </row>
    <row r="125" spans="2:6" ht="12.75">
      <c r="B125" s="3"/>
      <c r="E125" s="55" t="s">
        <v>268</v>
      </c>
      <c r="F125" s="55" t="s">
        <v>268</v>
      </c>
    </row>
    <row r="126" spans="2:6" ht="12.75">
      <c r="B126" s="3" t="s">
        <v>267</v>
      </c>
      <c r="C126" s="9"/>
      <c r="D126" s="9"/>
      <c r="E126" s="130" t="s">
        <v>305</v>
      </c>
      <c r="F126" s="130" t="s">
        <v>306</v>
      </c>
    </row>
    <row r="127" spans="2:6" ht="12.75">
      <c r="B127" s="9" t="s">
        <v>10</v>
      </c>
      <c r="C127" s="9"/>
      <c r="D127" s="9"/>
      <c r="E127" s="44">
        <v>37072</v>
      </c>
      <c r="F127" s="44">
        <v>35990</v>
      </c>
    </row>
    <row r="128" spans="2:6" ht="12.75">
      <c r="B128" s="9" t="s">
        <v>176</v>
      </c>
      <c r="C128" s="9"/>
      <c r="D128" s="9"/>
      <c r="E128" s="44">
        <v>4712</v>
      </c>
      <c r="F128" s="44">
        <v>5113</v>
      </c>
    </row>
    <row r="129" spans="2:6" ht="12.75">
      <c r="B129" s="9"/>
      <c r="C129" s="9"/>
      <c r="D129" s="9"/>
      <c r="E129" s="9"/>
      <c r="F129" s="9"/>
    </row>
    <row r="130" spans="2:6" ht="12.75">
      <c r="B130" s="9" t="s">
        <v>320</v>
      </c>
      <c r="C130" s="9"/>
      <c r="D130" s="9"/>
      <c r="E130" s="9"/>
      <c r="F130" s="9"/>
    </row>
    <row r="131" spans="2:6" ht="12.75">
      <c r="B131" s="9" t="s">
        <v>319</v>
      </c>
      <c r="C131" s="9"/>
      <c r="D131" s="9"/>
      <c r="E131" s="9"/>
      <c r="F131" s="9"/>
    </row>
    <row r="132" spans="2:6" ht="12.75">
      <c r="B132" s="9"/>
      <c r="C132" s="9"/>
      <c r="D132" s="9"/>
      <c r="E132" s="9"/>
      <c r="F132" s="9"/>
    </row>
    <row r="133" ht="12.75">
      <c r="B133" s="9" t="s">
        <v>331</v>
      </c>
    </row>
    <row r="134" ht="12.75">
      <c r="B134" s="9" t="s">
        <v>290</v>
      </c>
    </row>
    <row r="135" ht="12.75">
      <c r="B135" s="9" t="s">
        <v>336</v>
      </c>
    </row>
    <row r="136" ht="12.75">
      <c r="B136" s="9"/>
    </row>
    <row r="137" ht="12.75">
      <c r="B137" s="9" t="s">
        <v>327</v>
      </c>
    </row>
    <row r="138" ht="12.75">
      <c r="B138" s="9" t="s">
        <v>289</v>
      </c>
    </row>
    <row r="139" ht="12.75">
      <c r="B139" s="9"/>
    </row>
    <row r="140" ht="12.75">
      <c r="B140" s="9" t="s">
        <v>330</v>
      </c>
    </row>
    <row r="141" ht="12.75">
      <c r="B141" s="9" t="s">
        <v>321</v>
      </c>
    </row>
    <row r="142" ht="12.75">
      <c r="B142" s="9" t="s">
        <v>332</v>
      </c>
    </row>
    <row r="143" spans="1:2" ht="12.75">
      <c r="A143"/>
      <c r="B143" s="9"/>
    </row>
    <row r="144" spans="1:2" ht="12.75">
      <c r="A144" s="6">
        <v>17</v>
      </c>
      <c r="B144" s="3" t="s">
        <v>266</v>
      </c>
    </row>
    <row r="145" spans="2:6" ht="12.75">
      <c r="B145" s="3"/>
      <c r="E145" s="55" t="s">
        <v>268</v>
      </c>
      <c r="F145" s="55" t="s">
        <v>268</v>
      </c>
    </row>
    <row r="146" spans="1:6" s="9" customFormat="1" ht="12.75">
      <c r="A146" s="16"/>
      <c r="B146" s="3" t="s">
        <v>267</v>
      </c>
      <c r="E146" s="130" t="s">
        <v>305</v>
      </c>
      <c r="F146" s="130" t="s">
        <v>286</v>
      </c>
    </row>
    <row r="147" spans="1:6" s="9" customFormat="1" ht="12.75">
      <c r="A147" s="16"/>
      <c r="B147" s="9" t="s">
        <v>10</v>
      </c>
      <c r="E147" s="44">
        <v>37072</v>
      </c>
      <c r="F147" s="44">
        <v>28828</v>
      </c>
    </row>
    <row r="148" spans="1:11" s="9" customFormat="1" ht="12.75">
      <c r="A148" s="16"/>
      <c r="B148" s="9" t="s">
        <v>176</v>
      </c>
      <c r="E148" s="44">
        <v>4712</v>
      </c>
      <c r="F148" s="44">
        <v>3313</v>
      </c>
      <c r="K148" s="9" t="s">
        <v>49</v>
      </c>
    </row>
    <row r="149" s="9" customFormat="1" ht="12.75">
      <c r="A149" s="16"/>
    </row>
    <row r="150" spans="1:2" s="9" customFormat="1" ht="12.75">
      <c r="A150" s="16"/>
      <c r="B150" s="9" t="s">
        <v>322</v>
      </c>
    </row>
    <row r="151" ht="12.75">
      <c r="B151" s="9" t="s">
        <v>269</v>
      </c>
    </row>
    <row r="152" ht="12.75">
      <c r="B152" s="9"/>
    </row>
    <row r="153" ht="12.75">
      <c r="B153" s="9" t="s">
        <v>335</v>
      </c>
    </row>
    <row r="154" ht="12.75">
      <c r="B154" s="9" t="s">
        <v>334</v>
      </c>
    </row>
    <row r="155" ht="12.75">
      <c r="B155" s="9" t="s">
        <v>333</v>
      </c>
    </row>
    <row r="156" ht="12.75">
      <c r="B156" s="9"/>
    </row>
    <row r="157" ht="12.75">
      <c r="B157" s="9"/>
    </row>
    <row r="158" spans="1:2" s="61" customFormat="1" ht="12.75">
      <c r="A158" s="6">
        <v>18</v>
      </c>
      <c r="B158" s="3" t="s">
        <v>337</v>
      </c>
    </row>
    <row r="159" spans="1:2" s="61" customFormat="1" ht="12.75">
      <c r="A159" s="6"/>
      <c r="B159" s="9" t="s">
        <v>338</v>
      </c>
    </row>
    <row r="160" spans="1:2" s="61" customFormat="1" ht="12.75">
      <c r="A160" s="131"/>
      <c r="B160" s="9" t="s">
        <v>339</v>
      </c>
    </row>
    <row r="161" spans="1:2" s="61" customFormat="1" ht="12.75">
      <c r="A161" s="131"/>
      <c r="B161" s="9"/>
    </row>
    <row r="162" s="9" customFormat="1" ht="12.75">
      <c r="A162" s="16"/>
    </row>
    <row r="163" spans="1:2" ht="12.75">
      <c r="A163" s="6">
        <v>19</v>
      </c>
      <c r="B163" s="3" t="s">
        <v>35</v>
      </c>
    </row>
    <row r="164" ht="12.75">
      <c r="B164" t="s">
        <v>55</v>
      </c>
    </row>
    <row r="166" ht="12.75">
      <c r="B166" s="9"/>
    </row>
    <row r="168" spans="1:8" ht="12.75">
      <c r="A168" s="6" t="s">
        <v>0</v>
      </c>
      <c r="H168" s="8" t="s">
        <v>65</v>
      </c>
    </row>
    <row r="169" ht="12.75">
      <c r="A169" s="6" t="s">
        <v>174</v>
      </c>
    </row>
    <row r="170" ht="12.75">
      <c r="A170" s="3" t="s">
        <v>294</v>
      </c>
    </row>
    <row r="171" ht="12.75">
      <c r="A171" s="3"/>
    </row>
    <row r="172" spans="1:7" ht="12.75">
      <c r="A172" s="6">
        <v>20</v>
      </c>
      <c r="B172" s="3" t="s">
        <v>16</v>
      </c>
      <c r="D172" s="146" t="s">
        <v>54</v>
      </c>
      <c r="E172" s="146"/>
      <c r="F172" s="146" t="s">
        <v>307</v>
      </c>
      <c r="G172" s="146"/>
    </row>
    <row r="173" spans="4:7" ht="12.75">
      <c r="D173" s="128" t="s">
        <v>305</v>
      </c>
      <c r="E173" s="128" t="s">
        <v>306</v>
      </c>
      <c r="F173" s="128" t="s">
        <v>305</v>
      </c>
      <c r="G173" s="128" t="s">
        <v>306</v>
      </c>
    </row>
    <row r="174" spans="4:7" ht="12.75">
      <c r="D174" s="8" t="s">
        <v>7</v>
      </c>
      <c r="E174" s="8" t="s">
        <v>7</v>
      </c>
      <c r="F174" s="8" t="s">
        <v>7</v>
      </c>
      <c r="G174" s="8" t="s">
        <v>7</v>
      </c>
    </row>
    <row r="175" spans="2:7" ht="12.75">
      <c r="B175" t="s">
        <v>77</v>
      </c>
      <c r="D175" s="73">
        <v>1635</v>
      </c>
      <c r="E175" s="66">
        <v>1523</v>
      </c>
      <c r="F175" s="73">
        <v>2463</v>
      </c>
      <c r="G175" s="66">
        <v>2060</v>
      </c>
    </row>
    <row r="176" spans="2:7" ht="12.75">
      <c r="B176" t="s">
        <v>78</v>
      </c>
      <c r="D176" s="60">
        <v>0</v>
      </c>
      <c r="E176" s="60">
        <v>0</v>
      </c>
      <c r="F176" s="60">
        <v>0</v>
      </c>
      <c r="G176" s="60">
        <v>0</v>
      </c>
    </row>
    <row r="177" spans="4:7" ht="12.75">
      <c r="D177" s="86">
        <f>SUM(D175:D176)</f>
        <v>1635</v>
      </c>
      <c r="E177" s="86">
        <f>SUM(E175:E176)</f>
        <v>1523</v>
      </c>
      <c r="F177" s="86">
        <f>SUM(F175:F176)</f>
        <v>2463</v>
      </c>
      <c r="G177" s="86">
        <f>SUM(G175:G176)</f>
        <v>2060</v>
      </c>
    </row>
    <row r="178" ht="12.75">
      <c r="A178" s="3"/>
    </row>
    <row r="179" spans="1:2" ht="12.75">
      <c r="A179" s="3"/>
      <c r="B179" s="9"/>
    </row>
    <row r="180" spans="1:2" ht="12.75">
      <c r="A180" s="3"/>
      <c r="B180" s="9"/>
    </row>
    <row r="181" ht="12.75">
      <c r="A181" s="3"/>
    </row>
    <row r="182" spans="1:2" ht="12.75">
      <c r="A182" s="6">
        <v>21</v>
      </c>
      <c r="B182" s="3" t="s">
        <v>24</v>
      </c>
    </row>
    <row r="183" ht="12.75">
      <c r="B183" t="s">
        <v>47</v>
      </c>
    </row>
    <row r="184" ht="12.75">
      <c r="B184" t="s">
        <v>48</v>
      </c>
    </row>
    <row r="185" spans="1:8" ht="12.75">
      <c r="A185" s="3"/>
      <c r="H185" s="1"/>
    </row>
    <row r="186" spans="1:2" ht="12.75">
      <c r="A186" s="6">
        <v>22</v>
      </c>
      <c r="B186" s="3" t="s">
        <v>25</v>
      </c>
    </row>
    <row r="187" spans="5:6" ht="12.75">
      <c r="E187" s="130" t="s">
        <v>305</v>
      </c>
      <c r="F187" s="130" t="s">
        <v>306</v>
      </c>
    </row>
    <row r="188" spans="2:6" ht="12.75">
      <c r="B188" s="115" t="s">
        <v>13</v>
      </c>
      <c r="E188" s="8" t="s">
        <v>7</v>
      </c>
      <c r="F188" s="8" t="s">
        <v>7</v>
      </c>
    </row>
    <row r="189" spans="2:6" ht="12.75">
      <c r="B189" s="3" t="s">
        <v>203</v>
      </c>
      <c r="E189" s="8"/>
      <c r="F189" s="8"/>
    </row>
    <row r="190" spans="2:6" ht="12.75">
      <c r="B190" s="9" t="s">
        <v>238</v>
      </c>
      <c r="E190" s="2">
        <v>326</v>
      </c>
      <c r="F190" s="2">
        <v>326</v>
      </c>
    </row>
    <row r="191" spans="2:6" ht="12.75">
      <c r="B191" s="9" t="s">
        <v>239</v>
      </c>
      <c r="E191" s="5">
        <v>38</v>
      </c>
      <c r="F191" s="5">
        <v>38</v>
      </c>
    </row>
    <row r="192" spans="5:6" ht="12.75">
      <c r="E192" s="10">
        <f>SUM(E190:E191)</f>
        <v>364</v>
      </c>
      <c r="F192" s="10">
        <f>SUM(F190:F191)</f>
        <v>364</v>
      </c>
    </row>
    <row r="193" spans="5:6" ht="12.75">
      <c r="E193" s="2"/>
      <c r="F193" s="2"/>
    </row>
    <row r="194" spans="2:6" ht="12.75">
      <c r="B194" s="3" t="s">
        <v>204</v>
      </c>
      <c r="E194" s="8"/>
      <c r="F194" s="8"/>
    </row>
    <row r="195" spans="2:10" ht="12.75">
      <c r="B195" s="9" t="s">
        <v>237</v>
      </c>
      <c r="E195" s="2">
        <v>19285</v>
      </c>
      <c r="F195" s="2">
        <v>18090</v>
      </c>
      <c r="J195" s="9" t="s">
        <v>49</v>
      </c>
    </row>
    <row r="197" spans="5:6" ht="12.75">
      <c r="E197" s="4">
        <f>SUM(E192:E195)</f>
        <v>19649</v>
      </c>
      <c r="F197" s="4">
        <f>SUM(F192:F195)</f>
        <v>18454</v>
      </c>
    </row>
    <row r="198" spans="2:6" ht="12.75">
      <c r="B198" s="115" t="s">
        <v>14</v>
      </c>
      <c r="E198" s="2"/>
      <c r="F198" s="2"/>
    </row>
    <row r="199" spans="2:6" ht="12.75">
      <c r="B199" s="3" t="s">
        <v>203</v>
      </c>
      <c r="E199" s="2"/>
      <c r="F199" s="2"/>
    </row>
    <row r="200" spans="2:6" ht="12.75">
      <c r="B200" s="9" t="s">
        <v>238</v>
      </c>
      <c r="E200" s="2">
        <v>735</v>
      </c>
      <c r="F200" s="2">
        <v>957</v>
      </c>
    </row>
    <row r="201" spans="2:6" ht="12.75">
      <c r="B201" s="9" t="s">
        <v>239</v>
      </c>
      <c r="E201" s="2">
        <v>61</v>
      </c>
      <c r="F201" s="2">
        <v>100</v>
      </c>
    </row>
    <row r="203" spans="5:6" ht="12.75">
      <c r="E203" s="4">
        <f>SUM(E200:E202)</f>
        <v>796</v>
      </c>
      <c r="F203" s="4">
        <f>SUM(F200:F202)</f>
        <v>1057</v>
      </c>
    </row>
    <row r="204" spans="2:6" ht="12.75">
      <c r="B204" s="3" t="s">
        <v>5</v>
      </c>
      <c r="E204" s="18">
        <f>+E197+E203</f>
        <v>20445</v>
      </c>
      <c r="F204" s="18">
        <f>+F197+F203</f>
        <v>19511</v>
      </c>
    </row>
    <row r="205" spans="2:8" ht="12.75">
      <c r="B205" s="3"/>
      <c r="G205" s="10"/>
      <c r="H205" s="10"/>
    </row>
    <row r="206" spans="2:8" ht="12.75">
      <c r="B206" s="3" t="s">
        <v>205</v>
      </c>
      <c r="G206" s="10"/>
      <c r="H206" s="10"/>
    </row>
    <row r="207" spans="2:8" ht="12.75">
      <c r="B207" s="3" t="s">
        <v>206</v>
      </c>
      <c r="G207" s="10"/>
      <c r="H207" s="10"/>
    </row>
    <row r="208" spans="2:8" ht="12.75">
      <c r="B208" s="3"/>
      <c r="G208" s="10"/>
      <c r="H208" s="10"/>
    </row>
    <row r="209" spans="2:8" ht="12.75">
      <c r="B209" s="3" t="s">
        <v>296</v>
      </c>
      <c r="D209" s="8" t="s">
        <v>13</v>
      </c>
      <c r="E209" s="8" t="s">
        <v>14</v>
      </c>
      <c r="G209" s="10"/>
      <c r="H209" s="10"/>
    </row>
    <row r="210" spans="2:8" ht="12.75">
      <c r="B210" s="3"/>
      <c r="D210" s="8" t="s">
        <v>7</v>
      </c>
      <c r="E210" s="8" t="s">
        <v>7</v>
      </c>
      <c r="G210" s="10"/>
      <c r="H210" s="10"/>
    </row>
    <row r="211" spans="2:8" ht="12.75">
      <c r="B211" s="3" t="s">
        <v>207</v>
      </c>
      <c r="D211" s="107">
        <f>+E197-D212-D213-E214</f>
        <v>4316</v>
      </c>
      <c r="E211" s="107">
        <f>+E203</f>
        <v>796</v>
      </c>
      <c r="G211" s="10"/>
      <c r="H211" s="10"/>
    </row>
    <row r="212" spans="2:8" ht="12.75">
      <c r="B212" s="3" t="s">
        <v>52</v>
      </c>
      <c r="D212" s="107">
        <v>13819</v>
      </c>
      <c r="E212" s="106"/>
      <c r="G212" s="10"/>
      <c r="H212" s="10"/>
    </row>
    <row r="213" spans="2:8" ht="12.75">
      <c r="B213" s="3" t="s">
        <v>218</v>
      </c>
      <c r="D213" s="107">
        <v>1514</v>
      </c>
      <c r="E213" s="106"/>
      <c r="G213" s="10"/>
      <c r="H213" s="10"/>
    </row>
    <row r="214" spans="2:8" ht="12.75">
      <c r="B214" s="3" t="s">
        <v>151</v>
      </c>
      <c r="D214" s="107">
        <v>143</v>
      </c>
      <c r="E214" s="106"/>
      <c r="G214" s="10"/>
      <c r="H214" s="10"/>
    </row>
    <row r="215" spans="2:8" ht="12.75">
      <c r="B215" s="3" t="s">
        <v>208</v>
      </c>
      <c r="D215" s="108">
        <f>+E197</f>
        <v>19649</v>
      </c>
      <c r="E215" s="108">
        <f>SUM(E211:E214)</f>
        <v>796</v>
      </c>
      <c r="G215" s="10"/>
      <c r="H215" s="10"/>
    </row>
    <row r="216" spans="1:8" s="9" customFormat="1" ht="12.75">
      <c r="A216" s="16"/>
      <c r="B216" s="3"/>
      <c r="C216" s="15"/>
      <c r="D216" s="30"/>
      <c r="E216" s="15"/>
      <c r="G216" s="17"/>
      <c r="H216" s="17"/>
    </row>
    <row r="217" spans="1:8" s="9" customFormat="1" ht="12.75">
      <c r="A217" s="6" t="s">
        <v>0</v>
      </c>
      <c r="B217" s="3"/>
      <c r="C217" s="15"/>
      <c r="D217" s="30"/>
      <c r="E217" s="15"/>
      <c r="G217" s="17"/>
      <c r="H217" s="8" t="s">
        <v>66</v>
      </c>
    </row>
    <row r="218" spans="1:8" s="9" customFormat="1" ht="12.75">
      <c r="A218" s="6" t="s">
        <v>174</v>
      </c>
      <c r="B218" s="3"/>
      <c r="C218" s="15"/>
      <c r="D218" s="30"/>
      <c r="E218" s="15"/>
      <c r="G218" s="17"/>
      <c r="H218" s="17"/>
    </row>
    <row r="219" spans="1:8" s="9" customFormat="1" ht="12.75">
      <c r="A219" s="3" t="s">
        <v>294</v>
      </c>
      <c r="B219" s="3"/>
      <c r="C219" s="15"/>
      <c r="D219" s="30"/>
      <c r="E219" s="15"/>
      <c r="G219" s="17"/>
      <c r="H219" s="17"/>
    </row>
    <row r="220" spans="1:8" s="9" customFormat="1" ht="12.75">
      <c r="A220" s="3"/>
      <c r="B220" s="3"/>
      <c r="C220" s="15"/>
      <c r="D220" s="30"/>
      <c r="E220" s="15"/>
      <c r="G220" s="17"/>
      <c r="H220" s="17"/>
    </row>
    <row r="221" spans="1:8" s="9" customFormat="1" ht="12.75">
      <c r="A221" s="6">
        <v>23</v>
      </c>
      <c r="B221" s="3" t="s">
        <v>103</v>
      </c>
      <c r="C221" s="15"/>
      <c r="D221" s="30"/>
      <c r="E221" s="15"/>
      <c r="G221" s="17"/>
      <c r="H221" s="17"/>
    </row>
    <row r="222" spans="1:9" s="9" customFormat="1" ht="12.75">
      <c r="A222" s="16"/>
      <c r="B222" s="9" t="s">
        <v>317</v>
      </c>
      <c r="C222" s="15"/>
      <c r="D222" s="30"/>
      <c r="E222" s="15"/>
      <c r="G222" s="17"/>
      <c r="H222" s="17"/>
      <c r="I222" s="3"/>
    </row>
    <row r="223" spans="1:9" s="9" customFormat="1" ht="12.75">
      <c r="A223" s="16"/>
      <c r="C223" s="15"/>
      <c r="D223" s="30"/>
      <c r="E223" s="15"/>
      <c r="G223" s="17"/>
      <c r="H223" s="17"/>
      <c r="I223" s="3"/>
    </row>
    <row r="224" spans="1:8" s="9" customFormat="1" ht="12.75">
      <c r="A224" s="16"/>
      <c r="B224" s="9" t="s">
        <v>95</v>
      </c>
      <c r="C224" s="15"/>
      <c r="D224" s="30"/>
      <c r="E224" s="15"/>
      <c r="G224" s="17"/>
      <c r="H224" s="17"/>
    </row>
    <row r="225" spans="1:8" s="9" customFormat="1" ht="12.75">
      <c r="A225" s="16"/>
      <c r="C225" s="15"/>
      <c r="D225" s="30"/>
      <c r="E225" s="15"/>
      <c r="G225" s="17"/>
      <c r="H225" s="17"/>
    </row>
    <row r="226" spans="1:8" s="9" customFormat="1" ht="12.75">
      <c r="A226" s="16"/>
      <c r="C226" s="15"/>
      <c r="D226" s="30"/>
      <c r="E226" s="15"/>
      <c r="F226" s="55" t="s">
        <v>287</v>
      </c>
      <c r="G226" s="56"/>
      <c r="H226" s="17"/>
    </row>
    <row r="227" spans="1:8" s="9" customFormat="1" ht="12.75">
      <c r="A227" s="16"/>
      <c r="C227" s="15"/>
      <c r="D227" s="30"/>
      <c r="E227" s="15"/>
      <c r="F227" s="55" t="s">
        <v>102</v>
      </c>
      <c r="G227" s="56"/>
      <c r="H227" s="17"/>
    </row>
    <row r="228" spans="1:8" s="9" customFormat="1" ht="12.75">
      <c r="A228" s="16"/>
      <c r="B228" s="9" t="s">
        <v>96</v>
      </c>
      <c r="C228" s="15"/>
      <c r="D228" s="30"/>
      <c r="E228" s="15"/>
      <c r="F228" s="16" t="s">
        <v>101</v>
      </c>
      <c r="G228" s="114"/>
      <c r="H228" s="17"/>
    </row>
    <row r="229" spans="1:8" s="9" customFormat="1" ht="12.75">
      <c r="A229" s="16"/>
      <c r="C229" s="15"/>
      <c r="D229" s="30"/>
      <c r="E229" s="15"/>
      <c r="G229" s="17"/>
      <c r="H229" s="17"/>
    </row>
    <row r="230" spans="1:8" s="9" customFormat="1" ht="12.75">
      <c r="A230" s="16"/>
      <c r="B230" s="9" t="s">
        <v>97</v>
      </c>
      <c r="F230" s="64" t="s">
        <v>94</v>
      </c>
      <c r="G230" s="42"/>
      <c r="H230" s="17"/>
    </row>
    <row r="231" spans="1:8" s="9" customFormat="1" ht="12.75">
      <c r="A231" s="16"/>
      <c r="B231" s="9" t="s">
        <v>98</v>
      </c>
      <c r="F231" s="64" t="s">
        <v>94</v>
      </c>
      <c r="G231" s="54"/>
      <c r="H231" s="17"/>
    </row>
    <row r="232" spans="1:8" s="9" customFormat="1" ht="12.75">
      <c r="A232" s="16"/>
      <c r="B232" s="9" t="s">
        <v>99</v>
      </c>
      <c r="F232" s="63">
        <v>2110240</v>
      </c>
      <c r="G232" s="42"/>
      <c r="H232" s="17"/>
    </row>
    <row r="233" spans="1:8" s="9" customFormat="1" ht="12.75">
      <c r="A233" s="16"/>
      <c r="B233" s="9" t="s">
        <v>100</v>
      </c>
      <c r="F233" s="54" t="s">
        <v>94</v>
      </c>
      <c r="G233" s="54"/>
      <c r="H233" s="17"/>
    </row>
    <row r="234" spans="1:8" s="9" customFormat="1" ht="12.75">
      <c r="A234" s="16"/>
      <c r="G234" s="17"/>
      <c r="H234" s="17"/>
    </row>
    <row r="235" spans="1:2" ht="12.75">
      <c r="A235" s="6">
        <v>24</v>
      </c>
      <c r="B235" s="3" t="s">
        <v>155</v>
      </c>
    </row>
    <row r="236" spans="1:2" s="9" customFormat="1" ht="12.75">
      <c r="A236" s="16"/>
      <c r="B236" s="9" t="s">
        <v>308</v>
      </c>
    </row>
    <row r="237" spans="1:7" s="9" customFormat="1" ht="12.75">
      <c r="A237" s="16"/>
      <c r="F237" s="8" t="s">
        <v>148</v>
      </c>
      <c r="G237" s="8" t="s">
        <v>153</v>
      </c>
    </row>
    <row r="238" spans="1:7" s="9" customFormat="1" ht="12.75">
      <c r="A238" s="16"/>
      <c r="F238" s="8" t="s">
        <v>149</v>
      </c>
      <c r="G238" s="8" t="s">
        <v>150</v>
      </c>
    </row>
    <row r="239" spans="1:7" s="9" customFormat="1" ht="12.75">
      <c r="A239" s="16"/>
      <c r="F239" s="8" t="s">
        <v>7</v>
      </c>
      <c r="G239" s="8" t="s">
        <v>7</v>
      </c>
    </row>
    <row r="240" spans="1:7" s="9" customFormat="1" ht="12.75">
      <c r="A240" s="16"/>
      <c r="B240" s="9" t="s">
        <v>121</v>
      </c>
      <c r="F240" s="123" t="s">
        <v>94</v>
      </c>
      <c r="G240" s="125" t="s">
        <v>94</v>
      </c>
    </row>
    <row r="241" s="9" customFormat="1" ht="12.75">
      <c r="A241" s="16"/>
    </row>
    <row r="242" spans="1:2" ht="12.75">
      <c r="A242" s="6">
        <v>25</v>
      </c>
      <c r="B242" s="3" t="s">
        <v>15</v>
      </c>
    </row>
    <row r="243" ht="12.75">
      <c r="B243" t="s">
        <v>39</v>
      </c>
    </row>
    <row r="244" ht="12.75">
      <c r="B244" t="s">
        <v>40</v>
      </c>
    </row>
    <row r="246" spans="1:2" ht="12.75">
      <c r="A246" s="6">
        <v>26</v>
      </c>
      <c r="B246" s="3" t="s">
        <v>278</v>
      </c>
    </row>
    <row r="247" ht="12.75">
      <c r="B247" s="9" t="s">
        <v>288</v>
      </c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s="9" customFormat="1" ht="12.75">
      <c r="A254" s="16"/>
    </row>
    <row r="255" spans="1:8" s="9" customFormat="1" ht="12.75">
      <c r="A255" s="6" t="s">
        <v>0</v>
      </c>
      <c r="H255" s="8" t="s">
        <v>116</v>
      </c>
    </row>
    <row r="256" s="9" customFormat="1" ht="12.75">
      <c r="A256" s="6" t="s">
        <v>174</v>
      </c>
    </row>
    <row r="257" s="9" customFormat="1" ht="12.75">
      <c r="A257" s="3" t="s">
        <v>294</v>
      </c>
    </row>
    <row r="258" s="9" customFormat="1" ht="12.75">
      <c r="A258" s="16"/>
    </row>
    <row r="259" spans="1:11" s="9" customFormat="1" ht="12.75">
      <c r="A259" s="6">
        <v>27</v>
      </c>
      <c r="B259" s="3" t="s">
        <v>34</v>
      </c>
      <c r="C259"/>
      <c r="D259"/>
      <c r="E259"/>
      <c r="F259"/>
      <c r="G259"/>
      <c r="H259"/>
      <c r="I259"/>
      <c r="J259"/>
      <c r="K259" s="9" t="s">
        <v>49</v>
      </c>
    </row>
    <row r="260" spans="1:10" s="9" customFormat="1" ht="12.75">
      <c r="A260" s="6"/>
      <c r="B260" s="3"/>
      <c r="C260"/>
      <c r="D260"/>
      <c r="E260"/>
      <c r="F260"/>
      <c r="G260"/>
      <c r="H260"/>
      <c r="I260"/>
      <c r="J260"/>
    </row>
    <row r="261" spans="1:10" s="9" customFormat="1" ht="12.75">
      <c r="A261" s="6"/>
      <c r="B261" s="3" t="s">
        <v>86</v>
      </c>
      <c r="C261"/>
      <c r="D261"/>
      <c r="E261"/>
      <c r="F261"/>
      <c r="G261"/>
      <c r="H261"/>
      <c r="I261"/>
      <c r="J261"/>
    </row>
    <row r="262" spans="1:10" s="9" customFormat="1" ht="12.75">
      <c r="A262" s="6"/>
      <c r="B262" t="s">
        <v>56</v>
      </c>
      <c r="C262"/>
      <c r="D262"/>
      <c r="E262"/>
      <c r="F262"/>
      <c r="G262"/>
      <c r="H262"/>
      <c r="I262"/>
      <c r="J262"/>
    </row>
    <row r="263" spans="1:10" s="9" customFormat="1" ht="12.75">
      <c r="A263" s="6"/>
      <c r="B263" t="s">
        <v>57</v>
      </c>
      <c r="C263"/>
      <c r="D263"/>
      <c r="E263"/>
      <c r="F263"/>
      <c r="G263"/>
      <c r="H263"/>
      <c r="I263"/>
      <c r="J263"/>
    </row>
    <row r="264" spans="1:10" s="9" customFormat="1" ht="12.75">
      <c r="A264" s="6"/>
      <c r="B264" t="s">
        <v>58</v>
      </c>
      <c r="C264"/>
      <c r="D264"/>
      <c r="E264"/>
      <c r="F264"/>
      <c r="G264"/>
      <c r="H264"/>
      <c r="I264"/>
      <c r="J264"/>
    </row>
    <row r="265" spans="1:10" s="9" customFormat="1" ht="12.75">
      <c r="A265" s="6"/>
      <c r="B265"/>
      <c r="C265"/>
      <c r="D265"/>
      <c r="E265" s="136"/>
      <c r="F265" s="136"/>
      <c r="G265" s="136"/>
      <c r="H265" s="136"/>
      <c r="I265"/>
      <c r="J265" t="s">
        <v>49</v>
      </c>
    </row>
    <row r="266" spans="1:10" s="9" customFormat="1" ht="12.75">
      <c r="A266" s="6"/>
      <c r="B266" s="3" t="s">
        <v>309</v>
      </c>
      <c r="C266"/>
      <c r="D266"/>
      <c r="E266" s="3"/>
      <c r="F266" s="3"/>
      <c r="G266" s="3"/>
      <c r="H266" s="3"/>
      <c r="I266" t="s">
        <v>49</v>
      </c>
      <c r="J266"/>
    </row>
    <row r="267" ht="12.75">
      <c r="B267" s="9"/>
    </row>
    <row r="268" spans="1:10" s="9" customFormat="1" ht="12.75">
      <c r="A268" s="6"/>
      <c r="B268" s="3" t="s">
        <v>53</v>
      </c>
      <c r="C268"/>
      <c r="D268"/>
      <c r="E268"/>
      <c r="F268" s="3">
        <v>2014</v>
      </c>
      <c r="G268" s="3">
        <v>2013</v>
      </c>
      <c r="I268"/>
      <c r="J268"/>
    </row>
    <row r="269" spans="1:10" s="9" customFormat="1" ht="12.75">
      <c r="A269" s="6"/>
      <c r="B269" t="s">
        <v>115</v>
      </c>
      <c r="C269"/>
      <c r="D269"/>
      <c r="E269"/>
      <c r="F269" s="10">
        <v>79581840</v>
      </c>
      <c r="G269" s="10">
        <v>79581840</v>
      </c>
      <c r="I269"/>
      <c r="J269"/>
    </row>
    <row r="270" spans="1:10" s="9" customFormat="1" ht="12.75">
      <c r="A270" s="6"/>
      <c r="B270" s="9" t="s">
        <v>114</v>
      </c>
      <c r="C270"/>
      <c r="D270"/>
      <c r="E270"/>
      <c r="F270" s="60">
        <v>-1990240</v>
      </c>
      <c r="G270" s="60">
        <v>-1950240</v>
      </c>
      <c r="H270" s="61"/>
      <c r="I270"/>
      <c r="J270"/>
    </row>
    <row r="271" spans="1:10" s="9" customFormat="1" ht="12.75">
      <c r="A271" s="6"/>
      <c r="B271" s="9" t="s">
        <v>53</v>
      </c>
      <c r="C271"/>
      <c r="D271"/>
      <c r="E271"/>
      <c r="F271" s="47">
        <f>SUM(F269:F270)</f>
        <v>77591600</v>
      </c>
      <c r="G271" s="47">
        <f>SUM(G269:G270)</f>
        <v>77631600</v>
      </c>
      <c r="I271"/>
      <c r="J271"/>
    </row>
    <row r="272" spans="1:10" s="9" customFormat="1" ht="12.75">
      <c r="A272" s="6"/>
      <c r="B272" s="3"/>
      <c r="C272"/>
      <c r="D272"/>
      <c r="E272"/>
      <c r="G272" s="2"/>
      <c r="I272"/>
      <c r="J272"/>
    </row>
    <row r="273" spans="1:10" s="9" customFormat="1" ht="12.75">
      <c r="A273" s="6"/>
      <c r="B273" s="3" t="s">
        <v>111</v>
      </c>
      <c r="C273"/>
      <c r="D273"/>
      <c r="E273"/>
      <c r="F273"/>
      <c r="G273"/>
      <c r="H273"/>
      <c r="I273"/>
      <c r="J273"/>
    </row>
    <row r="275" spans="1:2" ht="12.75">
      <c r="A275" s="6">
        <v>28</v>
      </c>
      <c r="B275" s="3" t="s">
        <v>164</v>
      </c>
    </row>
    <row r="276" spans="4:8" ht="12.75">
      <c r="D276" s="146"/>
      <c r="E276" s="146"/>
      <c r="F276" s="146" t="s">
        <v>307</v>
      </c>
      <c r="G276" s="146"/>
      <c r="H276" s="33"/>
    </row>
    <row r="277" spans="4:8" ht="12.75">
      <c r="D277" s="128"/>
      <c r="E277" s="128"/>
      <c r="F277" s="130" t="s">
        <v>305</v>
      </c>
      <c r="G277" s="130" t="s">
        <v>306</v>
      </c>
      <c r="H277" s="57"/>
    </row>
    <row r="278" spans="4:8" ht="12.75">
      <c r="D278" s="8"/>
      <c r="E278" s="8"/>
      <c r="F278" s="8" t="s">
        <v>7</v>
      </c>
      <c r="G278" s="8" t="s">
        <v>7</v>
      </c>
      <c r="H278" s="8"/>
    </row>
    <row r="279" ht="12.75">
      <c r="B279" s="3" t="s">
        <v>225</v>
      </c>
    </row>
    <row r="280" ht="12.75">
      <c r="B280" s="3" t="s">
        <v>224</v>
      </c>
    </row>
    <row r="281" spans="2:7" ht="12.75">
      <c r="B281" t="s">
        <v>223</v>
      </c>
      <c r="D281" s="41"/>
      <c r="E281" s="41"/>
      <c r="F281" s="41"/>
      <c r="G281" s="41"/>
    </row>
    <row r="282" spans="2:8" ht="12.75">
      <c r="B282" t="s">
        <v>222</v>
      </c>
      <c r="D282" s="41"/>
      <c r="E282" s="122"/>
      <c r="F282" s="41">
        <v>3474</v>
      </c>
      <c r="G282" s="122">
        <v>3471</v>
      </c>
      <c r="H282" s="126"/>
    </row>
    <row r="283" spans="2:7" ht="12.75">
      <c r="B283" t="s">
        <v>273</v>
      </c>
      <c r="D283" s="41"/>
      <c r="E283" s="41"/>
      <c r="F283" s="41"/>
      <c r="G283" s="41"/>
    </row>
    <row r="284" spans="2:7" ht="12.75">
      <c r="B284" t="s">
        <v>274</v>
      </c>
      <c r="D284" s="41"/>
      <c r="E284" s="41"/>
      <c r="F284" s="41">
        <v>194</v>
      </c>
      <c r="G284" s="41"/>
    </row>
    <row r="285" spans="2:7" ht="12.75">
      <c r="B285" t="s">
        <v>245</v>
      </c>
      <c r="D285" s="41"/>
      <c r="E285" s="41"/>
      <c r="F285" s="41">
        <v>12</v>
      </c>
      <c r="G285" s="41">
        <v>189</v>
      </c>
    </row>
    <row r="286" spans="2:7" ht="12.75">
      <c r="B286" t="s">
        <v>246</v>
      </c>
      <c r="D286" s="41"/>
      <c r="E286" s="41"/>
      <c r="F286" s="41">
        <v>0</v>
      </c>
      <c r="G286" s="41">
        <v>0</v>
      </c>
    </row>
    <row r="287" spans="2:7" ht="12.75">
      <c r="B287" t="s">
        <v>221</v>
      </c>
      <c r="D287" s="41"/>
      <c r="E287" s="41"/>
      <c r="F287" s="41">
        <v>0</v>
      </c>
      <c r="G287" s="41">
        <v>26</v>
      </c>
    </row>
    <row r="288" spans="2:7" ht="12.75">
      <c r="B288" s="9" t="s">
        <v>252</v>
      </c>
      <c r="D288" s="41"/>
      <c r="E288" s="41"/>
      <c r="F288" s="41">
        <v>0</v>
      </c>
      <c r="G288" s="41"/>
    </row>
    <row r="289" spans="2:7" ht="12.75">
      <c r="B289" s="9" t="s">
        <v>251</v>
      </c>
      <c r="D289" s="41"/>
      <c r="E289" s="41"/>
      <c r="F289" s="41">
        <v>0</v>
      </c>
      <c r="G289" s="41"/>
    </row>
    <row r="290" spans="2:7" ht="12.75">
      <c r="B290" s="9"/>
      <c r="D290" s="41"/>
      <c r="E290" s="41"/>
      <c r="F290" s="41"/>
      <c r="G290" s="41"/>
    </row>
    <row r="291" spans="4:7" ht="12.75">
      <c r="D291" s="41"/>
      <c r="E291" s="41"/>
      <c r="F291" s="41"/>
      <c r="G291" s="41"/>
    </row>
    <row r="292" spans="2:7" ht="12.75">
      <c r="B292" s="3" t="s">
        <v>219</v>
      </c>
      <c r="D292" s="41"/>
      <c r="E292" s="41"/>
      <c r="F292" s="41"/>
      <c r="G292" s="41"/>
    </row>
    <row r="293" spans="2:7" ht="12.75">
      <c r="B293" s="9" t="s">
        <v>255</v>
      </c>
      <c r="E293" s="41"/>
      <c r="G293" s="41"/>
    </row>
    <row r="294" spans="2:7" ht="12.75">
      <c r="B294" s="9" t="s">
        <v>256</v>
      </c>
      <c r="D294" s="41"/>
      <c r="E294" s="41"/>
      <c r="F294" s="41">
        <v>0</v>
      </c>
      <c r="G294" s="41">
        <v>1034</v>
      </c>
    </row>
    <row r="295" spans="2:7" ht="12.75">
      <c r="B295" t="s">
        <v>220</v>
      </c>
      <c r="D295" s="41"/>
      <c r="E295" s="41"/>
      <c r="F295" s="41">
        <v>0</v>
      </c>
      <c r="G295" s="41">
        <v>0</v>
      </c>
    </row>
    <row r="296" spans="2:7" ht="12.75">
      <c r="B296" t="s">
        <v>229</v>
      </c>
      <c r="D296" s="41"/>
      <c r="E296" s="41"/>
      <c r="F296" s="41"/>
      <c r="G296" s="41"/>
    </row>
    <row r="297" spans="2:7" ht="12.75">
      <c r="B297" t="s">
        <v>221</v>
      </c>
      <c r="D297" s="41"/>
      <c r="E297" s="41"/>
      <c r="F297" s="41">
        <v>0</v>
      </c>
      <c r="G297" s="41">
        <v>20</v>
      </c>
    </row>
    <row r="298" spans="2:7" ht="12.75">
      <c r="B298" t="s">
        <v>328</v>
      </c>
      <c r="D298" s="41"/>
      <c r="E298" s="41"/>
      <c r="F298" s="41"/>
      <c r="G298" s="41"/>
    </row>
    <row r="299" spans="2:7" ht="12.75">
      <c r="B299" t="s">
        <v>329</v>
      </c>
      <c r="D299" s="41">
        <v>0</v>
      </c>
      <c r="E299" s="41">
        <v>0</v>
      </c>
      <c r="F299" s="41">
        <v>20</v>
      </c>
      <c r="G299" s="41">
        <v>0</v>
      </c>
    </row>
    <row r="300" spans="2:7" ht="12.75">
      <c r="B300" t="s">
        <v>318</v>
      </c>
      <c r="D300" s="41"/>
      <c r="E300" s="41"/>
      <c r="F300" s="41"/>
      <c r="G300" s="41"/>
    </row>
    <row r="301" spans="2:7" ht="12.75">
      <c r="B301" t="s">
        <v>251</v>
      </c>
      <c r="D301" s="41"/>
      <c r="E301" s="41"/>
      <c r="F301" s="41">
        <v>386</v>
      </c>
      <c r="G301" s="41"/>
    </row>
    <row r="302" spans="4:7" ht="12.75">
      <c r="D302" s="41"/>
      <c r="E302" s="41"/>
      <c r="F302" s="41" t="s">
        <v>49</v>
      </c>
      <c r="G302" s="41"/>
    </row>
    <row r="303" ht="12.75">
      <c r="B303" t="s">
        <v>236</v>
      </c>
    </row>
    <row r="304" ht="12.75">
      <c r="B304" s="9" t="s">
        <v>325</v>
      </c>
    </row>
    <row r="306" s="9" customFormat="1" ht="12.75">
      <c r="A306" s="16"/>
    </row>
    <row r="307" spans="1:8" s="9" customFormat="1" ht="12.75">
      <c r="A307" s="6" t="s">
        <v>0</v>
      </c>
      <c r="B307" s="3"/>
      <c r="C307" s="15"/>
      <c r="D307" s="30"/>
      <c r="E307" s="15"/>
      <c r="G307" s="17"/>
      <c r="H307" s="8" t="s">
        <v>133</v>
      </c>
    </row>
    <row r="308" spans="1:8" s="9" customFormat="1" ht="12.75">
      <c r="A308" s="6" t="s">
        <v>174</v>
      </c>
      <c r="B308" s="3"/>
      <c r="C308" s="15"/>
      <c r="D308" s="30"/>
      <c r="E308" s="15"/>
      <c r="G308" s="17"/>
      <c r="H308" s="17"/>
    </row>
    <row r="309" spans="1:8" s="9" customFormat="1" ht="12.75">
      <c r="A309" s="3" t="s">
        <v>294</v>
      </c>
      <c r="B309" s="3"/>
      <c r="C309" s="15"/>
      <c r="D309" s="30"/>
      <c r="E309" s="15"/>
      <c r="G309" s="17"/>
      <c r="H309" s="17"/>
    </row>
    <row r="310" s="9" customFormat="1" ht="12.75">
      <c r="A310" s="16"/>
    </row>
    <row r="311" spans="1:3" s="9" customFormat="1" ht="12.75">
      <c r="A311" s="6">
        <v>29</v>
      </c>
      <c r="B311" s="3" t="s">
        <v>134</v>
      </c>
      <c r="C311"/>
    </row>
    <row r="312" spans="1:3" s="9" customFormat="1" ht="12.75">
      <c r="A312" s="6"/>
      <c r="B312" s="9" t="s">
        <v>323</v>
      </c>
      <c r="C312"/>
    </row>
    <row r="313" spans="1:3" s="9" customFormat="1" ht="12.75">
      <c r="A313" s="6"/>
      <c r="B313" s="9" t="s">
        <v>154</v>
      </c>
      <c r="C313"/>
    </row>
    <row r="314" s="9" customFormat="1" ht="12.75">
      <c r="A314" s="16"/>
    </row>
    <row r="315" spans="1:7" s="9" customFormat="1" ht="12.75">
      <c r="A315" s="16"/>
      <c r="F315" s="130" t="s">
        <v>305</v>
      </c>
      <c r="G315" s="130" t="s">
        <v>324</v>
      </c>
    </row>
    <row r="316" spans="1:7" s="9" customFormat="1" ht="12.75">
      <c r="A316" s="16"/>
      <c r="F316" s="8" t="s">
        <v>7</v>
      </c>
      <c r="G316" s="8" t="s">
        <v>7</v>
      </c>
    </row>
    <row r="317" s="9" customFormat="1" ht="12.75">
      <c r="A317" s="16"/>
    </row>
    <row r="318" spans="1:7" s="9" customFormat="1" ht="12.75">
      <c r="A318" s="16"/>
      <c r="B318" s="9" t="s">
        <v>135</v>
      </c>
      <c r="F318" s="44"/>
      <c r="G318" s="44"/>
    </row>
    <row r="319" spans="1:7" s="9" customFormat="1" ht="12.75">
      <c r="A319" s="16"/>
      <c r="B319" s="9" t="s">
        <v>136</v>
      </c>
      <c r="F319" s="44"/>
      <c r="G319" s="44"/>
    </row>
    <row r="320" spans="1:7" s="9" customFormat="1" ht="12.75">
      <c r="A320" s="16"/>
      <c r="B320" s="29" t="s">
        <v>139</v>
      </c>
      <c r="F320" s="44">
        <v>117937</v>
      </c>
      <c r="G320" s="44">
        <v>112395</v>
      </c>
    </row>
    <row r="321" spans="1:7" s="9" customFormat="1" ht="12.75">
      <c r="A321" s="16"/>
      <c r="B321" s="29" t="s">
        <v>137</v>
      </c>
      <c r="F321" s="89">
        <v>6377</v>
      </c>
      <c r="G321" s="89">
        <v>6357</v>
      </c>
    </row>
    <row r="322" spans="1:7" s="9" customFormat="1" ht="12.75">
      <c r="A322" s="16"/>
      <c r="F322" s="88">
        <f>SUM(F320:F321)</f>
        <v>124314</v>
      </c>
      <c r="G322" s="88">
        <f>SUM(G320:G321)</f>
        <v>118752</v>
      </c>
    </row>
    <row r="323" spans="1:7" s="9" customFormat="1" ht="12.75">
      <c r="A323" s="16"/>
      <c r="F323" s="44"/>
      <c r="G323" s="44"/>
    </row>
    <row r="324" spans="1:7" s="9" customFormat="1" ht="12.75">
      <c r="A324" s="16"/>
      <c r="F324" s="44"/>
      <c r="G324" s="44"/>
    </row>
    <row r="325" spans="1:7" s="9" customFormat="1" ht="12.75">
      <c r="A325" s="16"/>
      <c r="B325" s="9" t="s">
        <v>260</v>
      </c>
      <c r="F325" s="44"/>
      <c r="G325" s="44"/>
    </row>
    <row r="326" spans="1:7" s="9" customFormat="1" ht="12.75">
      <c r="A326" s="16"/>
      <c r="B326" s="9" t="s">
        <v>259</v>
      </c>
      <c r="F326" s="44"/>
      <c r="G326" s="44"/>
    </row>
    <row r="327" spans="1:7" s="9" customFormat="1" ht="12.75">
      <c r="A327" s="16"/>
      <c r="B327" s="29" t="s">
        <v>139</v>
      </c>
      <c r="F327" s="44">
        <v>363</v>
      </c>
      <c r="G327" s="44">
        <v>363</v>
      </c>
    </row>
    <row r="328" spans="1:7" s="9" customFormat="1" ht="12.75">
      <c r="A328" s="16"/>
      <c r="B328" s="29" t="s">
        <v>137</v>
      </c>
      <c r="F328" s="89">
        <v>0</v>
      </c>
      <c r="G328" s="89">
        <v>0</v>
      </c>
    </row>
    <row r="329" spans="1:7" s="9" customFormat="1" ht="12.75">
      <c r="A329" s="16"/>
      <c r="F329" s="88">
        <f>SUM(F322:F328)</f>
        <v>124677</v>
      </c>
      <c r="G329" s="88">
        <f>SUM(G322:G328)</f>
        <v>119115</v>
      </c>
    </row>
    <row r="330" spans="1:7" s="9" customFormat="1" ht="12.75">
      <c r="A330" s="16"/>
      <c r="F330" s="44"/>
      <c r="G330" s="44"/>
    </row>
    <row r="331" spans="1:7" s="9" customFormat="1" ht="12.75">
      <c r="A331" s="16"/>
      <c r="F331" s="44"/>
      <c r="G331" s="44"/>
    </row>
    <row r="332" spans="1:7" s="9" customFormat="1" ht="12.75">
      <c r="A332" s="16"/>
      <c r="B332" s="9" t="s">
        <v>138</v>
      </c>
      <c r="F332" s="44">
        <v>-10626</v>
      </c>
      <c r="G332" s="44">
        <v>-10626</v>
      </c>
    </row>
    <row r="333" spans="1:7" s="9" customFormat="1" ht="12.75">
      <c r="A333" s="16"/>
      <c r="F333" s="44" t="s">
        <v>49</v>
      </c>
      <c r="G333" s="44" t="s">
        <v>49</v>
      </c>
    </row>
    <row r="334" spans="1:2" s="9" customFormat="1" ht="12.75">
      <c r="A334" s="16"/>
      <c r="B334" s="9" t="s">
        <v>241</v>
      </c>
    </row>
    <row r="335" spans="1:7" s="9" customFormat="1" ht="12.75">
      <c r="A335" s="16"/>
      <c r="B335" s="9" t="s">
        <v>242</v>
      </c>
      <c r="F335" s="45">
        <v>114051</v>
      </c>
      <c r="G335" s="45">
        <f>+G329+G332</f>
        <v>108489</v>
      </c>
    </row>
    <row r="336" spans="1:6" s="9" customFormat="1" ht="12.75">
      <c r="A336" s="16"/>
      <c r="E336" s="44"/>
      <c r="F336" s="44"/>
    </row>
    <row r="337" ht="12.75">
      <c r="F337" s="41"/>
    </row>
    <row r="338" spans="1:10" s="9" customFormat="1" ht="12.75">
      <c r="A338" s="6"/>
      <c r="B338"/>
      <c r="C338"/>
      <c r="D338"/>
      <c r="E338"/>
      <c r="F338"/>
      <c r="G338"/>
      <c r="H338"/>
      <c r="I338"/>
      <c r="J338"/>
    </row>
    <row r="339" spans="1:10" s="9" customFormat="1" ht="12.75">
      <c r="A339" s="6">
        <v>30</v>
      </c>
      <c r="B339" s="3" t="s">
        <v>112</v>
      </c>
      <c r="C339"/>
      <c r="D339"/>
      <c r="E339"/>
      <c r="F339"/>
      <c r="G339"/>
      <c r="H339"/>
      <c r="I339"/>
      <c r="J339"/>
    </row>
    <row r="340" spans="1:10" s="9" customFormat="1" ht="12.75">
      <c r="A340" s="6"/>
      <c r="B340" t="s">
        <v>113</v>
      </c>
      <c r="C340"/>
      <c r="D340"/>
      <c r="E340"/>
      <c r="F340"/>
      <c r="G340"/>
      <c r="H340"/>
      <c r="I340"/>
      <c r="J340"/>
    </row>
    <row r="341" spans="1:10" s="9" customFormat="1" ht="12.75">
      <c r="A341" s="6"/>
      <c r="B341" s="9" t="s">
        <v>301</v>
      </c>
      <c r="C341"/>
      <c r="D341"/>
      <c r="E341"/>
      <c r="F341"/>
      <c r="G341"/>
      <c r="H341"/>
      <c r="I341"/>
      <c r="J341"/>
    </row>
    <row r="344" spans="1:10" s="9" customFormat="1" ht="12.75">
      <c r="A344" s="6"/>
      <c r="B344"/>
      <c r="C344"/>
      <c r="D344"/>
      <c r="E344" s="136"/>
      <c r="F344" s="136"/>
      <c r="G344" s="136"/>
      <c r="H344" s="136"/>
      <c r="I344"/>
      <c r="J344"/>
    </row>
    <row r="345" spans="1:8" s="9" customFormat="1" ht="12.75">
      <c r="A345" s="16"/>
      <c r="G345" s="17"/>
      <c r="H345" s="17"/>
    </row>
    <row r="346" spans="1:8" s="9" customFormat="1" ht="12.75">
      <c r="A346" s="16"/>
      <c r="G346" s="17"/>
      <c r="H346" s="17"/>
    </row>
    <row r="347" s="9" customFormat="1" ht="12.75">
      <c r="A347" s="16"/>
    </row>
    <row r="348" spans="1:2" s="9" customFormat="1" ht="12.75">
      <c r="A348" s="16"/>
      <c r="B348"/>
    </row>
    <row r="349" s="9" customFormat="1" ht="12.75">
      <c r="A349" s="16"/>
    </row>
    <row r="350" s="9" customFormat="1" ht="12.75">
      <c r="A350" s="16"/>
    </row>
    <row r="351" s="9" customFormat="1" ht="12.75">
      <c r="A351" s="16"/>
    </row>
    <row r="352" s="9" customFormat="1" ht="12.75">
      <c r="A352" s="16"/>
    </row>
    <row r="353" s="9" customFormat="1" ht="12.75">
      <c r="A353" s="16"/>
    </row>
    <row r="354" s="9" customFormat="1" ht="12.75">
      <c r="A354" s="16"/>
    </row>
    <row r="355" spans="1:2" s="9" customFormat="1" ht="12.75">
      <c r="A355" s="16"/>
      <c r="B355" s="3"/>
    </row>
    <row r="356" spans="1:2" s="9" customFormat="1" ht="12.75">
      <c r="A356" s="16"/>
      <c r="B356" s="3"/>
    </row>
    <row r="357" s="9" customFormat="1" ht="12.75">
      <c r="A357" s="16"/>
    </row>
    <row r="358" s="9" customFormat="1" ht="12.75">
      <c r="A358" s="16"/>
    </row>
    <row r="359" s="9" customFormat="1" ht="12.75">
      <c r="A359" s="16"/>
    </row>
    <row r="360" s="9" customFormat="1" ht="12.75">
      <c r="A360" s="16"/>
    </row>
    <row r="361" s="9" customFormat="1" ht="12.75">
      <c r="A361" s="16"/>
    </row>
    <row r="362" s="9" customFormat="1" ht="12.75">
      <c r="A362" s="16"/>
    </row>
    <row r="363" s="9" customFormat="1" ht="12.75">
      <c r="A363" s="16"/>
    </row>
    <row r="364" s="9" customFormat="1" ht="12.75">
      <c r="A364" s="16"/>
    </row>
    <row r="365" spans="1:10" ht="12.75">
      <c r="A365" s="16"/>
      <c r="B365" s="9"/>
      <c r="C365" s="9"/>
      <c r="D365" s="9"/>
      <c r="E365" s="9"/>
      <c r="F365" s="9"/>
      <c r="G365" s="9"/>
      <c r="H365" s="8"/>
      <c r="I365" s="9"/>
      <c r="J365" s="9"/>
    </row>
    <row r="366" spans="2:9" ht="12.75">
      <c r="B366" s="3"/>
      <c r="F366" s="8"/>
      <c r="G366" s="8"/>
      <c r="H366" s="8"/>
      <c r="I366" s="3"/>
    </row>
    <row r="367" spans="2:9" ht="12.75">
      <c r="B367" s="3"/>
      <c r="F367" s="8"/>
      <c r="G367" s="8"/>
      <c r="H367" s="8"/>
      <c r="I367" s="3"/>
    </row>
    <row r="368" spans="6:9" ht="12.75">
      <c r="F368" s="8"/>
      <c r="G368" s="8"/>
      <c r="H368" s="8"/>
      <c r="I368" s="3"/>
    </row>
    <row r="369" spans="2:4" ht="12.75">
      <c r="B369" s="3"/>
      <c r="C369" s="9"/>
      <c r="D369" s="9"/>
    </row>
    <row r="370" spans="2:8" ht="12.75">
      <c r="B370" s="29"/>
      <c r="C370" s="9"/>
      <c r="D370" s="9"/>
      <c r="G370" s="2"/>
      <c r="H370" s="2"/>
    </row>
    <row r="371" spans="2:8" ht="12.75">
      <c r="B371" s="28"/>
      <c r="C371" s="9"/>
      <c r="D371" s="9"/>
      <c r="G371" s="2"/>
      <c r="H371" s="2"/>
    </row>
    <row r="372" spans="2:8" ht="12.75">
      <c r="B372" s="28"/>
      <c r="C372" s="9"/>
      <c r="D372" s="9"/>
      <c r="G372" s="2"/>
      <c r="H372" s="2"/>
    </row>
    <row r="373" spans="2:8" ht="12.75">
      <c r="B373" s="29"/>
      <c r="C373" s="9"/>
      <c r="D373" s="9"/>
      <c r="F373" s="2"/>
      <c r="G373" s="2"/>
      <c r="H373" s="2"/>
    </row>
    <row r="374" spans="2:8" ht="12.75">
      <c r="B374" s="9"/>
      <c r="C374" s="9"/>
      <c r="D374" s="9"/>
      <c r="F374" s="2"/>
      <c r="G374" s="2"/>
      <c r="H374" s="2"/>
    </row>
    <row r="375" spans="1:10" s="9" customFormat="1" ht="12.75">
      <c r="A375" s="6"/>
      <c r="B375" s="3"/>
      <c r="E375"/>
      <c r="F375" s="2"/>
      <c r="G375" s="2"/>
      <c r="H375" s="2"/>
      <c r="I375"/>
      <c r="J375"/>
    </row>
    <row r="376" spans="1:10" s="9" customFormat="1" ht="12.75">
      <c r="A376" s="6"/>
      <c r="B376" s="29"/>
      <c r="E376"/>
      <c r="F376" s="2"/>
      <c r="G376" s="2"/>
      <c r="H376" s="2"/>
      <c r="I376"/>
      <c r="J376"/>
    </row>
    <row r="377" spans="1:10" s="9" customFormat="1" ht="12.75">
      <c r="A377" s="6"/>
      <c r="B377" s="29"/>
      <c r="E377"/>
      <c r="F377" s="2"/>
      <c r="G377" s="2"/>
      <c r="H377" s="2"/>
      <c r="I377"/>
      <c r="J377"/>
    </row>
    <row r="378" spans="1:10" s="9" customFormat="1" ht="12.75">
      <c r="A378" s="6"/>
      <c r="B378" s="29"/>
      <c r="E378"/>
      <c r="F378" s="2"/>
      <c r="G378" s="2"/>
      <c r="H378" s="2"/>
      <c r="I378"/>
      <c r="J378"/>
    </row>
    <row r="379" spans="1:10" s="9" customFormat="1" ht="12.75">
      <c r="A379" s="6"/>
      <c r="B379" s="29"/>
      <c r="E379"/>
      <c r="F379" s="2"/>
      <c r="G379" s="2"/>
      <c r="H379" s="2"/>
      <c r="I379"/>
      <c r="J379"/>
    </row>
    <row r="380" spans="1:10" s="9" customFormat="1" ht="12.75">
      <c r="A380" s="6"/>
      <c r="B380" s="29"/>
      <c r="E380" s="2"/>
      <c r="F380" s="2"/>
      <c r="G380" s="2"/>
      <c r="H380" s="2"/>
      <c r="I380"/>
      <c r="J380"/>
    </row>
    <row r="381" spans="1:10" s="9" customFormat="1" ht="12.75">
      <c r="A381" s="6"/>
      <c r="B381"/>
      <c r="C381"/>
      <c r="D381"/>
      <c r="E381"/>
      <c r="F381"/>
      <c r="G381" s="2"/>
      <c r="H381" s="2"/>
      <c r="I381"/>
      <c r="J381"/>
    </row>
    <row r="382" spans="1:10" s="9" customFormat="1" ht="12.75">
      <c r="A382" s="6"/>
      <c r="B382" s="3"/>
      <c r="C382"/>
      <c r="D382"/>
      <c r="E382"/>
      <c r="F382"/>
      <c r="G382" s="2"/>
      <c r="H382" s="2"/>
      <c r="I382"/>
      <c r="J382"/>
    </row>
    <row r="383" spans="1:10" s="9" customFormat="1" ht="12.75">
      <c r="A383" s="6"/>
      <c r="B383" s="14"/>
      <c r="C383"/>
      <c r="D383"/>
      <c r="E383"/>
      <c r="F383"/>
      <c r="G383" s="2"/>
      <c r="H383" s="2"/>
      <c r="I383"/>
      <c r="J383"/>
    </row>
    <row r="384" spans="1:10" s="9" customFormat="1" ht="12.75">
      <c r="A384" s="6"/>
      <c r="B384" s="14"/>
      <c r="C384"/>
      <c r="D384"/>
      <c r="E384"/>
      <c r="F384"/>
      <c r="G384" s="2"/>
      <c r="H384" s="2"/>
      <c r="I384"/>
      <c r="J384"/>
    </row>
    <row r="385" spans="1:10" s="9" customFormat="1" ht="12.75">
      <c r="A385" s="6"/>
      <c r="B385"/>
      <c r="C385"/>
      <c r="D385"/>
      <c r="E385"/>
      <c r="F385"/>
      <c r="G385" s="2"/>
      <c r="H385" s="2"/>
      <c r="I385"/>
      <c r="J385"/>
    </row>
    <row r="393" ht="12.75">
      <c r="B393" s="3"/>
    </row>
    <row r="394" ht="12.75">
      <c r="B394" s="3"/>
    </row>
  </sheetData>
  <sheetProtection/>
  <mergeCells count="9">
    <mergeCell ref="D276:E276"/>
    <mergeCell ref="F276:G276"/>
    <mergeCell ref="E344:F344"/>
    <mergeCell ref="G344:H344"/>
    <mergeCell ref="G47:H47"/>
    <mergeCell ref="D172:E172"/>
    <mergeCell ref="F172:G172"/>
    <mergeCell ref="E265:F265"/>
    <mergeCell ref="G265:H265"/>
  </mergeCells>
  <printOptions/>
  <pageMargins left="0.75" right="0.75" top="1" bottom="1" header="0.5" footer="0.5"/>
  <pageSetup orientation="portrait" r:id="rId1"/>
  <rowBreaks count="7" manualBreakCount="7">
    <brk id="22" max="255" man="1"/>
    <brk id="68" max="255" man="1"/>
    <brk id="117" max="255" man="1"/>
    <brk id="166" max="255" man="1"/>
    <brk id="215" max="255" man="1"/>
    <brk id="253" max="255" man="1"/>
    <brk id="3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alanwong</cp:lastModifiedBy>
  <cp:lastPrinted>2014-08-21T09:57:19Z</cp:lastPrinted>
  <dcterms:created xsi:type="dcterms:W3CDTF">2002-11-12T04:54:08Z</dcterms:created>
  <dcterms:modified xsi:type="dcterms:W3CDTF">2014-08-25T07:35:37Z</dcterms:modified>
  <cp:category/>
  <cp:version/>
  <cp:contentType/>
  <cp:contentStatus/>
</cp:coreProperties>
</file>