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2120" windowHeight="8952" activeTab="4"/>
  </bookViews>
  <sheets>
    <sheet name="income" sheetId="1" r:id="rId1"/>
    <sheet name="financial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<sst xmlns="http://schemas.openxmlformats.org/spreadsheetml/2006/main" count="542" uniqueCount="375">
  <si>
    <t>UPA CORPORATION BERHAD (384490-P)</t>
  </si>
  <si>
    <t>Share</t>
  </si>
  <si>
    <t>capital</t>
  </si>
  <si>
    <t>Retained</t>
  </si>
  <si>
    <t>profits</t>
  </si>
  <si>
    <t>Total</t>
  </si>
  <si>
    <t>RM'000</t>
  </si>
  <si>
    <t>RM '000</t>
  </si>
  <si>
    <t>Property, plant and equipment</t>
  </si>
  <si>
    <t>Inventories</t>
  </si>
  <si>
    <t>Revenue</t>
  </si>
  <si>
    <t>Debt and equity securities</t>
  </si>
  <si>
    <t>Review of performance</t>
  </si>
  <si>
    <t>Current</t>
  </si>
  <si>
    <t>Non-current</t>
  </si>
  <si>
    <t>Material litigation</t>
  </si>
  <si>
    <t>Taxation</t>
  </si>
  <si>
    <t>Current assets</t>
  </si>
  <si>
    <t>Cash and cash equivalents</t>
  </si>
  <si>
    <t>Current liabilities</t>
  </si>
  <si>
    <t>Share capital</t>
  </si>
  <si>
    <t>Tax expense</t>
  </si>
  <si>
    <t>Net change in Cash and Cash Equivalents</t>
  </si>
  <si>
    <t>Dividends paid</t>
  </si>
  <si>
    <t>Corporate proposals</t>
  </si>
  <si>
    <t>Group Borrowings and Debt Securities</t>
  </si>
  <si>
    <t>Changes in composition of the Group</t>
  </si>
  <si>
    <t>Seasonal or cyclical factors</t>
  </si>
  <si>
    <t>Changes in contingent liabilities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</si>
  <si>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</si>
  <si>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</si>
  <si>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</si>
  <si>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</si>
  <si>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Material events subsequent to the end of the period reported</t>
  </si>
  <si>
    <t>Earnings per share</t>
  </si>
  <si>
    <t>Profit forecast</t>
  </si>
  <si>
    <t>segment is not.</t>
  </si>
  <si>
    <t>There were no material events subsequent to the current financial quarter ended</t>
  </si>
  <si>
    <t>Corporate guarantees issued to licensed financial institutions with regard to banking</t>
  </si>
  <si>
    <t>The Group does not have any material litigation which would materially and adversely</t>
  </si>
  <si>
    <t>affect the financial position of the Group.</t>
  </si>
  <si>
    <t>Non-distributable</t>
  </si>
  <si>
    <t>Distributable</t>
  </si>
  <si>
    <t>Cash flows from operating activities</t>
  </si>
  <si>
    <t xml:space="preserve">Borrowings </t>
  </si>
  <si>
    <t>Basis of preparation</t>
  </si>
  <si>
    <t>Current Quarter</t>
  </si>
  <si>
    <t xml:space="preserve">There are no outstanding corporate proposals that have not been completed as at the date of </t>
  </si>
  <si>
    <t>this report.</t>
  </si>
  <si>
    <t xml:space="preserve"> </t>
  </si>
  <si>
    <t>Diluted earnings per ordinary share (sen)</t>
  </si>
  <si>
    <t>Cash flows from investing activities</t>
  </si>
  <si>
    <t>USD</t>
  </si>
  <si>
    <t>Weighted average number of ordinary shares</t>
  </si>
  <si>
    <t>3 months ended</t>
  </si>
  <si>
    <t>Not applicable.</t>
  </si>
  <si>
    <t>The calculation of basic earnings per share is based on the net profit attributable</t>
  </si>
  <si>
    <t>to ordinary shareholders and the weighted average number of ordinary shares</t>
  </si>
  <si>
    <t>in issue :</t>
  </si>
  <si>
    <t xml:space="preserve">  </t>
  </si>
  <si>
    <t>Page 3</t>
  </si>
  <si>
    <t>Page 5</t>
  </si>
  <si>
    <t>Page 6</t>
  </si>
  <si>
    <t>Page 7</t>
  </si>
  <si>
    <t>Page 8</t>
  </si>
  <si>
    <t>Page 9</t>
  </si>
  <si>
    <t>Page 10</t>
  </si>
  <si>
    <t>Page 4</t>
  </si>
  <si>
    <t>Unaudited Condensed Consolidated Statement of Changes in Equity</t>
  </si>
  <si>
    <t>Net asset per share (RM)</t>
  </si>
  <si>
    <t>Total equity</t>
  </si>
  <si>
    <t>Interest</t>
  </si>
  <si>
    <t>Equity</t>
  </si>
  <si>
    <t>Total Assets</t>
  </si>
  <si>
    <t>Total Equity and Liabilities</t>
  </si>
  <si>
    <t>Total Liabilities</t>
  </si>
  <si>
    <t>Non-Current Assets</t>
  </si>
  <si>
    <t xml:space="preserve">Income tax </t>
  </si>
  <si>
    <t xml:space="preserve">Deferred tax </t>
  </si>
  <si>
    <t>Finance costs</t>
  </si>
  <si>
    <t>Page 1</t>
  </si>
  <si>
    <t>Cost of Sales</t>
  </si>
  <si>
    <t>Gross Profit</t>
  </si>
  <si>
    <t>Trading</t>
  </si>
  <si>
    <t>Manufacturing</t>
  </si>
  <si>
    <t>Authorised and contracted for :</t>
  </si>
  <si>
    <t>(A) Basic earnings per share</t>
  </si>
  <si>
    <t>Administration expenses</t>
  </si>
  <si>
    <t>Cash and Cash Equivalents at 1 January</t>
  </si>
  <si>
    <t>There were no unusual items that have a material effect on the assets, liabilities, equity,</t>
  </si>
  <si>
    <t>net income or cashflow for the current quarter and financial year todate.</t>
  </si>
  <si>
    <t>Manufacturing segment is subject to seasonal and cyclical factors while trading</t>
  </si>
  <si>
    <t>N/A</t>
  </si>
  <si>
    <t>Cumulative</t>
  </si>
  <si>
    <t>NIL</t>
  </si>
  <si>
    <t>As at the end of the reporting quarter, the status of the share buy-back is as follows :</t>
  </si>
  <si>
    <t>Description of shares purchased</t>
  </si>
  <si>
    <t>Total number of shares purchased</t>
  </si>
  <si>
    <t>Total number of shares cancelled</t>
  </si>
  <si>
    <t>Total number of shares held as treasury shares</t>
  </si>
  <si>
    <t>Total number of treasury shares resold</t>
  </si>
  <si>
    <t>Ordinary share of RM 1.00 each</t>
  </si>
  <si>
    <t>Year todate</t>
  </si>
  <si>
    <t>Treasury shares</t>
  </si>
  <si>
    <t>Treasury</t>
  </si>
  <si>
    <t>Shares</t>
  </si>
  <si>
    <t xml:space="preserve">There is no valuation of property, plant and equipment as the Group does not adopt a </t>
  </si>
  <si>
    <t>revaluation policy on property, plant and equipment.</t>
  </si>
  <si>
    <t>Current tax assets</t>
  </si>
  <si>
    <t>Current tax liabilities</t>
  </si>
  <si>
    <t>Investment properties</t>
  </si>
  <si>
    <t>(B) Diluted earnings per ordinary share-Not Applicable</t>
  </si>
  <si>
    <t>Authorisation for issue</t>
  </si>
  <si>
    <t>The interim financial statements were authorised for issue by the Board of Directors</t>
  </si>
  <si>
    <t>Effect of treasury shares held</t>
  </si>
  <si>
    <t>Issued ordinary shares at beginning of the year</t>
  </si>
  <si>
    <t>Page 11</t>
  </si>
  <si>
    <t>Foreign</t>
  </si>
  <si>
    <t>translation</t>
  </si>
  <si>
    <t>reserve</t>
  </si>
  <si>
    <t>Deferred tax liabilities</t>
  </si>
  <si>
    <t>Foreign exchange contracts</t>
  </si>
  <si>
    <t>Unaudited Condensed Consolidated Statement of Financial Position</t>
  </si>
  <si>
    <t>Unaudited Condensed consolidated statement of Comprehensive Income</t>
  </si>
  <si>
    <t>Other comprehensive income, net of tax</t>
  </si>
  <si>
    <t>Total comprehensive income for the period</t>
  </si>
  <si>
    <t>report. These facilities include letters of credit, trust receipt, overdraft, finance leases</t>
  </si>
  <si>
    <t>and term loans.</t>
  </si>
  <si>
    <t>Segmental Reporting</t>
  </si>
  <si>
    <t>Segment assets</t>
  </si>
  <si>
    <t>Foreign currency translation difference for</t>
  </si>
  <si>
    <t>foreign operations</t>
  </si>
  <si>
    <t>Attributable to :</t>
  </si>
  <si>
    <t>Page 12</t>
  </si>
  <si>
    <t>Realised and Unrealised Profits</t>
  </si>
  <si>
    <t>Total retained profits of UPA Corp Bhd</t>
  </si>
  <si>
    <t>and its subsidiaries :</t>
  </si>
  <si>
    <t>-Unrealised</t>
  </si>
  <si>
    <t>Less : Consolidation adjustments</t>
  </si>
  <si>
    <t>-Realised</t>
  </si>
  <si>
    <t>There were no issuance of shares during the quarter.</t>
  </si>
  <si>
    <t>Finance income</t>
  </si>
  <si>
    <t>Other income</t>
  </si>
  <si>
    <t>Basic earnings/(loss) per ordinary share (sen)</t>
  </si>
  <si>
    <t>Other investments</t>
  </si>
  <si>
    <t>Trade and other receivables</t>
  </si>
  <si>
    <t>Borrowings</t>
  </si>
  <si>
    <t>Trade and other payables</t>
  </si>
  <si>
    <t>Nominal</t>
  </si>
  <si>
    <t>value</t>
  </si>
  <si>
    <t>Gain/(loss)</t>
  </si>
  <si>
    <t>JPY</t>
  </si>
  <si>
    <t>Machine</t>
  </si>
  <si>
    <t>Fair value</t>
  </si>
  <si>
    <t>format prescribed by Bursa, is as follows :</t>
  </si>
  <si>
    <t>Derivative Financial instruments</t>
  </si>
  <si>
    <t>Owners of the company</t>
  </si>
  <si>
    <t>Page 2</t>
  </si>
  <si>
    <t>Continuing Operations</t>
  </si>
  <si>
    <t>Other expenses</t>
  </si>
  <si>
    <t>Results from operating activities</t>
  </si>
  <si>
    <t xml:space="preserve">Share of profit/(loss) of equity-accounted investees, </t>
  </si>
  <si>
    <t>net of tax</t>
  </si>
  <si>
    <t>Profit before tax</t>
  </si>
  <si>
    <t>Profit for the period</t>
  </si>
  <si>
    <t>Non-controlling interests</t>
  </si>
  <si>
    <t>Equity attributable to owners of</t>
  </si>
  <si>
    <t>the company</t>
  </si>
  <si>
    <t xml:space="preserve">Non-current liabilities </t>
  </si>
  <si>
    <t>Provision for warranty</t>
  </si>
  <si>
    <t>Interim Financial Statements</t>
  </si>
  <si>
    <t>Attributable to equity holders of the company</t>
  </si>
  <si>
    <t>Non-controlling</t>
  </si>
  <si>
    <t>(The Interim Financial Statements should be read in conjunction with the Annual Financial Statements</t>
  </si>
  <si>
    <t>Notes to the interim financial statements</t>
  </si>
  <si>
    <t>Unaudited Condensed Consolidated Statement of Cash Flows</t>
  </si>
  <si>
    <t>Profit before taxation</t>
  </si>
  <si>
    <t>Adjustments for non-cash items :</t>
  </si>
  <si>
    <t>Depreciation of property, plant and equipment</t>
  </si>
  <si>
    <t>Share of profit of equity-accounted investees, net of tax</t>
  </si>
  <si>
    <t>Other non-cash items</t>
  </si>
  <si>
    <t>Operating profit before changes in working capital</t>
  </si>
  <si>
    <t>Change in inventories</t>
  </si>
  <si>
    <t>Change in trade and other payables</t>
  </si>
  <si>
    <t>Change in trade and other receivables</t>
  </si>
  <si>
    <t>Cash generated from operations</t>
  </si>
  <si>
    <t>Interest paid</t>
  </si>
  <si>
    <t>Tax paid</t>
  </si>
  <si>
    <t>Net cash (used in)/from operating activities</t>
  </si>
  <si>
    <t>Acquisition of property, plant and equipment</t>
  </si>
  <si>
    <t>Net cash used in investing activities</t>
  </si>
  <si>
    <t>Cash flow from financing activities</t>
  </si>
  <si>
    <t>Repayment of loans and borrowings</t>
  </si>
  <si>
    <t>Net cash used in financing activities</t>
  </si>
  <si>
    <t>Interest received</t>
  </si>
  <si>
    <t>Cash and cash equivalents comprise of :</t>
  </si>
  <si>
    <t>Cash and bank balances</t>
  </si>
  <si>
    <t>Deposits with licensed banks</t>
  </si>
  <si>
    <t>Proceeds from borrowings</t>
  </si>
  <si>
    <t>Segment profit</t>
  </si>
  <si>
    <t>External revenue</t>
  </si>
  <si>
    <t>Total revenue</t>
  </si>
  <si>
    <t>Provision for warranties</t>
  </si>
  <si>
    <t>Secured</t>
  </si>
  <si>
    <t>Unsecured</t>
  </si>
  <si>
    <t>Group borrowings in Ringgit Malaysia equivalent analysed by currencies</t>
  </si>
  <si>
    <t>in which the borrowings are denominated are as follows :</t>
  </si>
  <si>
    <t>RM</t>
  </si>
  <si>
    <t>TOTAL</t>
  </si>
  <si>
    <t>the results of the operations of the Group.</t>
  </si>
  <si>
    <t xml:space="preserve">These condensed consolidated interim financial statements have been prepared in accordance with </t>
  </si>
  <si>
    <t>the Malaysian Financial Reporting Standards ("MFRS") that is MFRS 134: Interim Financial</t>
  </si>
  <si>
    <t>Reporting and paragraph 9.22 of the Main Market Listing Requirements of Bursa Malaysia</t>
  </si>
  <si>
    <t xml:space="preserve">Securitites Berhad. These condensed reports also comply with IAS 34: Interim Financial </t>
  </si>
  <si>
    <t>Reporting. They do not include all of the information required for full annual financial statements,</t>
  </si>
  <si>
    <t>and should be read in conjunction with the consolidated financial statements of the Group for the</t>
  </si>
  <si>
    <t>revenue</t>
  </si>
  <si>
    <t>Inter-segment</t>
  </si>
  <si>
    <t>EURO</t>
  </si>
  <si>
    <t>and after crediting :</t>
  </si>
  <si>
    <t>Gain on derivatives</t>
  </si>
  <si>
    <t>investments</t>
  </si>
  <si>
    <t>plant and equipment</t>
  </si>
  <si>
    <t xml:space="preserve">Depreciation of property, </t>
  </si>
  <si>
    <t>arrived at after charging :</t>
  </si>
  <si>
    <t xml:space="preserve">Profit for the period is </t>
  </si>
  <si>
    <t>Acquisition of treasury shares</t>
  </si>
  <si>
    <t>Auditor's report on preceding annual financial statements</t>
  </si>
  <si>
    <t>was not qualified.</t>
  </si>
  <si>
    <t>Gain on disposal of quoted</t>
  </si>
  <si>
    <t>Reconciliation of reportable segment profit or loss</t>
  </si>
  <si>
    <t>Total profit for reporting segments</t>
  </si>
  <si>
    <t>Other non-reportable segments</t>
  </si>
  <si>
    <t>Consolidated profit before tax</t>
  </si>
  <si>
    <t>ended</t>
  </si>
  <si>
    <t>Capital commitments outstanding not provided for in the interim financial statements</t>
  </si>
  <si>
    <t xml:space="preserve">Other than the above, there were no impairment loss on trade receivables and exceptional </t>
  </si>
  <si>
    <t>Trust receipts</t>
  </si>
  <si>
    <t>Fixed rate term loan</t>
  </si>
  <si>
    <t>Finance lease liabilities</t>
  </si>
  <si>
    <t>Interest in associates</t>
  </si>
  <si>
    <t>Total retained profits as per statements of</t>
  </si>
  <si>
    <t>financial position</t>
  </si>
  <si>
    <t>Retained earnings</t>
  </si>
  <si>
    <t>Translation reserve</t>
  </si>
  <si>
    <t>Loss on derivatives</t>
  </si>
  <si>
    <t xml:space="preserve">Loss on disposal of quoted </t>
  </si>
  <si>
    <t>Dividend paid to owners</t>
  </si>
  <si>
    <t>31 Dec 2012</t>
  </si>
  <si>
    <t>Elimination of inter-segment profit/(loss)</t>
  </si>
  <si>
    <t>Payment of finance lease liabilities</t>
  </si>
  <si>
    <t>Tax refunded</t>
  </si>
  <si>
    <t>Total comprehensive income for the year</t>
  </si>
  <si>
    <t>receivables</t>
  </si>
  <si>
    <t xml:space="preserve">Impairment of trade </t>
  </si>
  <si>
    <t>for the year ended 31 December 2012)</t>
  </si>
  <si>
    <t>year ended 31 December 2012.</t>
  </si>
  <si>
    <t>The auditor's report on the audited annual financial statements for the year ended 31 Dec 2012</t>
  </si>
  <si>
    <t>FY2013</t>
  </si>
  <si>
    <t>The company did not purchase any of its own shares during the quarter under review.</t>
  </si>
  <si>
    <t>The accounting policies and methods of computation adopted by the Group in this interim financial</t>
  </si>
  <si>
    <t>facilities granted to subsidiaries amounted to RM 107.5 million as at the date of this</t>
  </si>
  <si>
    <t>There were no provision for warranties for the quarter.</t>
  </si>
  <si>
    <t>Gain on disposal of equity</t>
  </si>
  <si>
    <t>in an associate</t>
  </si>
  <si>
    <t>and intepretations has no material impact to these interim financial statements.</t>
  </si>
  <si>
    <t xml:space="preserve">statements are consistent with those adopted in the financial statements for the year ended </t>
  </si>
  <si>
    <t xml:space="preserve">31 December 2012 except for those standards, amendments and interpretations which are effective </t>
  </si>
  <si>
    <t xml:space="preserve">from the annual period beginning 1 January 2013. The adoption of these standards, amendments </t>
  </si>
  <si>
    <t>from associates</t>
  </si>
  <si>
    <t>Total share of retained profits/(accumulated losses)</t>
  </si>
  <si>
    <t>There were no changes in composition of the Group for the quarter under review.</t>
  </si>
  <si>
    <t>Dividend to owners of the company</t>
  </si>
  <si>
    <t>Gain on disposal of interest in an associate</t>
  </si>
  <si>
    <t>For the year ended 31 December 2013</t>
  </si>
  <si>
    <t>Quarter ended 31 December</t>
  </si>
  <si>
    <t>At 31 December 2013</t>
  </si>
  <si>
    <t>31 Dec 2013</t>
  </si>
  <si>
    <t>For the year ended 31 Dec 2013</t>
  </si>
  <si>
    <t>At 31 Dec 2013</t>
  </si>
  <si>
    <t>Cash and Cash Equivalents at 31 Dec</t>
  </si>
  <si>
    <t>12 months period ended</t>
  </si>
  <si>
    <t>31 December</t>
  </si>
  <si>
    <t>12 months</t>
  </si>
  <si>
    <t>31.12.2013</t>
  </si>
  <si>
    <t>31.12.2012</t>
  </si>
  <si>
    <t>12 months ended</t>
  </si>
  <si>
    <t>Summary of outstanding derivatives at 31 Dec 2013 :</t>
  </si>
  <si>
    <t>Period ended 31 December</t>
  </si>
  <si>
    <t xml:space="preserve">The breakdown of retained profits of the Group as at 31 December 2013, pursuant to the </t>
  </si>
  <si>
    <t>on 21 February 2014.</t>
  </si>
  <si>
    <t>Selling and Distribution expenses</t>
  </si>
  <si>
    <t>Operating Profit</t>
  </si>
  <si>
    <t>RM 488,000 for the three months ended 31 Dec 2012.</t>
  </si>
  <si>
    <t>The Board of Directors is recommending for shareholders' approval at the forthcoming</t>
  </si>
  <si>
    <t>The date of the Annual General Meeting and book closure for dividend entitlement</t>
  </si>
  <si>
    <t>will be announced in due course.</t>
  </si>
  <si>
    <t>for the financial year ended 31 December 2013.</t>
  </si>
  <si>
    <t>Annual General Meeting, a first and final dividend of 8.0 sen per share under single tier system,</t>
  </si>
  <si>
    <t>Comparison with preceding quarter results</t>
  </si>
  <si>
    <t>In RM'000</t>
  </si>
  <si>
    <t>30.09.2013</t>
  </si>
  <si>
    <t>Quarter ended</t>
  </si>
  <si>
    <t>the preceding quarter.</t>
  </si>
  <si>
    <t>Current quarter against the corresponding quarter</t>
  </si>
  <si>
    <t>The company did not pay any dividends during the quarter.</t>
  </si>
  <si>
    <t>31 December 2013 up to the date of this report, which is likely to substantially affect</t>
  </si>
  <si>
    <t>Share of profit of associates not included in reportable segments</t>
  </si>
  <si>
    <t>Share of loss of non-controlling interest</t>
  </si>
  <si>
    <t>Additional of share capital by a subsidiary</t>
  </si>
  <si>
    <t>Changes in ownership</t>
  </si>
  <si>
    <t>-investment in a subsidiary</t>
  </si>
  <si>
    <t>Reversal of allowance for</t>
  </si>
  <si>
    <t>slow moving stocks</t>
  </si>
  <si>
    <t>Allowance for slow moving</t>
  </si>
  <si>
    <t>stocks</t>
  </si>
  <si>
    <t>items included in the results for the current quarter ended 31 Dec 2013.</t>
  </si>
  <si>
    <t>Impairment of receivables</t>
  </si>
  <si>
    <t>Reversal of impairment of receivables</t>
  </si>
  <si>
    <t>Bad debts written off</t>
  </si>
  <si>
    <t>Gain on disposal of property, plant and equipment</t>
  </si>
  <si>
    <t>Effect of adoption of MFRS10, Consolidated Financial Statements</t>
  </si>
  <si>
    <t xml:space="preserve">MFRS10 introduces a new single control model to determine which investees should be </t>
  </si>
  <si>
    <t>consolidated. The Group has re-evaluated its involvement with investees under the new control</t>
  </si>
  <si>
    <t>over an associate ie. UPA Machinery Co Ltd (Thailand), despite holding less than majority</t>
  </si>
  <si>
    <t xml:space="preserve">of the voting rights in that entity. </t>
  </si>
  <si>
    <t>Upon first adoption of MFRS10, the Group has decided to account for it as a subsidiary</t>
  </si>
  <si>
    <t xml:space="preserve">accordingly. </t>
  </si>
  <si>
    <t xml:space="preserve">The effect of the adoption of MFRS10 on the Group's reported consolidated results are as </t>
  </si>
  <si>
    <t>follows :</t>
  </si>
  <si>
    <t>Cumulative effect on retained earnings</t>
  </si>
  <si>
    <t>Cumulative effect on non-controlling interest</t>
  </si>
  <si>
    <t>01.01.2012</t>
  </si>
  <si>
    <t>model. Based on the assessment, the Group concluded that it does have de facto power</t>
  </si>
  <si>
    <t>Effects arising from adoption of MFRS10</t>
  </si>
  <si>
    <t>At 1 January 2013 (as previously stated)</t>
  </si>
  <si>
    <t>At 1 January 2013 (restated)</t>
  </si>
  <si>
    <t xml:space="preserve">In comparison, the Group reversed an impairment of machine inventory amounting to </t>
  </si>
  <si>
    <t>During the quarter, the Group reversed an impairment of machine inventory amounting</t>
  </si>
  <si>
    <t>amounting to RM 513,000.</t>
  </si>
  <si>
    <t>to RM 851,000 and made allowance for impairment in paper and plastic inventories</t>
  </si>
  <si>
    <t>of RM 37,000 compared to the corresponding quarter in 2012.</t>
  </si>
  <si>
    <t>compared to the corresponding quarter in 2012.</t>
  </si>
  <si>
    <t>Revenue for the manufacturing segment was RM 32.8 million compared to RM 32.9 million</t>
  </si>
  <si>
    <t>Revenue for the manufacturing segment had decreased from RM 35.8 million to RM 32.8 million</t>
  </si>
  <si>
    <t>during this period. Meanwhile, revenue for the trading segment had increased from RM 2.3 million</t>
  </si>
  <si>
    <t>At 1 January 2012 (as previously stated)</t>
  </si>
  <si>
    <t>At 1 January 2012 (restated)</t>
  </si>
  <si>
    <t>At 31 Dec 2012 (restated)</t>
  </si>
  <si>
    <t>in the corresponding quarter of 2012 while revenue for the trading segment was</t>
  </si>
  <si>
    <t xml:space="preserve">tax of RM 5.0 million in the corresponding quarter in 2012 while profit before tax for the </t>
  </si>
  <si>
    <t>The Group's revenue for the quarter ended 31 Dec 2013 was RM 35.6 million , an decrease</t>
  </si>
  <si>
    <t xml:space="preserve">The Group registered revenue of RM 35.6 million , an decrease of RM 2.7 million compared to </t>
  </si>
  <si>
    <t xml:space="preserve">Dividends proposed  </t>
  </si>
  <si>
    <t xml:space="preserve">Commentary on Prospects </t>
  </si>
  <si>
    <t>The directors expect the business environment to remain stable in the coming year.</t>
  </si>
  <si>
    <t xml:space="preserve">However, profit margin will be reduced due to keen competition. Nonetheless, the </t>
  </si>
  <si>
    <t>Group is expected to remain profitable in the coming year.</t>
  </si>
  <si>
    <t>Impairment of inventories</t>
  </si>
  <si>
    <t>Reversal of impairment of inventories</t>
  </si>
  <si>
    <t>Unrealised foreign exchange (gain)/loss</t>
  </si>
  <si>
    <t>Acquisition of other investments</t>
  </si>
  <si>
    <t>Dividends received from associate</t>
  </si>
  <si>
    <t>Dividends received from other investments</t>
  </si>
  <si>
    <t>Proceeds from disposal of property, plant and equipment</t>
  </si>
  <si>
    <t>Restated</t>
  </si>
  <si>
    <t>01 Jan 2012</t>
  </si>
  <si>
    <t>Deferred tax asset</t>
  </si>
  <si>
    <t>The Group's profit before taxation was RM 4.2 million, an decrease of RM 1.9 million</t>
  </si>
  <si>
    <t>Profit before tax for the manufacturing segment was RM 3.0 million compared to profit before</t>
  </si>
  <si>
    <t>trading segment was RM 0.9 million compared to a loss of RM 305,000 previously.</t>
  </si>
  <si>
    <t>to RM 2.8 million.</t>
  </si>
  <si>
    <t>RM 2.8 million compared to RM 5.8 million previously.</t>
  </si>
  <si>
    <t>The income tax rate is higher than the statutory rate due non-allowable expenses added back</t>
  </si>
  <si>
    <t>and provision of deferred taxation.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</si>
</sst>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#,##0.0000"/>
    <numFmt numFmtId="179" formatCode="#,##0.00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0.0000"/>
    <numFmt numFmtId="184" formatCode="0.00000"/>
    <numFmt numFmtId="185" formatCode="0_);\(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 horizontal="left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15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78" fontId="0" fillId="0" borderId="0" xfId="0" applyNumberFormat="1" applyFont="1" applyAlignment="1">
      <alignment/>
    </xf>
    <xf numFmtId="3" fontId="0" fillId="0" borderId="13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2" fontId="1" fillId="0" borderId="0" xfId="42" applyNumberFormat="1" applyFont="1" applyAlignment="1">
      <alignment horizontal="left"/>
    </xf>
    <xf numFmtId="182" fontId="1" fillId="0" borderId="0" xfId="42" applyNumberFormat="1" applyFont="1" applyAlignment="1" quotePrefix="1">
      <alignment/>
    </xf>
    <xf numFmtId="182" fontId="0" fillId="0" borderId="0" xfId="42" applyNumberFormat="1" applyFont="1" applyAlignment="1">
      <alignment/>
    </xf>
    <xf numFmtId="182" fontId="0" fillId="0" borderId="0" xfId="42" applyNumberFormat="1" applyFont="1" applyAlignment="1">
      <alignment horizontal="right"/>
    </xf>
    <xf numFmtId="182" fontId="1" fillId="0" borderId="0" xfId="42" applyNumberFormat="1" applyFont="1" applyAlignment="1">
      <alignment horizontal="right"/>
    </xf>
    <xf numFmtId="182" fontId="0" fillId="0" borderId="0" xfId="42" applyNumberFormat="1" applyFont="1" applyAlignment="1">
      <alignment/>
    </xf>
    <xf numFmtId="182" fontId="0" fillId="0" borderId="10" xfId="42" applyNumberFormat="1" applyFont="1" applyBorder="1" applyAlignment="1">
      <alignment/>
    </xf>
    <xf numFmtId="182" fontId="0" fillId="0" borderId="0" xfId="42" applyNumberFormat="1" applyBorder="1" applyAlignment="1">
      <alignment/>
    </xf>
    <xf numFmtId="3" fontId="1" fillId="0" borderId="10" xfId="0" applyNumberFormat="1" applyFont="1" applyBorder="1" applyAlignment="1">
      <alignment/>
    </xf>
    <xf numFmtId="16" fontId="1" fillId="0" borderId="0" xfId="0" applyNumberFormat="1" applyFont="1" applyAlignment="1" quotePrefix="1">
      <alignment horizontal="right"/>
    </xf>
    <xf numFmtId="182" fontId="1" fillId="0" borderId="0" xfId="42" applyNumberFormat="1" applyFont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15" fontId="5" fillId="0" borderId="0" xfId="0" applyNumberFormat="1" applyFont="1" applyAlignment="1" quotePrefix="1">
      <alignment horizontal="right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37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82" fontId="0" fillId="33" borderId="0" xfId="42" applyNumberFormat="1" applyFont="1" applyFill="1" applyAlignment="1">
      <alignment/>
    </xf>
    <xf numFmtId="182" fontId="0" fillId="33" borderId="0" xfId="42" applyNumberFormat="1" applyFont="1" applyFill="1" applyAlignment="1">
      <alignment horizontal="right"/>
    </xf>
    <xf numFmtId="0" fontId="0" fillId="33" borderId="0" xfId="0" applyFont="1" applyFill="1" applyAlignment="1">
      <alignment horizontal="right"/>
    </xf>
    <xf numFmtId="3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37" fontId="0" fillId="0" borderId="15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33" borderId="0" xfId="0" applyNumberFormat="1" applyFont="1" applyFill="1" applyAlignment="1">
      <alignment/>
    </xf>
    <xf numFmtId="37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11" xfId="0" applyNumberFormat="1" applyFill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11" xfId="0" applyNumberFormat="1" applyFont="1" applyBorder="1" applyAlignment="1" quotePrefix="1">
      <alignment/>
    </xf>
    <xf numFmtId="37" fontId="0" fillId="0" borderId="0" xfId="0" applyNumberFormat="1" applyFont="1" applyBorder="1" applyAlignment="1" quotePrefix="1">
      <alignment/>
    </xf>
    <xf numFmtId="3" fontId="1" fillId="0" borderId="0" xfId="0" applyNumberFormat="1" applyFont="1" applyBorder="1" applyAlignment="1">
      <alignment horizontal="right"/>
    </xf>
    <xf numFmtId="3" fontId="1" fillId="33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 horizontal="right"/>
    </xf>
    <xf numFmtId="3" fontId="0" fillId="33" borderId="20" xfId="0" applyNumberFormat="1" applyFill="1" applyBorder="1" applyAlignment="1">
      <alignment horizontal="right"/>
    </xf>
    <xf numFmtId="182" fontId="4" fillId="0" borderId="0" xfId="42" applyNumberFormat="1" applyFont="1" applyAlignment="1">
      <alignment horizontal="center"/>
    </xf>
    <xf numFmtId="182" fontId="4" fillId="0" borderId="0" xfId="42" applyNumberFormat="1" applyFont="1" applyAlignment="1">
      <alignment horizontal="right"/>
    </xf>
    <xf numFmtId="37" fontId="0" fillId="0" borderId="10" xfId="0" applyNumberFormat="1" applyBorder="1" applyAlignment="1">
      <alignment/>
    </xf>
    <xf numFmtId="43" fontId="0" fillId="0" borderId="0" xfId="42" applyFont="1" applyAlignment="1">
      <alignment/>
    </xf>
    <xf numFmtId="182" fontId="0" fillId="0" borderId="0" xfId="42" applyNumberFormat="1" applyFont="1" applyBorder="1" applyAlignment="1">
      <alignment/>
    </xf>
    <xf numFmtId="182" fontId="0" fillId="0" borderId="11" xfId="42" applyNumberFormat="1" applyFont="1" applyBorder="1" applyAlignment="1">
      <alignment/>
    </xf>
    <xf numFmtId="182" fontId="4" fillId="0" borderId="0" xfId="42" applyNumberFormat="1" applyFont="1" applyBorder="1" applyAlignment="1">
      <alignment horizontal="right"/>
    </xf>
    <xf numFmtId="182" fontId="1" fillId="0" borderId="0" xfId="42" applyNumberFormat="1" applyFont="1" applyBorder="1" applyAlignment="1">
      <alignment horizontal="right"/>
    </xf>
    <xf numFmtId="182" fontId="0" fillId="0" borderId="0" xfId="42" applyNumberFormat="1" applyFont="1" applyBorder="1" applyAlignment="1">
      <alignment horizontal="right"/>
    </xf>
    <xf numFmtId="37" fontId="0" fillId="0" borderId="10" xfId="0" applyNumberFormat="1" applyFont="1" applyBorder="1" applyAlignment="1">
      <alignment/>
    </xf>
    <xf numFmtId="37" fontId="0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18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182" fontId="0" fillId="0" borderId="11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 horizontal="right"/>
    </xf>
    <xf numFmtId="182" fontId="0" fillId="0" borderId="10" xfId="42" applyNumberFormat="1" applyFont="1" applyBorder="1" applyAlignment="1">
      <alignment/>
    </xf>
    <xf numFmtId="185" fontId="4" fillId="0" borderId="11" xfId="42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2" fontId="0" fillId="0" borderId="17" xfId="42" applyNumberFormat="1" applyFont="1" applyBorder="1" applyAlignment="1">
      <alignment/>
    </xf>
    <xf numFmtId="182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182" fontId="4" fillId="0" borderId="0" xfId="42" applyNumberFormat="1" applyFont="1" applyAlignment="1" quotePrefix="1">
      <alignment/>
    </xf>
    <xf numFmtId="182" fontId="5" fillId="0" borderId="0" xfId="42" applyNumberFormat="1" applyFont="1" applyAlignment="1">
      <alignment/>
    </xf>
    <xf numFmtId="182" fontId="5" fillId="0" borderId="11" xfId="42" applyNumberFormat="1" applyFont="1" applyBorder="1" applyAlignment="1">
      <alignment/>
    </xf>
    <xf numFmtId="182" fontId="4" fillId="0" borderId="0" xfId="42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37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0" xfId="0" applyAlignment="1" quotePrefix="1">
      <alignment horizontal="right"/>
    </xf>
    <xf numFmtId="37" fontId="0" fillId="33" borderId="0" xfId="0" applyNumberFormat="1" applyFill="1" applyBorder="1" applyAlignment="1">
      <alignment/>
    </xf>
    <xf numFmtId="182" fontId="0" fillId="0" borderId="0" xfId="42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Alignment="1">
      <alignment horizontal="right"/>
    </xf>
    <xf numFmtId="182" fontId="0" fillId="0" borderId="0" xfId="42" applyNumberFormat="1" applyFont="1" applyFill="1" applyBorder="1" applyAlignment="1">
      <alignment/>
    </xf>
    <xf numFmtId="0" fontId="0" fillId="0" borderId="0" xfId="60" applyFont="1">
      <alignment/>
      <protection/>
    </xf>
    <xf numFmtId="15" fontId="4" fillId="0" borderId="0" xfId="0" applyNumberFormat="1" applyFont="1" applyAlignment="1" quotePrefix="1">
      <alignment horizontal="right"/>
    </xf>
    <xf numFmtId="37" fontId="0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right"/>
    </xf>
    <xf numFmtId="0" fontId="8" fillId="0" borderId="0" xfId="0" applyFont="1" applyAlignment="1">
      <alignment horizontal="left"/>
    </xf>
    <xf numFmtId="182" fontId="1" fillId="0" borderId="10" xfId="42" applyNumberFormat="1" applyFont="1" applyBorder="1" applyAlignment="1">
      <alignment/>
    </xf>
    <xf numFmtId="0" fontId="0" fillId="0" borderId="0" xfId="0" applyFont="1" applyFill="1" applyBorder="1" applyAlignment="1" quotePrefix="1">
      <alignment/>
    </xf>
    <xf numFmtId="182" fontId="1" fillId="0" borderId="0" xfId="42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1" xfId="0" applyNumberFormat="1" applyFont="1" applyBorder="1" applyAlignment="1">
      <alignment/>
    </xf>
    <xf numFmtId="37" fontId="0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43.00390625" style="0" customWidth="1"/>
    <col min="2" max="2" width="11.00390625" style="0" customWidth="1"/>
    <col min="3" max="3" width="10.7109375" style="0" customWidth="1"/>
    <col min="4" max="4" width="2.7109375" style="0" customWidth="1"/>
    <col min="5" max="5" width="10.421875" style="0" bestFit="1" customWidth="1"/>
    <col min="6" max="6" width="11.28125" style="0" customWidth="1"/>
  </cols>
  <sheetData>
    <row r="1" ht="12.75">
      <c r="A1" s="3" t="s">
        <v>0</v>
      </c>
    </row>
    <row r="3" ht="12.75">
      <c r="A3" s="3" t="s">
        <v>170</v>
      </c>
    </row>
    <row r="4" spans="1:7" ht="12.75">
      <c r="A4" s="3" t="s">
        <v>123</v>
      </c>
      <c r="G4" t="s">
        <v>59</v>
      </c>
    </row>
    <row r="5" spans="1:6" ht="12.75">
      <c r="A5" s="3" t="s">
        <v>274</v>
      </c>
      <c r="F5" s="8" t="s">
        <v>80</v>
      </c>
    </row>
    <row r="6" spans="1:6" ht="12.75">
      <c r="A6" s="3"/>
      <c r="C6" s="8"/>
      <c r="F6" s="8"/>
    </row>
    <row r="7" spans="1:6" ht="12.75">
      <c r="A7" s="3"/>
      <c r="C7" s="8"/>
      <c r="F7" s="8"/>
    </row>
    <row r="8" spans="2:6" ht="12.75">
      <c r="B8" s="138" t="s">
        <v>46</v>
      </c>
      <c r="C8" s="138"/>
      <c r="D8" s="21"/>
      <c r="E8" s="139" t="s">
        <v>93</v>
      </c>
      <c r="F8" s="140"/>
    </row>
    <row r="9" spans="1:6" ht="12.75">
      <c r="A9" s="3" t="s">
        <v>275</v>
      </c>
      <c r="B9" s="3">
        <v>2013</v>
      </c>
      <c r="C9" s="3">
        <v>2012</v>
      </c>
      <c r="D9" s="22"/>
      <c r="E9" s="3">
        <v>2013</v>
      </c>
      <c r="F9" s="3">
        <v>2012</v>
      </c>
    </row>
    <row r="10" spans="1:6" ht="12.75">
      <c r="A10" s="3"/>
      <c r="B10" s="3"/>
      <c r="C10" s="8" t="s">
        <v>365</v>
      </c>
      <c r="D10" s="22"/>
      <c r="E10" s="3"/>
      <c r="F10" s="8" t="s">
        <v>365</v>
      </c>
    </row>
    <row r="11" spans="2:8" ht="12.75">
      <c r="B11" s="8" t="s">
        <v>7</v>
      </c>
      <c r="C11" s="8" t="s">
        <v>7</v>
      </c>
      <c r="D11" s="23"/>
      <c r="E11" s="8" t="s">
        <v>7</v>
      </c>
      <c r="F11" s="8" t="s">
        <v>7</v>
      </c>
      <c r="H11" s="59"/>
    </row>
    <row r="12" ht="12.75">
      <c r="D12" s="24"/>
    </row>
    <row r="13" spans="1:4" ht="12.75">
      <c r="A13" s="3" t="s">
        <v>158</v>
      </c>
      <c r="D13" s="24"/>
    </row>
    <row r="14" spans="1:6" ht="12.75">
      <c r="A14" t="s">
        <v>10</v>
      </c>
      <c r="B14" s="66">
        <f>+E14-98511</f>
        <v>35589</v>
      </c>
      <c r="C14" s="66">
        <v>35626</v>
      </c>
      <c r="D14" s="67"/>
      <c r="E14" s="66">
        <v>134100</v>
      </c>
      <c r="F14" s="66">
        <v>122961</v>
      </c>
    </row>
    <row r="15" spans="1:6" ht="12.75">
      <c r="A15" t="s">
        <v>81</v>
      </c>
      <c r="B15" s="68">
        <f>+E15+84620</f>
        <v>-27313</v>
      </c>
      <c r="C15" s="68">
        <v>-29997</v>
      </c>
      <c r="D15" s="69"/>
      <c r="E15" s="68">
        <v>-111933</v>
      </c>
      <c r="F15" s="68">
        <v>-103795</v>
      </c>
    </row>
    <row r="16" spans="1:6" ht="12.75">
      <c r="A16" t="s">
        <v>82</v>
      </c>
      <c r="B16" s="66">
        <f>+B14+B15</f>
        <v>8276</v>
      </c>
      <c r="C16" s="66">
        <f>+C14+C15</f>
        <v>5629</v>
      </c>
      <c r="D16" s="67"/>
      <c r="E16" s="66">
        <f>+E14+E15</f>
        <v>22167</v>
      </c>
      <c r="F16" s="66">
        <f>+F14+F15</f>
        <v>19166</v>
      </c>
    </row>
    <row r="17" spans="2:6" ht="12.75">
      <c r="B17" s="66"/>
      <c r="C17" s="66"/>
      <c r="D17" s="67"/>
      <c r="E17" s="66"/>
      <c r="F17" s="66"/>
    </row>
    <row r="18" spans="1:6" ht="12.75">
      <c r="A18" t="s">
        <v>142</v>
      </c>
      <c r="B18" s="60">
        <f>E18-4509</f>
        <v>-126</v>
      </c>
      <c r="C18" s="60">
        <v>701</v>
      </c>
      <c r="D18" s="67"/>
      <c r="E18" s="60">
        <v>4383</v>
      </c>
      <c r="F18" s="60">
        <v>3650</v>
      </c>
    </row>
    <row r="19" spans="1:6" ht="12.75">
      <c r="A19" s="9" t="s">
        <v>291</v>
      </c>
      <c r="B19" s="66">
        <f>+E19+2343</f>
        <v>-1473</v>
      </c>
      <c r="C19" s="66">
        <v>-808</v>
      </c>
      <c r="D19" s="67"/>
      <c r="E19" s="66">
        <v>-3816</v>
      </c>
      <c r="F19" s="66">
        <v>-3402</v>
      </c>
    </row>
    <row r="20" spans="1:6" ht="12.75">
      <c r="A20" t="s">
        <v>87</v>
      </c>
      <c r="B20" s="66">
        <f>+E20+2331</f>
        <v>-1306</v>
      </c>
      <c r="C20" s="66">
        <v>181</v>
      </c>
      <c r="D20" s="67"/>
      <c r="E20" s="66">
        <v>-3637</v>
      </c>
      <c r="F20" s="66">
        <v>-3282</v>
      </c>
    </row>
    <row r="21" spans="1:6" ht="12.75">
      <c r="A21" s="9" t="s">
        <v>159</v>
      </c>
      <c r="B21" s="68">
        <f>+E21+902</f>
        <v>-1370</v>
      </c>
      <c r="C21" s="68">
        <v>-388</v>
      </c>
      <c r="D21" s="69"/>
      <c r="E21" s="68">
        <v>-2272</v>
      </c>
      <c r="F21" s="68">
        <v>-1853</v>
      </c>
    </row>
    <row r="22" spans="1:6" ht="12.75">
      <c r="A22" s="9" t="s">
        <v>160</v>
      </c>
      <c r="B22" s="66">
        <f>SUM(B16:B21)</f>
        <v>4001</v>
      </c>
      <c r="C22" s="66">
        <f>SUM(C16:C21)</f>
        <v>5315</v>
      </c>
      <c r="D22" s="67"/>
      <c r="E22" s="66">
        <f>SUM(E16:E21)</f>
        <v>16825</v>
      </c>
      <c r="F22" s="66">
        <f>SUM(F16:F21)</f>
        <v>14279</v>
      </c>
    </row>
    <row r="23" spans="2:6" ht="12.75">
      <c r="B23" s="66"/>
      <c r="C23" s="66"/>
      <c r="D23" s="67"/>
      <c r="E23" s="66"/>
      <c r="F23" s="66"/>
    </row>
    <row r="24" spans="1:6" ht="12.75">
      <c r="A24" t="s">
        <v>141</v>
      </c>
      <c r="B24" s="66">
        <f>+E24-313</f>
        <v>154</v>
      </c>
      <c r="C24" s="66">
        <v>187</v>
      </c>
      <c r="D24" s="67"/>
      <c r="E24" s="66">
        <v>467</v>
      </c>
      <c r="F24" s="66">
        <v>722</v>
      </c>
    </row>
    <row r="25" spans="1:6" ht="12.75">
      <c r="A25" t="s">
        <v>79</v>
      </c>
      <c r="B25" s="68">
        <f>+E25+360</f>
        <v>72</v>
      </c>
      <c r="C25" s="68">
        <v>-185</v>
      </c>
      <c r="D25" s="69"/>
      <c r="E25" s="68">
        <v>-288</v>
      </c>
      <c r="F25" s="68">
        <v>-640</v>
      </c>
    </row>
    <row r="26" spans="1:6" ht="12.75">
      <c r="A26" s="9" t="s">
        <v>292</v>
      </c>
      <c r="B26" s="66">
        <f>+B22+B24+B25</f>
        <v>4227</v>
      </c>
      <c r="C26" s="66">
        <f>+C22+C24+C25</f>
        <v>5317</v>
      </c>
      <c r="D26" s="67"/>
      <c r="E26" s="66">
        <f>+E22+E24+E25</f>
        <v>17004</v>
      </c>
      <c r="F26" s="66">
        <f>+F22+F24+F25</f>
        <v>14361</v>
      </c>
    </row>
    <row r="27" spans="2:6" ht="12.75">
      <c r="B27" s="66"/>
      <c r="C27" s="66"/>
      <c r="D27" s="67"/>
      <c r="E27" s="66"/>
      <c r="F27" s="66"/>
    </row>
    <row r="28" spans="1:6" ht="12.75">
      <c r="A28" s="9" t="s">
        <v>161</v>
      </c>
      <c r="B28" s="60">
        <v>-6</v>
      </c>
      <c r="C28" s="60">
        <v>852</v>
      </c>
      <c r="D28" s="67"/>
      <c r="E28" s="60">
        <v>-6</v>
      </c>
      <c r="F28" s="60">
        <v>996</v>
      </c>
    </row>
    <row r="29" spans="1:6" ht="12.75">
      <c r="A29" s="9" t="s">
        <v>162</v>
      </c>
      <c r="B29" s="68"/>
      <c r="C29" s="68"/>
      <c r="D29" s="69"/>
      <c r="E29" s="68"/>
      <c r="F29" s="68"/>
    </row>
    <row r="30" spans="1:6" ht="12.75">
      <c r="A30" s="9" t="s">
        <v>163</v>
      </c>
      <c r="B30" s="66">
        <f>+B26+B28</f>
        <v>4221</v>
      </c>
      <c r="C30" s="66">
        <f>+C26+C28</f>
        <v>6169</v>
      </c>
      <c r="D30" s="67"/>
      <c r="E30" s="66">
        <f>+E26+E28</f>
        <v>16998</v>
      </c>
      <c r="F30" s="66">
        <f>+F26+F28</f>
        <v>15357</v>
      </c>
    </row>
    <row r="31" spans="1:6" ht="12.75">
      <c r="A31" t="s">
        <v>21</v>
      </c>
      <c r="B31" s="68">
        <f>+E31+3349</f>
        <v>-1454</v>
      </c>
      <c r="C31" s="68">
        <v>535</v>
      </c>
      <c r="D31" s="69"/>
      <c r="E31" s="68">
        <v>-4803</v>
      </c>
      <c r="F31" s="68">
        <v>-2403</v>
      </c>
    </row>
    <row r="32" spans="1:6" ht="12.75">
      <c r="A32" s="9" t="s">
        <v>164</v>
      </c>
      <c r="B32" s="76">
        <f>+B30+B31</f>
        <v>2767</v>
      </c>
      <c r="C32" s="76">
        <f>+C30+C31</f>
        <v>6704</v>
      </c>
      <c r="D32" s="129"/>
      <c r="E32" s="76">
        <f>+E30+E31</f>
        <v>12195</v>
      </c>
      <c r="F32" s="76">
        <f>+F30+F31</f>
        <v>12954</v>
      </c>
    </row>
    <row r="33" spans="1:6" ht="12.75">
      <c r="A33" s="3"/>
      <c r="B33" s="76"/>
      <c r="C33" s="76"/>
      <c r="D33" s="71"/>
      <c r="E33" s="76"/>
      <c r="F33" s="76"/>
    </row>
    <row r="34" spans="1:6" ht="12.75">
      <c r="A34" s="9" t="s">
        <v>124</v>
      </c>
      <c r="B34" s="9"/>
      <c r="C34" s="9"/>
      <c r="D34" s="95"/>
      <c r="E34" s="9"/>
      <c r="F34" s="9"/>
    </row>
    <row r="35" spans="1:6" ht="12.75">
      <c r="A35" s="9" t="s">
        <v>130</v>
      </c>
      <c r="B35" s="9"/>
      <c r="C35" s="9"/>
      <c r="D35" s="95"/>
      <c r="E35" s="9"/>
      <c r="F35" s="9"/>
    </row>
    <row r="36" spans="1:6" ht="12.75">
      <c r="A36" s="9" t="s">
        <v>131</v>
      </c>
      <c r="B36" s="96">
        <v>36</v>
      </c>
      <c r="C36" s="9">
        <v>-1</v>
      </c>
      <c r="D36" s="95"/>
      <c r="E36" s="96">
        <v>36</v>
      </c>
      <c r="F36" s="9">
        <v>-1</v>
      </c>
    </row>
    <row r="37" spans="1:6" ht="12.75">
      <c r="A37" s="9" t="s">
        <v>125</v>
      </c>
      <c r="B37" s="97">
        <f>+B32+B36</f>
        <v>2803</v>
      </c>
      <c r="C37" s="97">
        <f>+C32+C36</f>
        <v>6703</v>
      </c>
      <c r="D37" s="98"/>
      <c r="E37" s="97">
        <f>+E32+E36</f>
        <v>12231</v>
      </c>
      <c r="F37" s="97">
        <f>+F32+F36</f>
        <v>12953</v>
      </c>
    </row>
    <row r="38" spans="1:6" ht="12.75">
      <c r="A38" s="3"/>
      <c r="B38" s="76"/>
      <c r="C38" s="76"/>
      <c r="D38" s="71"/>
      <c r="E38" s="76"/>
      <c r="F38" s="76"/>
    </row>
    <row r="39" spans="1:6" ht="12.75">
      <c r="A39" s="3" t="s">
        <v>164</v>
      </c>
      <c r="B39" s="76"/>
      <c r="C39" s="76"/>
      <c r="D39" s="71"/>
      <c r="E39" s="76"/>
      <c r="F39" s="76"/>
    </row>
    <row r="40" spans="1:6" ht="12.75">
      <c r="A40" s="9" t="s">
        <v>132</v>
      </c>
      <c r="B40" s="76"/>
      <c r="C40" s="76"/>
      <c r="D40" s="71"/>
      <c r="E40" s="76"/>
      <c r="F40" s="76"/>
    </row>
    <row r="41" spans="1:6" ht="12.75">
      <c r="A41" s="9" t="s">
        <v>156</v>
      </c>
      <c r="B41" s="76">
        <v>2959</v>
      </c>
      <c r="C41" s="76">
        <v>6968</v>
      </c>
      <c r="D41" s="71"/>
      <c r="E41" s="76">
        <v>12387</v>
      </c>
      <c r="F41" s="76">
        <v>13218</v>
      </c>
    </row>
    <row r="42" spans="1:6" ht="12.75">
      <c r="A42" s="9" t="s">
        <v>165</v>
      </c>
      <c r="B42" s="76">
        <v>-192</v>
      </c>
      <c r="C42" s="76">
        <v>-264</v>
      </c>
      <c r="D42" s="71"/>
      <c r="E42" s="76">
        <v>-192</v>
      </c>
      <c r="F42" s="76">
        <v>-264</v>
      </c>
    </row>
    <row r="43" spans="1:6" ht="12.75">
      <c r="A43" s="9" t="s">
        <v>164</v>
      </c>
      <c r="B43" s="93">
        <f>SUM(B41:B42)</f>
        <v>2767</v>
      </c>
      <c r="C43" s="93">
        <f>SUM(C41:C42)</f>
        <v>6704</v>
      </c>
      <c r="D43" s="94"/>
      <c r="E43" s="93">
        <f>SUM(E41:E42)</f>
        <v>12195</v>
      </c>
      <c r="F43" s="93">
        <f>SUM(F41:F42)</f>
        <v>12954</v>
      </c>
    </row>
    <row r="44" spans="1:6" ht="12.75">
      <c r="A44" s="9"/>
      <c r="B44" s="76"/>
      <c r="C44" s="76"/>
      <c r="D44" s="71"/>
      <c r="E44" s="76"/>
      <c r="F44" s="76"/>
    </row>
    <row r="45" spans="1:6" ht="12.75">
      <c r="A45" s="3" t="s">
        <v>252</v>
      </c>
      <c r="B45" s="76"/>
      <c r="C45" s="76"/>
      <c r="D45" s="71"/>
      <c r="E45" s="76"/>
      <c r="F45" s="76"/>
    </row>
    <row r="46" spans="1:6" ht="12.75">
      <c r="A46" s="9" t="s">
        <v>132</v>
      </c>
      <c r="B46" s="76"/>
      <c r="C46" s="76"/>
      <c r="D46" s="71"/>
      <c r="E46" s="76"/>
      <c r="F46" s="76"/>
    </row>
    <row r="47" spans="1:6" ht="12.75">
      <c r="A47" s="9" t="s">
        <v>156</v>
      </c>
      <c r="B47" s="76">
        <v>3005</v>
      </c>
      <c r="C47" s="76">
        <v>6968</v>
      </c>
      <c r="D47" s="71"/>
      <c r="E47" s="76">
        <v>12433</v>
      </c>
      <c r="F47" s="76">
        <v>13218</v>
      </c>
    </row>
    <row r="48" spans="1:6" ht="12.75">
      <c r="A48" s="9" t="s">
        <v>165</v>
      </c>
      <c r="B48" s="76">
        <v>-202</v>
      </c>
      <c r="C48" s="76">
        <v>-265</v>
      </c>
      <c r="D48" s="71"/>
      <c r="E48" s="76">
        <v>-202</v>
      </c>
      <c r="F48" s="76">
        <v>-265</v>
      </c>
    </row>
    <row r="49" spans="1:6" ht="12.75">
      <c r="A49" s="9" t="s">
        <v>164</v>
      </c>
      <c r="B49" s="93">
        <f>SUM(B47:B48)</f>
        <v>2803</v>
      </c>
      <c r="C49" s="93">
        <f>SUM(C47:C48)</f>
        <v>6703</v>
      </c>
      <c r="D49" s="94"/>
      <c r="E49" s="93">
        <f>SUM(E47:E48)</f>
        <v>12231</v>
      </c>
      <c r="F49" s="93">
        <f>SUM(F47:F48)</f>
        <v>12953</v>
      </c>
    </row>
    <row r="50" spans="1:6" ht="12.75">
      <c r="A50" s="3"/>
      <c r="B50" s="76"/>
      <c r="C50" s="76"/>
      <c r="D50" s="71"/>
      <c r="E50" s="76"/>
      <c r="F50" s="76"/>
    </row>
    <row r="51" spans="1:6" ht="12.75">
      <c r="A51" t="s">
        <v>143</v>
      </c>
      <c r="B51" s="87">
        <f>+B32*100*1000/+notes!F293</f>
        <v>3.5642702198589236</v>
      </c>
      <c r="C51" s="11">
        <f>+C32*100*1000/notes!G293</f>
        <v>8.600208334402373</v>
      </c>
      <c r="D51" s="99"/>
      <c r="E51" s="87">
        <f>+E32*100*1000/+notes!F293</f>
        <v>15.708809299305953</v>
      </c>
      <c r="F51" s="11">
        <f>+F32*100*1000/notes!G293</f>
        <v>16.618003992220814</v>
      </c>
    </row>
    <row r="52" spans="1:6" ht="12.75">
      <c r="A52" s="9" t="s">
        <v>50</v>
      </c>
      <c r="B52" s="13" t="s">
        <v>92</v>
      </c>
      <c r="C52" s="13" t="s">
        <v>92</v>
      </c>
      <c r="D52" s="100"/>
      <c r="E52" s="13" t="s">
        <v>92</v>
      </c>
      <c r="F52" s="13" t="s">
        <v>92</v>
      </c>
    </row>
    <row r="53" spans="1:6" ht="12.75">
      <c r="A53" s="3"/>
      <c r="B53" s="76"/>
      <c r="C53" s="76"/>
      <c r="D53" s="71"/>
      <c r="E53" s="76"/>
      <c r="F53" s="76"/>
    </row>
    <row r="54" spans="2:6" ht="12.75">
      <c r="B54" s="13"/>
      <c r="C54" s="13"/>
      <c r="D54" s="13"/>
      <c r="E54" s="13"/>
      <c r="F54" s="13"/>
    </row>
    <row r="55" spans="2:6" ht="12.75">
      <c r="B55" s="50"/>
      <c r="C55" s="50"/>
      <c r="D55" s="50"/>
      <c r="E55" s="50"/>
      <c r="F55" s="50"/>
    </row>
    <row r="56" ht="12.75">
      <c r="A56" s="3" t="s">
        <v>173</v>
      </c>
    </row>
    <row r="57" ht="12.75">
      <c r="A57" s="3" t="s">
        <v>255</v>
      </c>
    </row>
  </sheetData>
  <sheetProtection/>
  <mergeCells count="2">
    <mergeCell ref="B8:C8"/>
    <mergeCell ref="E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4.7109375" style="0" customWidth="1"/>
    <col min="2" max="2" width="29.140625" style="0" customWidth="1"/>
    <col min="3" max="5" width="14.28125" style="0" customWidth="1"/>
  </cols>
  <sheetData>
    <row r="1" ht="12.75">
      <c r="A1" s="3" t="s">
        <v>0</v>
      </c>
    </row>
    <row r="3" ht="12.75">
      <c r="A3" s="3" t="s">
        <v>170</v>
      </c>
    </row>
    <row r="4" spans="1:2" ht="12.75">
      <c r="A4" s="3" t="s">
        <v>122</v>
      </c>
      <c r="B4" s="3"/>
    </row>
    <row r="5" spans="1:6" ht="12.75">
      <c r="A5" s="3" t="s">
        <v>276</v>
      </c>
      <c r="B5" s="3"/>
      <c r="F5" s="8" t="s">
        <v>157</v>
      </c>
    </row>
    <row r="6" ht="12.75">
      <c r="A6" s="3"/>
    </row>
    <row r="7" spans="1:5" ht="12.75">
      <c r="A7" s="3"/>
      <c r="C7" s="8"/>
      <c r="D7" s="8"/>
      <c r="E7" s="8"/>
    </row>
    <row r="8" spans="3:5" ht="12.75">
      <c r="C8" s="7" t="s">
        <v>277</v>
      </c>
      <c r="D8" s="7" t="s">
        <v>248</v>
      </c>
      <c r="E8" s="7" t="s">
        <v>366</v>
      </c>
    </row>
    <row r="9" spans="3:5" ht="12.75">
      <c r="C9" s="7"/>
      <c r="D9" s="149" t="s">
        <v>365</v>
      </c>
      <c r="E9" s="149" t="s">
        <v>365</v>
      </c>
    </row>
    <row r="10" spans="3:5" ht="12.75">
      <c r="C10" s="8" t="s">
        <v>7</v>
      </c>
      <c r="D10" s="8" t="s">
        <v>7</v>
      </c>
      <c r="E10" s="8" t="s">
        <v>7</v>
      </c>
    </row>
    <row r="11" ht="12.75">
      <c r="A11" s="3" t="s">
        <v>76</v>
      </c>
    </row>
    <row r="12" spans="2:5" ht="12.75">
      <c r="B12" t="s">
        <v>8</v>
      </c>
      <c r="C12" s="2">
        <v>71998</v>
      </c>
      <c r="D12" s="2">
        <v>68501</v>
      </c>
      <c r="E12" s="2">
        <v>67738</v>
      </c>
    </row>
    <row r="13" spans="2:5" ht="12.75">
      <c r="B13" t="s">
        <v>240</v>
      </c>
      <c r="C13" s="2">
        <v>984</v>
      </c>
      <c r="D13" s="2">
        <v>7789</v>
      </c>
      <c r="E13" s="2">
        <v>8390</v>
      </c>
    </row>
    <row r="14" spans="2:5" ht="12.75">
      <c r="B14" t="s">
        <v>110</v>
      </c>
      <c r="C14" s="2">
        <v>24649</v>
      </c>
      <c r="D14" s="2">
        <v>18344</v>
      </c>
      <c r="E14" s="2">
        <v>18344</v>
      </c>
    </row>
    <row r="15" spans="2:5" ht="12.75">
      <c r="B15" t="s">
        <v>367</v>
      </c>
      <c r="C15" s="2">
        <v>0</v>
      </c>
      <c r="D15" s="2">
        <v>0</v>
      </c>
      <c r="E15" s="2">
        <v>9</v>
      </c>
    </row>
    <row r="16" spans="3:5" ht="12.75">
      <c r="C16" s="5"/>
      <c r="D16" s="5"/>
      <c r="E16" s="5"/>
    </row>
    <row r="17" spans="3:5" ht="12.75">
      <c r="C17" s="4">
        <f>SUM(C12:C16)</f>
        <v>97631</v>
      </c>
      <c r="D17" s="4">
        <f>SUM(D12:D16)</f>
        <v>94634</v>
      </c>
      <c r="E17" s="4">
        <f>SUM(E12:E16)</f>
        <v>94481</v>
      </c>
    </row>
    <row r="18" spans="3:5" ht="12.75">
      <c r="C18" s="2"/>
      <c r="D18" s="2"/>
      <c r="E18" s="2"/>
    </row>
    <row r="19" spans="1:5" ht="12.75">
      <c r="A19" s="3" t="s">
        <v>17</v>
      </c>
      <c r="C19" s="2"/>
      <c r="D19" s="2"/>
      <c r="E19" s="2"/>
    </row>
    <row r="20" spans="1:5" ht="12.75">
      <c r="A20" s="3"/>
      <c r="B20" t="s">
        <v>144</v>
      </c>
      <c r="C20" s="2">
        <v>2543</v>
      </c>
      <c r="D20" s="2">
        <v>1550</v>
      </c>
      <c r="E20" s="2">
        <v>144</v>
      </c>
    </row>
    <row r="21" spans="2:5" ht="12.75">
      <c r="B21" t="s">
        <v>9</v>
      </c>
      <c r="C21" s="10">
        <v>44969</v>
      </c>
      <c r="D21" s="10">
        <v>43838</v>
      </c>
      <c r="E21" s="10">
        <v>40302</v>
      </c>
    </row>
    <row r="22" spans="2:5" ht="12.75">
      <c r="B22" t="s">
        <v>145</v>
      </c>
      <c r="C22" s="10">
        <v>39522</v>
      </c>
      <c r="D22" s="10">
        <v>36274</v>
      </c>
      <c r="E22" s="10">
        <v>32132</v>
      </c>
    </row>
    <row r="23" spans="2:5" ht="12.75">
      <c r="B23" t="s">
        <v>108</v>
      </c>
      <c r="C23" s="46">
        <v>474</v>
      </c>
      <c r="D23" s="46">
        <v>597</v>
      </c>
      <c r="E23" s="46">
        <v>713</v>
      </c>
    </row>
    <row r="24" spans="2:5" ht="12.75">
      <c r="B24" t="s">
        <v>18</v>
      </c>
      <c r="C24" s="32">
        <v>39382</v>
      </c>
      <c r="D24" s="32">
        <v>43868</v>
      </c>
      <c r="E24" s="32">
        <v>41945</v>
      </c>
    </row>
    <row r="25" spans="3:5" ht="12.75">
      <c r="C25" s="2"/>
      <c r="D25" s="2"/>
      <c r="E25" s="2"/>
    </row>
    <row r="26" spans="3:5" ht="12.75">
      <c r="C26" s="4">
        <f>SUM(C20:C25)</f>
        <v>126890</v>
      </c>
      <c r="D26" s="4">
        <f>SUM(D20:D25)</f>
        <v>126127</v>
      </c>
      <c r="E26" s="4">
        <f>SUM(E20:E25)</f>
        <v>115236</v>
      </c>
    </row>
    <row r="27" spans="3:5" ht="12.75">
      <c r="C27" s="2"/>
      <c r="D27" s="2"/>
      <c r="E27" s="2"/>
    </row>
    <row r="28" spans="1:5" ht="12.75">
      <c r="A28" s="3" t="s">
        <v>73</v>
      </c>
      <c r="C28" s="65">
        <f>+C17+C26</f>
        <v>224521</v>
      </c>
      <c r="D28" s="65">
        <f>+D17+D26</f>
        <v>220761</v>
      </c>
      <c r="E28" s="65">
        <f>+E17+E26</f>
        <v>209717</v>
      </c>
    </row>
    <row r="29" spans="3:5" ht="12.75">
      <c r="C29" s="3"/>
      <c r="D29" s="3"/>
      <c r="E29" s="3"/>
    </row>
    <row r="30" spans="3:5" ht="12.75">
      <c r="C30" s="2"/>
      <c r="D30" s="2"/>
      <c r="E30" s="2"/>
    </row>
    <row r="31" spans="1:5" ht="12.75">
      <c r="A31" s="3" t="s">
        <v>72</v>
      </c>
      <c r="C31" s="2"/>
      <c r="D31" s="2"/>
      <c r="E31" s="2"/>
    </row>
    <row r="32" spans="1:5" ht="12.75">
      <c r="A32" s="3" t="s">
        <v>166</v>
      </c>
      <c r="C32" s="2"/>
      <c r="D32" s="2"/>
      <c r="E32" s="2"/>
    </row>
    <row r="33" spans="1:5" ht="12.75">
      <c r="A33" s="3" t="s">
        <v>167</v>
      </c>
      <c r="C33" s="2"/>
      <c r="D33" s="2"/>
      <c r="E33" s="2"/>
    </row>
    <row r="34" spans="2:5" ht="12.75">
      <c r="B34" t="s">
        <v>20</v>
      </c>
      <c r="C34" s="10">
        <v>79582</v>
      </c>
      <c r="D34" s="10">
        <v>79582</v>
      </c>
      <c r="E34" s="10">
        <v>79582</v>
      </c>
    </row>
    <row r="35" spans="2:5" ht="12.75">
      <c r="B35" t="s">
        <v>243</v>
      </c>
      <c r="C35" s="10">
        <v>108057</v>
      </c>
      <c r="D35" s="10">
        <v>100313</v>
      </c>
      <c r="E35" s="10">
        <v>91746</v>
      </c>
    </row>
    <row r="36" spans="2:5" ht="12.75">
      <c r="B36" t="s">
        <v>244</v>
      </c>
      <c r="C36" s="60">
        <v>-70</v>
      </c>
      <c r="D36" s="60">
        <v>-44</v>
      </c>
      <c r="E36" s="60">
        <v>-41</v>
      </c>
    </row>
    <row r="37" spans="2:5" ht="12.75">
      <c r="B37" t="s">
        <v>103</v>
      </c>
      <c r="C37" s="68">
        <v>-2697</v>
      </c>
      <c r="D37" s="68">
        <v>-2697</v>
      </c>
      <c r="E37" s="68">
        <v>-2166</v>
      </c>
    </row>
    <row r="38" spans="3:5" ht="12.75">
      <c r="C38" s="10">
        <f>SUM(C34:C37)</f>
        <v>184872</v>
      </c>
      <c r="D38" s="10">
        <f>SUM(D34:D37)</f>
        <v>177154</v>
      </c>
      <c r="E38" s="10">
        <f>SUM(E34:E37)</f>
        <v>169121</v>
      </c>
    </row>
    <row r="39" spans="1:5" ht="12.75">
      <c r="A39" s="3" t="s">
        <v>165</v>
      </c>
      <c r="C39" s="2">
        <v>389</v>
      </c>
      <c r="D39" s="2">
        <v>590</v>
      </c>
      <c r="E39" s="2">
        <v>-118</v>
      </c>
    </row>
    <row r="40" spans="1:5" ht="12.75">
      <c r="A40" s="3" t="s">
        <v>70</v>
      </c>
      <c r="C40" s="4">
        <f>+C38+C39</f>
        <v>185261</v>
      </c>
      <c r="D40" s="4">
        <f>+D38+D39</f>
        <v>177744</v>
      </c>
      <c r="E40" s="4">
        <f>+E38+E39</f>
        <v>169003</v>
      </c>
    </row>
    <row r="41" spans="3:5" ht="12.75">
      <c r="C41" s="2"/>
      <c r="D41" s="2"/>
      <c r="E41" s="2"/>
    </row>
    <row r="42" spans="1:5" ht="12.75">
      <c r="A42" s="3" t="s">
        <v>168</v>
      </c>
      <c r="C42" s="2"/>
      <c r="D42" s="2"/>
      <c r="E42" s="2"/>
    </row>
    <row r="43" spans="2:5" ht="12.75">
      <c r="B43" t="s">
        <v>146</v>
      </c>
      <c r="C43" s="10">
        <v>957</v>
      </c>
      <c r="D43" s="10">
        <v>1233</v>
      </c>
      <c r="E43" s="10">
        <v>2324</v>
      </c>
    </row>
    <row r="44" spans="1:5" ht="12.75">
      <c r="A44" s="3"/>
      <c r="B44" s="9" t="s">
        <v>120</v>
      </c>
      <c r="C44" s="10">
        <v>7227</v>
      </c>
      <c r="D44" s="10">
        <v>7271</v>
      </c>
      <c r="E44" s="10">
        <v>7964</v>
      </c>
    </row>
    <row r="45" spans="3:5" ht="12.75">
      <c r="C45" s="4">
        <f>SUM(C43:C44)</f>
        <v>8184</v>
      </c>
      <c r="D45" s="4">
        <f>SUM(D43:D44)</f>
        <v>8504</v>
      </c>
      <c r="E45" s="4">
        <f>SUM(E43:E44)</f>
        <v>10288</v>
      </c>
    </row>
    <row r="46" spans="3:5" ht="12.75">
      <c r="C46" s="10"/>
      <c r="D46" s="10"/>
      <c r="E46" s="10"/>
    </row>
    <row r="47" spans="1:5" ht="12.75">
      <c r="A47" s="3" t="s">
        <v>19</v>
      </c>
      <c r="C47" s="10"/>
      <c r="D47" s="10"/>
      <c r="E47" s="10"/>
    </row>
    <row r="48" spans="2:5" ht="12.75">
      <c r="B48" t="s">
        <v>44</v>
      </c>
      <c r="C48" s="10">
        <v>16755</v>
      </c>
      <c r="D48" s="10">
        <v>21172</v>
      </c>
      <c r="E48" s="10">
        <v>19756</v>
      </c>
    </row>
    <row r="49" spans="2:6" ht="12.75">
      <c r="B49" t="s">
        <v>169</v>
      </c>
      <c r="C49" s="10">
        <v>336</v>
      </c>
      <c r="D49" s="10">
        <v>336</v>
      </c>
      <c r="E49" s="10">
        <v>336</v>
      </c>
      <c r="F49" s="105"/>
    </row>
    <row r="50" spans="2:6" ht="12.75">
      <c r="B50" t="s">
        <v>109</v>
      </c>
      <c r="C50" s="10">
        <v>2522</v>
      </c>
      <c r="D50" s="10">
        <v>1883</v>
      </c>
      <c r="E50" s="10">
        <v>2274</v>
      </c>
      <c r="F50" s="105"/>
    </row>
    <row r="51" spans="2:6" ht="12.75">
      <c r="B51" t="s">
        <v>147</v>
      </c>
      <c r="C51" s="10">
        <v>11463</v>
      </c>
      <c r="D51" s="10">
        <v>11122</v>
      </c>
      <c r="E51" s="10">
        <v>8060</v>
      </c>
      <c r="F51" s="105"/>
    </row>
    <row r="52" spans="3:6" ht="12.75">
      <c r="C52" s="4">
        <f>SUM(C48:C51)</f>
        <v>31076</v>
      </c>
      <c r="D52" s="4">
        <f>SUM(D48:D51)</f>
        <v>34513</v>
      </c>
      <c r="E52" s="4">
        <f>SUM(E48:E51)</f>
        <v>30426</v>
      </c>
      <c r="F52" s="105"/>
    </row>
    <row r="53" spans="1:6" ht="12.75">
      <c r="A53" s="3" t="s">
        <v>75</v>
      </c>
      <c r="B53" s="3"/>
      <c r="C53" s="10">
        <f>+C45+C52</f>
        <v>39260</v>
      </c>
      <c r="D53" s="10">
        <f>+D45+D52</f>
        <v>43017</v>
      </c>
      <c r="E53" s="10">
        <f>+E45+E52</f>
        <v>40714</v>
      </c>
      <c r="F53" s="105"/>
    </row>
    <row r="54" spans="1:6" ht="12.75">
      <c r="A54" s="3"/>
      <c r="B54" s="3"/>
      <c r="C54" s="10"/>
      <c r="D54" s="10"/>
      <c r="E54" s="10"/>
      <c r="F54" s="105"/>
    </row>
    <row r="55" spans="1:6" ht="12.75">
      <c r="A55" s="3" t="s">
        <v>74</v>
      </c>
      <c r="B55" s="3"/>
      <c r="C55" s="18">
        <f>+C53+C40</f>
        <v>224521</v>
      </c>
      <c r="D55" s="18">
        <f>+D53+D40</f>
        <v>220761</v>
      </c>
      <c r="E55" s="18">
        <f>+E53+E40</f>
        <v>209717</v>
      </c>
      <c r="F55" s="105"/>
    </row>
    <row r="56" spans="1:6" ht="12.75">
      <c r="A56" s="3"/>
      <c r="B56" s="3"/>
      <c r="C56" s="10"/>
      <c r="D56" s="10"/>
      <c r="E56" s="10"/>
      <c r="F56" s="105"/>
    </row>
    <row r="57" spans="1:6" ht="12.75">
      <c r="A57" s="3" t="s">
        <v>69</v>
      </c>
      <c r="B57" s="3"/>
      <c r="C57" s="58">
        <f>+C38/C34</f>
        <v>2.3230378728858283</v>
      </c>
      <c r="D57" s="58">
        <f>+D38/D34</f>
        <v>2.2260561433489987</v>
      </c>
      <c r="E57" s="58">
        <f>+E38/E34</f>
        <v>2.12511623231384</v>
      </c>
      <c r="F57" s="105"/>
    </row>
    <row r="58" spans="3:5" ht="12.75">
      <c r="C58" s="20"/>
      <c r="D58" s="20"/>
      <c r="E58" s="20"/>
    </row>
    <row r="59" spans="3:5" ht="12.75">
      <c r="C59" s="10"/>
      <c r="D59" s="10"/>
      <c r="E59" s="10"/>
    </row>
    <row r="60" spans="1:5" ht="12.75">
      <c r="A60" s="3" t="s">
        <v>173</v>
      </c>
      <c r="C60" s="2"/>
      <c r="D60" s="2"/>
      <c r="E60" s="2"/>
    </row>
    <row r="61" spans="1:5" ht="12.75">
      <c r="A61" s="3" t="s">
        <v>255</v>
      </c>
      <c r="C61" s="2"/>
      <c r="D61" s="2"/>
      <c r="E61" s="2"/>
    </row>
    <row r="62" spans="3:5" ht="12.75">
      <c r="C62" s="2"/>
      <c r="D62" s="2"/>
      <c r="E62" s="2"/>
    </row>
    <row r="63" spans="3:5" ht="12.75">
      <c r="C63" s="2"/>
      <c r="D63" s="2"/>
      <c r="E63" s="2"/>
    </row>
    <row r="64" spans="3:5" ht="12.75">
      <c r="C64" s="2"/>
      <c r="D64" s="2"/>
      <c r="E64" s="2"/>
    </row>
    <row r="65" spans="3:5" ht="12.75">
      <c r="C65" s="2"/>
      <c r="D65" s="2"/>
      <c r="E65" s="2"/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PageLayoutView="0" workbookViewId="0" topLeftCell="A12">
      <selection activeCell="G39" sqref="G39"/>
    </sheetView>
  </sheetViews>
  <sheetFormatPr defaultColWidth="9.140625" defaultRowHeight="12.75"/>
  <cols>
    <col min="1" max="1" width="37.140625" style="0" customWidth="1"/>
    <col min="2" max="3" width="9.140625" style="2" customWidth="1"/>
    <col min="4" max="4" width="9.7109375" style="2" customWidth="1"/>
    <col min="5" max="5" width="13.140625" style="2" customWidth="1"/>
    <col min="6" max="6" width="10.7109375" style="2" customWidth="1"/>
    <col min="7" max="7" width="13.7109375" style="0" customWidth="1"/>
    <col min="8" max="8" width="10.28125" style="0" customWidth="1"/>
  </cols>
  <sheetData>
    <row r="1" ht="12.75">
      <c r="A1" s="3" t="s">
        <v>0</v>
      </c>
    </row>
    <row r="2" spans="2:6" ht="12.75">
      <c r="B2" s="3"/>
      <c r="C2" s="3"/>
      <c r="D2" s="3"/>
      <c r="E2" s="3"/>
      <c r="F2" s="3"/>
    </row>
    <row r="3" spans="1:6" ht="12.75">
      <c r="A3" s="3" t="s">
        <v>170</v>
      </c>
      <c r="B3" s="3"/>
      <c r="C3" s="3"/>
      <c r="D3" s="3"/>
      <c r="E3" s="3"/>
      <c r="F3" s="3"/>
    </row>
    <row r="4" spans="1:8" ht="12.75">
      <c r="A4" s="3" t="s">
        <v>68</v>
      </c>
      <c r="H4" s="12" t="s">
        <v>60</v>
      </c>
    </row>
    <row r="5" ht="12.75">
      <c r="A5" s="3" t="s">
        <v>278</v>
      </c>
    </row>
    <row r="6" ht="12.75">
      <c r="A6" s="3"/>
    </row>
    <row r="7" spans="1:6" ht="12.75">
      <c r="A7" s="3"/>
      <c r="B7" s="38"/>
      <c r="C7" s="36"/>
      <c r="D7" s="36"/>
      <c r="E7" s="36"/>
      <c r="F7" s="31"/>
    </row>
    <row r="8" spans="1:6" ht="12.75">
      <c r="A8" s="3"/>
      <c r="B8" s="144" t="s">
        <v>171</v>
      </c>
      <c r="C8" s="145"/>
      <c r="D8" s="145"/>
      <c r="E8" s="146"/>
      <c r="F8" s="147"/>
    </row>
    <row r="9" spans="1:6" ht="12.75">
      <c r="A9" s="3"/>
      <c r="B9" s="141" t="s">
        <v>41</v>
      </c>
      <c r="C9" s="142"/>
      <c r="D9" s="143"/>
      <c r="E9" s="80" t="s">
        <v>42</v>
      </c>
      <c r="F9" s="31"/>
    </row>
    <row r="10" spans="2:6" ht="12.75">
      <c r="B10" s="38"/>
      <c r="C10" s="10"/>
      <c r="D10" s="34" t="s">
        <v>117</v>
      </c>
      <c r="E10" s="81"/>
      <c r="F10" s="25"/>
    </row>
    <row r="11" spans="2:8" ht="12.75">
      <c r="B11" s="118" t="s">
        <v>1</v>
      </c>
      <c r="C11" s="74" t="s">
        <v>104</v>
      </c>
      <c r="D11" s="74" t="s">
        <v>118</v>
      </c>
      <c r="E11" s="82" t="s">
        <v>3</v>
      </c>
      <c r="F11" s="35"/>
      <c r="G11" s="54" t="s">
        <v>172</v>
      </c>
      <c r="H11" s="54" t="s">
        <v>5</v>
      </c>
    </row>
    <row r="12" spans="2:8" ht="12.75">
      <c r="B12" s="119" t="s">
        <v>2</v>
      </c>
      <c r="C12" s="75" t="s">
        <v>105</v>
      </c>
      <c r="D12" s="75" t="s">
        <v>119</v>
      </c>
      <c r="E12" s="83" t="s">
        <v>4</v>
      </c>
      <c r="F12" s="37" t="s">
        <v>5</v>
      </c>
      <c r="G12" s="117" t="s">
        <v>71</v>
      </c>
      <c r="H12" s="117" t="s">
        <v>72</v>
      </c>
    </row>
    <row r="13" spans="1:8" ht="12.75">
      <c r="A13" s="28"/>
      <c r="B13" s="79" t="s">
        <v>6</v>
      </c>
      <c r="C13" s="79" t="s">
        <v>6</v>
      </c>
      <c r="D13" s="79" t="s">
        <v>6</v>
      </c>
      <c r="E13" s="79" t="s">
        <v>6</v>
      </c>
      <c r="F13" s="79" t="s">
        <v>6</v>
      </c>
      <c r="G13" s="12" t="s">
        <v>6</v>
      </c>
      <c r="H13" s="12" t="s">
        <v>6</v>
      </c>
    </row>
    <row r="14" spans="2:6" ht="12.75">
      <c r="B14" s="10"/>
      <c r="C14" s="10"/>
      <c r="D14" s="10"/>
      <c r="E14" s="10"/>
      <c r="F14" s="10"/>
    </row>
    <row r="15" spans="1:8" ht="12.75">
      <c r="A15" s="3" t="s">
        <v>335</v>
      </c>
      <c r="B15" s="76">
        <v>79582</v>
      </c>
      <c r="C15" s="76">
        <v>-2697</v>
      </c>
      <c r="D15" s="76">
        <v>-45</v>
      </c>
      <c r="E15" s="76">
        <v>100735</v>
      </c>
      <c r="F15" s="60">
        <f>SUM(B15:E15)</f>
        <v>177575</v>
      </c>
      <c r="G15" s="72">
        <v>1032</v>
      </c>
      <c r="H15" s="66">
        <f>+F15+G15</f>
        <v>178607</v>
      </c>
    </row>
    <row r="16" spans="1:8" ht="12.75">
      <c r="A16" s="3" t="s">
        <v>334</v>
      </c>
      <c r="B16" s="136"/>
      <c r="C16" s="136"/>
      <c r="D16" s="136">
        <v>1</v>
      </c>
      <c r="E16" s="136">
        <v>-423</v>
      </c>
      <c r="F16" s="68">
        <f>SUM(B16:E16)</f>
        <v>-422</v>
      </c>
      <c r="G16" s="137">
        <v>-441</v>
      </c>
      <c r="H16" s="68">
        <f>+F16+G16</f>
        <v>-863</v>
      </c>
    </row>
    <row r="17" spans="1:8" ht="12.75">
      <c r="A17" s="3" t="s">
        <v>336</v>
      </c>
      <c r="B17" s="76">
        <f>SUM(B15:B16)</f>
        <v>79582</v>
      </c>
      <c r="C17" s="76">
        <f aca="true" t="shared" si="0" ref="C17:H17">SUM(C15:C16)</f>
        <v>-2697</v>
      </c>
      <c r="D17" s="76">
        <f t="shared" si="0"/>
        <v>-44</v>
      </c>
      <c r="E17" s="76">
        <f t="shared" si="0"/>
        <v>100312</v>
      </c>
      <c r="F17" s="76">
        <f t="shared" si="0"/>
        <v>177153</v>
      </c>
      <c r="G17" s="76">
        <f t="shared" si="0"/>
        <v>591</v>
      </c>
      <c r="H17" s="76">
        <f t="shared" si="0"/>
        <v>177744</v>
      </c>
    </row>
    <row r="18" spans="1:8" ht="12.75">
      <c r="A18" s="3"/>
      <c r="B18" s="76"/>
      <c r="C18" s="76"/>
      <c r="D18" s="76"/>
      <c r="E18" s="76"/>
      <c r="F18" s="60"/>
      <c r="G18" s="72"/>
      <c r="H18" s="66"/>
    </row>
    <row r="19" spans="1:6" ht="12.75">
      <c r="A19" s="9"/>
      <c r="B19" s="60"/>
      <c r="C19" s="60"/>
      <c r="D19" s="60"/>
      <c r="E19" s="10"/>
      <c r="F19" s="10"/>
    </row>
    <row r="20" spans="1:9" ht="12.75">
      <c r="A20" s="51" t="s">
        <v>125</v>
      </c>
      <c r="B20" s="60"/>
      <c r="C20" s="60"/>
      <c r="D20" s="60">
        <v>-26</v>
      </c>
      <c r="E20" s="60">
        <v>12387</v>
      </c>
      <c r="F20" s="60">
        <f>SUM(B20:E20)</f>
        <v>12361</v>
      </c>
      <c r="G20" s="60">
        <v>-202</v>
      </c>
      <c r="H20" s="60">
        <f>SUM(F20:G20)</f>
        <v>12159</v>
      </c>
      <c r="I20" s="105"/>
    </row>
    <row r="21" spans="1:9" ht="12.75">
      <c r="A21" s="51"/>
      <c r="B21" s="60"/>
      <c r="C21" s="60"/>
      <c r="D21" s="60"/>
      <c r="E21" s="60"/>
      <c r="F21" s="60"/>
      <c r="G21" s="60"/>
      <c r="H21" s="60"/>
      <c r="I21" s="105"/>
    </row>
    <row r="22" spans="1:9" ht="12.75">
      <c r="A22" s="51" t="s">
        <v>308</v>
      </c>
      <c r="B22" s="60"/>
      <c r="C22" s="60"/>
      <c r="D22" s="60"/>
      <c r="E22" s="60">
        <v>0</v>
      </c>
      <c r="F22" s="60">
        <f>SUM(B22:E22)</f>
        <v>0</v>
      </c>
      <c r="G22" s="60">
        <v>0</v>
      </c>
      <c r="H22" s="60">
        <f>SUM(F22:G22)</f>
        <v>0</v>
      </c>
      <c r="I22" s="105"/>
    </row>
    <row r="23" spans="1:9" ht="12.75">
      <c r="A23" s="51"/>
      <c r="B23" s="60"/>
      <c r="C23" s="60"/>
      <c r="D23" s="60"/>
      <c r="E23" s="60"/>
      <c r="F23" s="60"/>
      <c r="G23" s="60"/>
      <c r="H23" s="60"/>
      <c r="I23" s="105"/>
    </row>
    <row r="24" spans="1:8" ht="12.75">
      <c r="A24" s="51" t="s">
        <v>226</v>
      </c>
      <c r="B24" s="60"/>
      <c r="C24" s="60"/>
      <c r="D24" s="60"/>
      <c r="E24" s="60"/>
      <c r="F24" s="60">
        <f>SUM(B24:E24)</f>
        <v>0</v>
      </c>
      <c r="G24" s="73"/>
      <c r="H24" s="60">
        <f>SUM(F24:G24)</f>
        <v>0</v>
      </c>
    </row>
    <row r="25" spans="1:9" ht="12.75">
      <c r="A25" s="51"/>
      <c r="B25" s="60"/>
      <c r="C25" s="60"/>
      <c r="D25" s="60"/>
      <c r="E25" s="60"/>
      <c r="F25" s="60"/>
      <c r="G25" s="60"/>
      <c r="H25" s="60"/>
      <c r="I25" s="105"/>
    </row>
    <row r="26" spans="1:9" ht="12.75">
      <c r="A26" s="51" t="s">
        <v>272</v>
      </c>
      <c r="B26" s="60"/>
      <c r="C26" s="60"/>
      <c r="D26" s="60"/>
      <c r="E26" s="60">
        <v>-4643</v>
      </c>
      <c r="F26" s="60">
        <f>SUM(B26:E26)</f>
        <v>-4643</v>
      </c>
      <c r="G26" s="60"/>
      <c r="H26" s="60">
        <f>SUM(F26:G26)</f>
        <v>-4643</v>
      </c>
      <c r="I26" s="105"/>
    </row>
    <row r="27" spans="1:9" ht="12.75">
      <c r="A27" s="51"/>
      <c r="B27" s="60"/>
      <c r="C27" s="60"/>
      <c r="D27" s="60"/>
      <c r="E27" s="60"/>
      <c r="F27" s="60"/>
      <c r="G27" s="66"/>
      <c r="H27" s="60"/>
      <c r="I27" s="105"/>
    </row>
    <row r="28" spans="1:8" ht="12.75">
      <c r="A28" s="5"/>
      <c r="B28" s="78"/>
      <c r="C28" s="78"/>
      <c r="D28" s="77"/>
      <c r="E28" s="77"/>
      <c r="F28" s="77"/>
      <c r="G28" s="66"/>
      <c r="H28" s="66"/>
    </row>
    <row r="29" spans="1:8" s="3" customFormat="1" ht="12.75">
      <c r="A29" s="52" t="s">
        <v>279</v>
      </c>
      <c r="B29" s="70">
        <f>SUM(B17:B28)</f>
        <v>79582</v>
      </c>
      <c r="C29" s="70">
        <f aca="true" t="shared" si="1" ref="C29:H29">SUM(C17:C28)</f>
        <v>-2697</v>
      </c>
      <c r="D29" s="70">
        <f t="shared" si="1"/>
        <v>-70</v>
      </c>
      <c r="E29" s="70">
        <f t="shared" si="1"/>
        <v>108056</v>
      </c>
      <c r="F29" s="70">
        <f t="shared" si="1"/>
        <v>184871</v>
      </c>
      <c r="G29" s="70">
        <f t="shared" si="1"/>
        <v>389</v>
      </c>
      <c r="H29" s="70">
        <f t="shared" si="1"/>
        <v>185260</v>
      </c>
    </row>
    <row r="30" spans="1:8" ht="12.75">
      <c r="A30" s="3"/>
      <c r="B30" s="60"/>
      <c r="C30" s="60"/>
      <c r="D30" s="60"/>
      <c r="E30" s="60"/>
      <c r="F30" s="60"/>
      <c r="G30" s="73"/>
      <c r="H30" s="73"/>
    </row>
    <row r="31" spans="1:8" ht="12.75">
      <c r="A31" s="3"/>
      <c r="B31" s="60"/>
      <c r="C31" s="76"/>
      <c r="D31" s="76"/>
      <c r="E31" s="76"/>
      <c r="F31" s="76"/>
      <c r="G31" s="121"/>
      <c r="H31" s="121"/>
    </row>
    <row r="32" spans="1:8" ht="12.75">
      <c r="A32" s="3"/>
      <c r="B32" s="60"/>
      <c r="C32" s="76"/>
      <c r="D32" s="76"/>
      <c r="E32" s="76"/>
      <c r="F32" s="76"/>
      <c r="G32" s="121"/>
      <c r="H32" s="121"/>
    </row>
    <row r="33" spans="1:8" ht="12.75">
      <c r="A33" s="3" t="s">
        <v>346</v>
      </c>
      <c r="B33" s="76">
        <v>79582</v>
      </c>
      <c r="C33" s="76">
        <v>-2166</v>
      </c>
      <c r="D33" s="76">
        <v>-43</v>
      </c>
      <c r="E33" s="76">
        <v>91942</v>
      </c>
      <c r="F33" s="60">
        <f>SUM(B33:E33)</f>
        <v>169315</v>
      </c>
      <c r="G33" s="72">
        <v>58</v>
      </c>
      <c r="H33" s="66">
        <f>+F33+G33</f>
        <v>169373</v>
      </c>
    </row>
    <row r="34" spans="1:8" ht="12.75">
      <c r="A34" s="3" t="s">
        <v>334</v>
      </c>
      <c r="B34" s="136"/>
      <c r="C34" s="136"/>
      <c r="D34" s="136">
        <v>-2</v>
      </c>
      <c r="E34" s="136">
        <v>-197</v>
      </c>
      <c r="F34" s="68">
        <f>SUM(B34:E34)</f>
        <v>-199</v>
      </c>
      <c r="G34" s="137">
        <v>-175</v>
      </c>
      <c r="H34" s="68">
        <f>+F34+G34</f>
        <v>-374</v>
      </c>
    </row>
    <row r="35" spans="1:8" ht="12.75">
      <c r="A35" s="3" t="s">
        <v>347</v>
      </c>
      <c r="B35" s="76">
        <f>SUM(B33:B34)</f>
        <v>79582</v>
      </c>
      <c r="C35" s="76">
        <f aca="true" t="shared" si="2" ref="C35:H35">SUM(C33:C34)</f>
        <v>-2166</v>
      </c>
      <c r="D35" s="76">
        <f t="shared" si="2"/>
        <v>-45</v>
      </c>
      <c r="E35" s="76">
        <f t="shared" si="2"/>
        <v>91745</v>
      </c>
      <c r="F35" s="76">
        <f t="shared" si="2"/>
        <v>169116</v>
      </c>
      <c r="G35" s="76">
        <f t="shared" si="2"/>
        <v>-117</v>
      </c>
      <c r="H35" s="76">
        <f t="shared" si="2"/>
        <v>168999</v>
      </c>
    </row>
    <row r="36" spans="1:8" ht="12.75">
      <c r="A36" s="3"/>
      <c r="B36" s="60"/>
      <c r="C36" s="60"/>
      <c r="D36" s="60"/>
      <c r="E36" s="60"/>
      <c r="F36" s="60"/>
      <c r="G36" s="73"/>
      <c r="H36" s="66"/>
    </row>
    <row r="37" spans="1:8" ht="12.75">
      <c r="A37" s="9"/>
      <c r="B37" s="60"/>
      <c r="C37" s="60"/>
      <c r="D37" s="60"/>
      <c r="E37" s="60"/>
      <c r="F37" s="60"/>
      <c r="G37" s="66"/>
      <c r="H37" s="66"/>
    </row>
    <row r="38" spans="1:8" ht="12.75">
      <c r="A38" s="51" t="s">
        <v>125</v>
      </c>
      <c r="B38" s="60"/>
      <c r="C38" s="60">
        <v>0</v>
      </c>
      <c r="D38" s="60">
        <v>1</v>
      </c>
      <c r="E38" s="60">
        <v>13244</v>
      </c>
      <c r="F38" s="60">
        <f>SUM(B38:E38)</f>
        <v>13245</v>
      </c>
      <c r="G38" s="73">
        <v>-292</v>
      </c>
      <c r="H38" s="60">
        <f>SUM(F38:G38)</f>
        <v>12953</v>
      </c>
    </row>
    <row r="39" spans="1:8" ht="12.75">
      <c r="A39" s="51"/>
      <c r="B39" s="60"/>
      <c r="C39" s="60"/>
      <c r="D39" s="60"/>
      <c r="E39" s="60"/>
      <c r="F39" s="60"/>
      <c r="G39" s="73"/>
      <c r="H39" s="60"/>
    </row>
    <row r="40" spans="1:8" ht="12.75">
      <c r="A40" s="51" t="s">
        <v>226</v>
      </c>
      <c r="B40" s="60"/>
      <c r="C40" s="60">
        <v>-531</v>
      </c>
      <c r="D40" s="60"/>
      <c r="E40" s="60"/>
      <c r="F40" s="60">
        <f>SUM(B40:E40)</f>
        <v>-531</v>
      </c>
      <c r="G40" s="73">
        <v>0</v>
      </c>
      <c r="H40" s="60">
        <f>SUM(F40:G40)</f>
        <v>-531</v>
      </c>
    </row>
    <row r="41" spans="1:8" ht="12.75">
      <c r="A41" s="51"/>
      <c r="B41" s="60"/>
      <c r="C41" s="60"/>
      <c r="D41" s="60"/>
      <c r="E41" s="60"/>
      <c r="F41" s="60"/>
      <c r="G41" s="73"/>
      <c r="H41" s="60"/>
    </row>
    <row r="42" spans="1:8" ht="12.75">
      <c r="A42" s="51" t="s">
        <v>309</v>
      </c>
      <c r="B42" s="60"/>
      <c r="C42" s="60"/>
      <c r="D42" s="60"/>
      <c r="E42" s="60"/>
      <c r="F42" s="60"/>
      <c r="G42" s="73">
        <v>675</v>
      </c>
      <c r="H42" s="60">
        <f>SUM(F42:G42)</f>
        <v>675</v>
      </c>
    </row>
    <row r="43" spans="1:8" ht="12.75">
      <c r="A43" s="51"/>
      <c r="B43" s="60"/>
      <c r="C43" s="60"/>
      <c r="D43" s="60"/>
      <c r="E43" s="60"/>
      <c r="F43" s="60"/>
      <c r="G43" s="73"/>
      <c r="H43" s="60"/>
    </row>
    <row r="44" spans="1:8" ht="12.75">
      <c r="A44" s="51" t="s">
        <v>310</v>
      </c>
      <c r="B44" s="60"/>
      <c r="C44" s="60"/>
      <c r="D44" s="60"/>
      <c r="E44" s="60"/>
      <c r="F44" s="60"/>
      <c r="G44" s="73"/>
      <c r="H44" s="60"/>
    </row>
    <row r="45" spans="1:8" ht="12.75">
      <c r="A45" s="133" t="s">
        <v>311</v>
      </c>
      <c r="B45" s="60"/>
      <c r="C45" s="60"/>
      <c r="D45" s="60"/>
      <c r="E45" s="60"/>
      <c r="F45" s="60"/>
      <c r="G45" s="73">
        <v>325</v>
      </c>
      <c r="H45" s="60">
        <f>SUM(F45:G45)</f>
        <v>325</v>
      </c>
    </row>
    <row r="46" spans="1:8" ht="12.75">
      <c r="A46" s="51"/>
      <c r="B46" s="60"/>
      <c r="C46" s="60"/>
      <c r="D46" s="60"/>
      <c r="E46" s="60"/>
      <c r="F46" s="60"/>
      <c r="G46" s="73"/>
      <c r="H46" s="60"/>
    </row>
    <row r="47" spans="1:8" ht="12.75">
      <c r="A47" s="51" t="s">
        <v>272</v>
      </c>
      <c r="B47" s="60"/>
      <c r="C47" s="60"/>
      <c r="D47" s="60"/>
      <c r="E47" s="60">
        <v>-4677</v>
      </c>
      <c r="F47" s="60">
        <f>SUM(B47:E47)</f>
        <v>-4677</v>
      </c>
      <c r="G47" s="73"/>
      <c r="H47" s="60">
        <f>SUM(F47:G47)</f>
        <v>-4677</v>
      </c>
    </row>
    <row r="48" spans="1:8" ht="12.75">
      <c r="A48" s="51"/>
      <c r="B48" s="60"/>
      <c r="C48" s="60"/>
      <c r="D48" s="60"/>
      <c r="E48" s="60"/>
      <c r="F48" s="60"/>
      <c r="G48" s="73"/>
      <c r="H48" s="60"/>
    </row>
    <row r="49" spans="1:8" ht="12.75">
      <c r="A49" s="51" t="s">
        <v>308</v>
      </c>
      <c r="B49" s="60"/>
      <c r="C49" s="60"/>
      <c r="D49" s="60"/>
      <c r="E49" s="60">
        <v>0</v>
      </c>
      <c r="F49" s="60">
        <f>SUM(B49:E49)</f>
        <v>0</v>
      </c>
      <c r="G49" s="73">
        <v>0</v>
      </c>
      <c r="H49" s="60">
        <f>SUM(F49:G49)</f>
        <v>0</v>
      </c>
    </row>
    <row r="50" spans="1:8" ht="12.75">
      <c r="A50" s="124"/>
      <c r="B50" s="60"/>
      <c r="C50" s="60"/>
      <c r="D50" s="60"/>
      <c r="E50" s="60"/>
      <c r="F50" s="60"/>
      <c r="G50" s="73"/>
      <c r="H50" s="60"/>
    </row>
    <row r="51" spans="1:8" ht="12.75">
      <c r="A51" s="5"/>
      <c r="B51" s="77"/>
      <c r="C51" s="77"/>
      <c r="D51" s="77"/>
      <c r="E51" s="77"/>
      <c r="F51" s="77"/>
      <c r="G51" s="68"/>
      <c r="H51" s="68"/>
    </row>
    <row r="52" spans="1:8" s="3" customFormat="1" ht="12.75">
      <c r="A52" s="52" t="s">
        <v>348</v>
      </c>
      <c r="B52" s="116">
        <f>SUM(B35:B50)</f>
        <v>79582</v>
      </c>
      <c r="C52" s="116">
        <f aca="true" t="shared" si="3" ref="C52:H52">SUM(C35:C50)</f>
        <v>-2697</v>
      </c>
      <c r="D52" s="116">
        <f t="shared" si="3"/>
        <v>-44</v>
      </c>
      <c r="E52" s="116">
        <f t="shared" si="3"/>
        <v>100312</v>
      </c>
      <c r="F52" s="116">
        <f t="shared" si="3"/>
        <v>177153</v>
      </c>
      <c r="G52" s="116">
        <f t="shared" si="3"/>
        <v>591</v>
      </c>
      <c r="H52" s="116">
        <f t="shared" si="3"/>
        <v>177744</v>
      </c>
    </row>
    <row r="53" spans="1:6" ht="12.75">
      <c r="A53" s="3"/>
      <c r="B53" s="10"/>
      <c r="C53" s="10"/>
      <c r="D53" s="10"/>
      <c r="E53" s="10"/>
      <c r="F53" s="10"/>
    </row>
    <row r="54" spans="1:6" ht="12.75">
      <c r="A54" s="3"/>
      <c r="B54" s="10"/>
      <c r="C54" s="10"/>
      <c r="D54" s="10"/>
      <c r="E54" s="10"/>
      <c r="F54" s="10"/>
    </row>
    <row r="55" ht="12.75">
      <c r="A55" s="3" t="s">
        <v>173</v>
      </c>
    </row>
    <row r="56" ht="12.75">
      <c r="A56" s="3" t="s">
        <v>255</v>
      </c>
    </row>
  </sheetData>
  <sheetProtection/>
  <mergeCells count="2">
    <mergeCell ref="B9:D9"/>
    <mergeCell ref="B8:F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PageLayoutView="0" workbookViewId="0" topLeftCell="A52">
      <selection activeCell="C31" sqref="C31"/>
    </sheetView>
  </sheetViews>
  <sheetFormatPr defaultColWidth="9.140625" defaultRowHeight="12.75"/>
  <cols>
    <col min="1" max="1" width="48.140625" style="0" customWidth="1"/>
    <col min="2" max="2" width="15.7109375" style="41" customWidth="1"/>
    <col min="3" max="3" width="16.00390625" style="41" customWidth="1"/>
    <col min="4" max="4" width="12.00390625" style="0" customWidth="1"/>
  </cols>
  <sheetData>
    <row r="1" ht="12.75">
      <c r="A1" s="3" t="s">
        <v>0</v>
      </c>
    </row>
    <row r="3" ht="12.75">
      <c r="A3" s="3" t="s">
        <v>170</v>
      </c>
    </row>
    <row r="4" spans="1:3" ht="12.75">
      <c r="A4" s="3" t="s">
        <v>175</v>
      </c>
      <c r="C4" s="43" t="s">
        <v>67</v>
      </c>
    </row>
    <row r="5" spans="1:3" ht="12.75">
      <c r="A5" s="3" t="s">
        <v>278</v>
      </c>
      <c r="B5" s="43"/>
      <c r="C5" s="43"/>
    </row>
    <row r="6" spans="1:3" ht="12.75">
      <c r="A6" s="3"/>
      <c r="B6" s="43"/>
      <c r="C6" s="43"/>
    </row>
    <row r="7" spans="1:3" ht="12.75">
      <c r="A7" s="3"/>
      <c r="B7" s="49" t="s">
        <v>277</v>
      </c>
      <c r="C7" s="49" t="s">
        <v>248</v>
      </c>
    </row>
    <row r="8" spans="1:3" ht="12.75">
      <c r="A8" s="3"/>
      <c r="B8" s="49"/>
      <c r="C8" s="43" t="s">
        <v>365</v>
      </c>
    </row>
    <row r="9" spans="2:3" ht="12.75">
      <c r="B9" s="43" t="s">
        <v>7</v>
      </c>
      <c r="C9" s="43" t="s">
        <v>7</v>
      </c>
    </row>
    <row r="10" spans="2:3" ht="12.75">
      <c r="B10" s="43"/>
      <c r="C10" s="43"/>
    </row>
    <row r="11" spans="1:3" ht="12.75">
      <c r="A11" s="3" t="s">
        <v>43</v>
      </c>
      <c r="B11" s="42"/>
      <c r="C11" s="42"/>
    </row>
    <row r="12" spans="1:3" ht="12.75">
      <c r="A12" s="9" t="s">
        <v>176</v>
      </c>
      <c r="B12" s="42">
        <v>16998</v>
      </c>
      <c r="C12" s="42">
        <v>15357</v>
      </c>
    </row>
    <row r="13" spans="1:3" ht="12.75">
      <c r="A13" s="9"/>
      <c r="B13" s="42"/>
      <c r="C13" s="42"/>
    </row>
    <row r="14" spans="1:3" ht="12.75">
      <c r="A14" s="61" t="s">
        <v>177</v>
      </c>
      <c r="B14" s="42"/>
      <c r="C14" s="42"/>
    </row>
    <row r="15" spans="1:3" ht="12.75">
      <c r="A15" s="9" t="s">
        <v>178</v>
      </c>
      <c r="B15" s="42">
        <v>7254</v>
      </c>
      <c r="C15" s="42">
        <v>6912</v>
      </c>
    </row>
    <row r="16" spans="1:3" ht="12.75">
      <c r="A16" s="9" t="s">
        <v>273</v>
      </c>
      <c r="B16" s="42">
        <v>-1034</v>
      </c>
      <c r="C16" s="42"/>
    </row>
    <row r="17" spans="1:3" ht="12.75">
      <c r="A17" s="9" t="s">
        <v>320</v>
      </c>
      <c r="B17" s="42">
        <v>-94</v>
      </c>
      <c r="C17" s="42">
        <v>-7</v>
      </c>
    </row>
    <row r="18" spans="1:3" ht="12.75">
      <c r="A18" s="9" t="s">
        <v>358</v>
      </c>
      <c r="B18" s="42">
        <v>513</v>
      </c>
      <c r="C18" s="42">
        <v>977</v>
      </c>
    </row>
    <row r="19" spans="1:3" ht="12.75">
      <c r="A19" s="9" t="s">
        <v>359</v>
      </c>
      <c r="B19" s="42">
        <v>-1967</v>
      </c>
      <c r="C19" s="42"/>
    </row>
    <row r="20" spans="1:3" ht="12.75">
      <c r="A20" s="9" t="s">
        <v>317</v>
      </c>
      <c r="B20" s="42">
        <v>99</v>
      </c>
      <c r="C20" s="42"/>
    </row>
    <row r="21" spans="1:3" ht="12.75">
      <c r="A21" s="9" t="s">
        <v>318</v>
      </c>
      <c r="B21" s="42">
        <v>-227</v>
      </c>
      <c r="C21" s="42"/>
    </row>
    <row r="22" spans="1:3" ht="12.75">
      <c r="A22" s="9" t="s">
        <v>319</v>
      </c>
      <c r="B22" s="42">
        <v>227</v>
      </c>
      <c r="C22" s="42"/>
    </row>
    <row r="23" spans="1:3" ht="12.75">
      <c r="A23" s="9" t="s">
        <v>360</v>
      </c>
      <c r="B23" s="42">
        <v>589</v>
      </c>
      <c r="C23" s="42">
        <v>-432</v>
      </c>
    </row>
    <row r="24" spans="1:3" ht="12.75">
      <c r="A24" s="9" t="s">
        <v>79</v>
      </c>
      <c r="B24" s="42">
        <v>679</v>
      </c>
      <c r="C24" s="42">
        <v>640</v>
      </c>
    </row>
    <row r="25" spans="1:3" ht="12.75">
      <c r="A25" s="9" t="s">
        <v>141</v>
      </c>
      <c r="B25" s="42">
        <v>-453</v>
      </c>
      <c r="C25" s="42">
        <v>-722</v>
      </c>
    </row>
    <row r="26" spans="1:3" ht="12.75">
      <c r="A26" s="9" t="s">
        <v>179</v>
      </c>
      <c r="B26" s="42">
        <v>-6</v>
      </c>
      <c r="C26" s="42">
        <v>-996</v>
      </c>
    </row>
    <row r="27" spans="1:3" ht="12.75">
      <c r="A27" s="9" t="s">
        <v>180</v>
      </c>
      <c r="B27" s="101">
        <v>0</v>
      </c>
      <c r="C27" s="101">
        <v>-19</v>
      </c>
    </row>
    <row r="28" spans="1:3" ht="12.75">
      <c r="A28" s="3" t="s">
        <v>181</v>
      </c>
      <c r="B28" s="42">
        <f>SUM(B12:B27)</f>
        <v>22578</v>
      </c>
      <c r="C28" s="42">
        <f>SUM(C12:C27)</f>
        <v>21710</v>
      </c>
    </row>
    <row r="29" spans="1:3" ht="12.75">
      <c r="A29" s="9" t="s">
        <v>182</v>
      </c>
      <c r="B29" s="42">
        <v>-322</v>
      </c>
      <c r="C29" s="42">
        <v>-4659</v>
      </c>
    </row>
    <row r="30" spans="1:3" ht="12.75">
      <c r="A30" s="9" t="s">
        <v>184</v>
      </c>
      <c r="B30" s="42">
        <v>-459</v>
      </c>
      <c r="C30" s="42">
        <v>-2319</v>
      </c>
    </row>
    <row r="31" spans="1:3" ht="12.75">
      <c r="A31" s="9" t="s">
        <v>183</v>
      </c>
      <c r="B31" s="42">
        <v>-3662</v>
      </c>
      <c r="C31" s="42">
        <v>3022</v>
      </c>
    </row>
    <row r="32" spans="2:3" ht="12.75">
      <c r="B32" s="101">
        <v>0</v>
      </c>
      <c r="C32" s="101">
        <v>0</v>
      </c>
    </row>
    <row r="33" spans="1:3" ht="12.75">
      <c r="A33" s="3" t="s">
        <v>185</v>
      </c>
      <c r="B33" s="42">
        <f>SUM(B28:B32)</f>
        <v>18135</v>
      </c>
      <c r="C33" s="42">
        <f>SUM(C28:C32)</f>
        <v>17754</v>
      </c>
    </row>
    <row r="34" spans="1:3" ht="12.75">
      <c r="A34" s="9" t="s">
        <v>194</v>
      </c>
      <c r="B34" s="42">
        <v>468</v>
      </c>
      <c r="C34" s="42">
        <v>722</v>
      </c>
    </row>
    <row r="35" spans="1:3" ht="12.75">
      <c r="A35" s="9" t="s">
        <v>251</v>
      </c>
      <c r="B35" s="42">
        <v>6</v>
      </c>
      <c r="C35" s="42"/>
    </row>
    <row r="36" spans="1:3" ht="12.75">
      <c r="A36" s="9" t="s">
        <v>187</v>
      </c>
      <c r="B36" s="42">
        <v>-4060</v>
      </c>
      <c r="C36" s="42">
        <v>-3898</v>
      </c>
    </row>
    <row r="37" spans="1:3" ht="12.75">
      <c r="A37" s="3" t="s">
        <v>188</v>
      </c>
      <c r="B37" s="102">
        <f>SUM(B33:B36)</f>
        <v>14549</v>
      </c>
      <c r="C37" s="102">
        <f>SUM(C33:C36)</f>
        <v>14578</v>
      </c>
    </row>
    <row r="38" spans="2:3" ht="12.75">
      <c r="B38" s="42"/>
      <c r="C38" s="42"/>
    </row>
    <row r="39" spans="1:3" ht="12.75">
      <c r="A39" s="3" t="s">
        <v>51</v>
      </c>
      <c r="B39" s="42"/>
      <c r="C39" s="42"/>
    </row>
    <row r="40" spans="1:3" ht="12.75">
      <c r="A40" s="9" t="s">
        <v>189</v>
      </c>
      <c r="B40" s="42">
        <v>-18869</v>
      </c>
      <c r="C40" s="42">
        <v>-7823</v>
      </c>
    </row>
    <row r="41" spans="1:3" ht="12.75">
      <c r="A41" s="9" t="s">
        <v>273</v>
      </c>
      <c r="B41" s="42">
        <v>1034</v>
      </c>
      <c r="C41" s="42">
        <v>0</v>
      </c>
    </row>
    <row r="42" spans="1:3" ht="12.75">
      <c r="A42" s="9" t="s">
        <v>361</v>
      </c>
      <c r="B42" s="42"/>
      <c r="C42" s="42">
        <v>-1313</v>
      </c>
    </row>
    <row r="43" spans="1:3" ht="12.75">
      <c r="A43" s="9" t="s">
        <v>362</v>
      </c>
      <c r="B43" s="42">
        <v>1278</v>
      </c>
      <c r="C43" s="42">
        <v>2130</v>
      </c>
    </row>
    <row r="44" spans="1:3" ht="12.75">
      <c r="A44" s="9" t="s">
        <v>363</v>
      </c>
      <c r="B44" s="42">
        <v>105</v>
      </c>
      <c r="C44" s="42">
        <v>43</v>
      </c>
    </row>
    <row r="45" spans="1:3" ht="12.75">
      <c r="A45" s="9" t="s">
        <v>364</v>
      </c>
      <c r="B45" s="42"/>
      <c r="C45" s="42">
        <v>15</v>
      </c>
    </row>
    <row r="46" spans="1:3" ht="12.75">
      <c r="A46" s="9"/>
      <c r="B46" s="42"/>
      <c r="C46" s="42">
        <v>0</v>
      </c>
    </row>
    <row r="47" spans="1:3" ht="12.75">
      <c r="A47" s="3" t="s">
        <v>190</v>
      </c>
      <c r="B47" s="102">
        <f>SUM(B40:B46)</f>
        <v>-16452</v>
      </c>
      <c r="C47" s="102">
        <f>SUM(C40:C46)</f>
        <v>-6948</v>
      </c>
    </row>
    <row r="48" spans="2:3" ht="12.75">
      <c r="B48" s="42"/>
      <c r="C48" s="42"/>
    </row>
    <row r="49" spans="1:3" ht="12.75">
      <c r="A49" s="3" t="s">
        <v>191</v>
      </c>
      <c r="B49" s="42"/>
      <c r="C49" s="42"/>
    </row>
    <row r="50" spans="1:3" ht="12.75">
      <c r="A50" s="9" t="s">
        <v>247</v>
      </c>
      <c r="B50" s="42">
        <v>-4643</v>
      </c>
      <c r="C50" s="42">
        <v>-4677</v>
      </c>
    </row>
    <row r="51" spans="1:3" ht="12.75">
      <c r="A51" s="9" t="s">
        <v>226</v>
      </c>
      <c r="B51" s="42">
        <v>0</v>
      </c>
      <c r="C51" s="42">
        <v>-531</v>
      </c>
    </row>
    <row r="52" spans="1:3" ht="12.75">
      <c r="A52" s="9" t="s">
        <v>198</v>
      </c>
      <c r="B52" s="42">
        <v>4324</v>
      </c>
      <c r="C52" s="42">
        <v>3148</v>
      </c>
    </row>
    <row r="53" spans="1:3" ht="12.75">
      <c r="A53" s="9" t="s">
        <v>192</v>
      </c>
      <c r="B53" s="42">
        <v>-1091</v>
      </c>
      <c r="C53" s="42">
        <v>-2304</v>
      </c>
    </row>
    <row r="54" spans="1:3" ht="12.75">
      <c r="A54" s="9" t="s">
        <v>250</v>
      </c>
      <c r="B54" s="42">
        <v>-52</v>
      </c>
      <c r="C54" s="42">
        <v>-108</v>
      </c>
    </row>
    <row r="55" spans="1:3" ht="12.75">
      <c r="A55" s="9" t="s">
        <v>186</v>
      </c>
      <c r="B55" s="42">
        <v>-678</v>
      </c>
      <c r="C55" s="42">
        <v>-640</v>
      </c>
    </row>
    <row r="56" spans="1:3" ht="12.75">
      <c r="A56" s="3" t="s">
        <v>193</v>
      </c>
      <c r="B56" s="102">
        <f>SUM(B50:B55)</f>
        <v>-2140</v>
      </c>
      <c r="C56" s="102">
        <f>SUM(C50:C55)</f>
        <v>-5112</v>
      </c>
    </row>
    <row r="57" spans="1:3" ht="12.75">
      <c r="A57" s="9"/>
      <c r="B57" s="42"/>
      <c r="C57" s="42"/>
    </row>
    <row r="58" spans="2:3" ht="12.75">
      <c r="B58" s="88"/>
      <c r="C58" s="88"/>
    </row>
    <row r="59" spans="1:3" ht="12.75">
      <c r="A59" s="3" t="s">
        <v>22</v>
      </c>
      <c r="B59" s="88">
        <f>+B37+B47+B56</f>
        <v>-4043</v>
      </c>
      <c r="C59" s="88">
        <f>+C37+C47+C56</f>
        <v>2518</v>
      </c>
    </row>
    <row r="60" spans="1:3" ht="12.75">
      <c r="A60" s="3" t="s">
        <v>88</v>
      </c>
      <c r="B60" s="44">
        <v>43425</v>
      </c>
      <c r="C60" s="44">
        <v>41350</v>
      </c>
    </row>
    <row r="61" spans="1:3" ht="12.75">
      <c r="A61" s="3" t="s">
        <v>280</v>
      </c>
      <c r="B61" s="45">
        <f>SUM(B59:B60)</f>
        <v>39382</v>
      </c>
      <c r="C61" s="45">
        <f>SUM(C59:C60)</f>
        <v>43868</v>
      </c>
    </row>
    <row r="63" ht="12.75">
      <c r="A63" s="3" t="s">
        <v>18</v>
      </c>
    </row>
    <row r="64" ht="12.75">
      <c r="A64" s="9" t="s">
        <v>195</v>
      </c>
    </row>
    <row r="65" spans="1:3" ht="12.75">
      <c r="A65" s="9" t="s">
        <v>196</v>
      </c>
      <c r="B65" s="41">
        <v>17382</v>
      </c>
      <c r="C65" s="41">
        <v>21868</v>
      </c>
    </row>
    <row r="66" spans="1:3" ht="12.75">
      <c r="A66" s="9" t="s">
        <v>197</v>
      </c>
      <c r="B66" s="41">
        <v>22000</v>
      </c>
      <c r="C66" s="41">
        <v>22000</v>
      </c>
    </row>
    <row r="67" spans="2:3" ht="12.75">
      <c r="B67" s="103">
        <f>SUM(B65:B66)</f>
        <v>39382</v>
      </c>
      <c r="C67" s="103">
        <f>SUM(C65:C66)</f>
        <v>43868</v>
      </c>
    </row>
    <row r="70" ht="12.75">
      <c r="A70" s="3" t="s">
        <v>173</v>
      </c>
    </row>
    <row r="71" ht="12.75">
      <c r="A71" s="3" t="s">
        <v>255</v>
      </c>
    </row>
    <row r="73" ht="12.75">
      <c r="D73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74" r:id="rId1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16"/>
  <sheetViews>
    <sheetView tabSelected="1" zoomScalePageLayoutView="0" workbookViewId="0" topLeftCell="A208">
      <selection activeCell="F225" sqref="F225"/>
    </sheetView>
  </sheetViews>
  <sheetFormatPr defaultColWidth="9.140625" defaultRowHeight="12.75"/>
  <cols>
    <col min="1" max="1" width="4.00390625" style="6" customWidth="1"/>
    <col min="2" max="2" width="12.7109375" style="0" customWidth="1"/>
    <col min="3" max="5" width="11.7109375" style="0" customWidth="1"/>
    <col min="6" max="6" width="12.57421875" style="0" customWidth="1"/>
    <col min="7" max="7" width="11.7109375" style="0" customWidth="1"/>
    <col min="8" max="8" width="11.8515625" style="0" customWidth="1"/>
    <col min="9" max="9" width="9.28125" style="0" bestFit="1" customWidth="1"/>
    <col min="10" max="10" width="13.28125" style="0" customWidth="1"/>
  </cols>
  <sheetData>
    <row r="1" ht="12.75">
      <c r="A1" s="6" t="s">
        <v>0</v>
      </c>
    </row>
    <row r="2" spans="1:8" ht="12.75">
      <c r="A2" s="6" t="s">
        <v>174</v>
      </c>
      <c r="H2" s="8" t="s">
        <v>61</v>
      </c>
    </row>
    <row r="3" ht="12.75">
      <c r="A3" s="3" t="s">
        <v>274</v>
      </c>
    </row>
    <row r="5" spans="1:2" ht="12.75">
      <c r="A5" s="6">
        <v>1</v>
      </c>
      <c r="B5" s="3" t="s">
        <v>45</v>
      </c>
    </row>
    <row r="6" spans="1:2" s="9" customFormat="1" ht="12.75">
      <c r="A6" s="16"/>
      <c r="B6" s="9" t="s">
        <v>210</v>
      </c>
    </row>
    <row r="7" spans="1:2" s="9" customFormat="1" ht="12.75">
      <c r="A7" s="16"/>
      <c r="B7" s="9" t="s">
        <v>211</v>
      </c>
    </row>
    <row r="8" spans="1:2" s="9" customFormat="1" ht="12.75">
      <c r="A8" s="16"/>
      <c r="B8" s="9" t="s">
        <v>212</v>
      </c>
    </row>
    <row r="9" spans="1:2" s="9" customFormat="1" ht="12.75">
      <c r="A9" s="16"/>
      <c r="B9" s="9" t="s">
        <v>213</v>
      </c>
    </row>
    <row r="10" spans="1:2" s="9" customFormat="1" ht="12.75">
      <c r="A10" s="16"/>
      <c r="B10" s="9" t="s">
        <v>214</v>
      </c>
    </row>
    <row r="11" spans="1:2" s="9" customFormat="1" ht="12.75">
      <c r="A11" s="16"/>
      <c r="B11" s="9" t="s">
        <v>215</v>
      </c>
    </row>
    <row r="12" spans="1:2" s="9" customFormat="1" ht="12.75">
      <c r="A12" s="16"/>
      <c r="B12" s="9" t="s">
        <v>256</v>
      </c>
    </row>
    <row r="13" s="9" customFormat="1" ht="12.75">
      <c r="A13" s="16"/>
    </row>
    <row r="14" spans="1:2" s="9" customFormat="1" ht="12.75">
      <c r="A14" s="16"/>
      <c r="B14" s="9" t="s">
        <v>260</v>
      </c>
    </row>
    <row r="15" spans="1:2" s="9" customFormat="1" ht="12.75">
      <c r="A15" s="16"/>
      <c r="B15" s="9" t="s">
        <v>266</v>
      </c>
    </row>
    <row r="16" spans="1:2" s="9" customFormat="1" ht="12.75">
      <c r="A16" s="16"/>
      <c r="B16" s="9" t="s">
        <v>267</v>
      </c>
    </row>
    <row r="17" spans="1:2" s="9" customFormat="1" ht="12.75">
      <c r="A17" s="16"/>
      <c r="B17" s="9" t="s">
        <v>268</v>
      </c>
    </row>
    <row r="18" spans="1:2" s="9" customFormat="1" ht="12.75">
      <c r="A18" s="16"/>
      <c r="B18" s="9" t="s">
        <v>265</v>
      </c>
    </row>
    <row r="19" s="9" customFormat="1" ht="12.75">
      <c r="A19" s="16"/>
    </row>
    <row r="20" spans="1:2" s="9" customFormat="1" ht="12.75">
      <c r="A20" s="16"/>
      <c r="B20" s="3" t="s">
        <v>321</v>
      </c>
    </row>
    <row r="21" spans="1:2" s="9" customFormat="1" ht="12.75">
      <c r="A21" s="16"/>
      <c r="B21" s="9" t="s">
        <v>322</v>
      </c>
    </row>
    <row r="22" spans="1:2" s="9" customFormat="1" ht="12.75">
      <c r="A22" s="16"/>
      <c r="B22" s="9" t="s">
        <v>323</v>
      </c>
    </row>
    <row r="23" spans="1:2" s="9" customFormat="1" ht="12.75">
      <c r="A23" s="16"/>
      <c r="B23" s="9" t="s">
        <v>333</v>
      </c>
    </row>
    <row r="24" spans="1:2" s="9" customFormat="1" ht="12.75">
      <c r="A24" s="16"/>
      <c r="B24" s="9" t="s">
        <v>324</v>
      </c>
    </row>
    <row r="25" spans="1:2" s="9" customFormat="1" ht="12.75">
      <c r="A25" s="16"/>
      <c r="B25" s="9" t="s">
        <v>325</v>
      </c>
    </row>
    <row r="26" s="9" customFormat="1" ht="12.75">
      <c r="A26" s="16"/>
    </row>
    <row r="27" spans="1:2" s="9" customFormat="1" ht="12.75">
      <c r="A27" s="16"/>
      <c r="B27" s="9" t="s">
        <v>326</v>
      </c>
    </row>
    <row r="28" spans="1:2" s="9" customFormat="1" ht="12.75">
      <c r="A28" s="16"/>
      <c r="B28" s="9" t="s">
        <v>327</v>
      </c>
    </row>
    <row r="29" s="9" customFormat="1" ht="12.75">
      <c r="A29" s="16"/>
    </row>
    <row r="30" spans="1:2" s="9" customFormat="1" ht="12.75">
      <c r="A30" s="16"/>
      <c r="B30" s="9" t="s">
        <v>328</v>
      </c>
    </row>
    <row r="31" spans="1:2" s="9" customFormat="1" ht="12.75">
      <c r="A31" s="16"/>
      <c r="B31" s="9" t="s">
        <v>329</v>
      </c>
    </row>
    <row r="32" spans="1:2" s="9" customFormat="1" ht="12.75">
      <c r="A32" s="16"/>
      <c r="B32" s="3"/>
    </row>
    <row r="33" spans="1:7" s="9" customFormat="1" ht="12.75">
      <c r="A33" s="16"/>
      <c r="E33" s="130" t="s">
        <v>284</v>
      </c>
      <c r="F33" s="130" t="s">
        <v>285</v>
      </c>
      <c r="G33" s="130" t="s">
        <v>332</v>
      </c>
    </row>
    <row r="34" spans="1:7" s="9" customFormat="1" ht="12.75">
      <c r="A34" s="16"/>
      <c r="E34" s="8" t="s">
        <v>7</v>
      </c>
      <c r="F34" s="8" t="s">
        <v>7</v>
      </c>
      <c r="G34" s="8" t="s">
        <v>7</v>
      </c>
    </row>
    <row r="35" s="9" customFormat="1" ht="12.75">
      <c r="A35" s="16"/>
    </row>
    <row r="36" spans="1:7" s="9" customFormat="1" ht="12.75">
      <c r="A36" s="16"/>
      <c r="B36" s="9" t="s">
        <v>330</v>
      </c>
      <c r="E36" s="135">
        <v>-408</v>
      </c>
      <c r="F36" s="135">
        <v>-423</v>
      </c>
      <c r="G36" s="135">
        <v>-197</v>
      </c>
    </row>
    <row r="37" spans="1:7" s="9" customFormat="1" ht="12.75">
      <c r="A37" s="16"/>
      <c r="B37" s="9" t="s">
        <v>331</v>
      </c>
      <c r="E37" s="135">
        <v>-480</v>
      </c>
      <c r="F37" s="135">
        <v>-441</v>
      </c>
      <c r="G37" s="135">
        <v>-175</v>
      </c>
    </row>
    <row r="38" s="9" customFormat="1" ht="12.75">
      <c r="A38" s="16"/>
    </row>
    <row r="39" s="9" customFormat="1" ht="12.75">
      <c r="A39" s="16"/>
    </row>
    <row r="40" s="9" customFormat="1" ht="12.75">
      <c r="A40" s="16"/>
    </row>
    <row r="43" ht="12.75">
      <c r="A43" s="6" t="s">
        <v>0</v>
      </c>
    </row>
    <row r="44" spans="1:8" ht="12.75">
      <c r="A44" s="6" t="s">
        <v>174</v>
      </c>
      <c r="H44" s="8" t="s">
        <v>62</v>
      </c>
    </row>
    <row r="45" ht="12.75">
      <c r="A45" s="3" t="s">
        <v>274</v>
      </c>
    </row>
    <row r="46" ht="12.75">
      <c r="A46" s="3"/>
    </row>
    <row r="47" spans="1:2" ht="12.75">
      <c r="A47" s="6">
        <v>2</v>
      </c>
      <c r="B47" s="3" t="s">
        <v>227</v>
      </c>
    </row>
    <row r="48" ht="12.75">
      <c r="B48" t="s">
        <v>257</v>
      </c>
    </row>
    <row r="49" ht="12.75">
      <c r="B49" t="s">
        <v>228</v>
      </c>
    </row>
    <row r="51" spans="1:2" ht="12.75">
      <c r="A51" s="6">
        <v>3</v>
      </c>
      <c r="B51" s="3" t="s">
        <v>27</v>
      </c>
    </row>
    <row r="52" ht="12.75">
      <c r="B52" t="s">
        <v>91</v>
      </c>
    </row>
    <row r="53" ht="12.75">
      <c r="B53" t="s">
        <v>36</v>
      </c>
    </row>
    <row r="55" spans="1:2" ht="12.75">
      <c r="A55" s="19">
        <v>4</v>
      </c>
      <c r="B55" s="3" t="s">
        <v>29</v>
      </c>
    </row>
    <row r="56" spans="1:2" s="9" customFormat="1" ht="12.75">
      <c r="A56" s="16"/>
      <c r="B56" s="9" t="s">
        <v>89</v>
      </c>
    </row>
    <row r="57" spans="1:2" s="9" customFormat="1" ht="12.75">
      <c r="A57" s="16"/>
      <c r="B57" s="9" t="s">
        <v>90</v>
      </c>
    </row>
    <row r="58" s="9" customFormat="1" ht="12.75">
      <c r="A58" s="16"/>
    </row>
    <row r="59" spans="1:2" ht="12.75">
      <c r="A59" s="6">
        <v>5</v>
      </c>
      <c r="B59" s="3" t="s">
        <v>30</v>
      </c>
    </row>
    <row r="60" ht="12.75">
      <c r="B60" t="s">
        <v>31</v>
      </c>
    </row>
    <row r="61" ht="12.75">
      <c r="B61" t="s">
        <v>32</v>
      </c>
    </row>
    <row r="63" spans="1:2" ht="12.75">
      <c r="A63" s="6">
        <v>6</v>
      </c>
      <c r="B63" s="3" t="s">
        <v>11</v>
      </c>
    </row>
    <row r="64" ht="12.75">
      <c r="B64" s="9" t="s">
        <v>140</v>
      </c>
    </row>
    <row r="65" ht="12.75">
      <c r="B65" s="9"/>
    </row>
    <row r="66" spans="1:8" ht="12.75">
      <c r="A66" s="6">
        <v>7</v>
      </c>
      <c r="B66" s="3" t="s">
        <v>23</v>
      </c>
      <c r="G66" s="148"/>
      <c r="H66" s="148"/>
    </row>
    <row r="67" spans="2:10" ht="12.75">
      <c r="B67" s="127" t="s">
        <v>305</v>
      </c>
      <c r="G67" s="33"/>
      <c r="H67" s="33"/>
      <c r="J67" t="s">
        <v>49</v>
      </c>
    </row>
    <row r="68" spans="2:8" ht="12.75">
      <c r="B68" s="3"/>
      <c r="G68" s="33"/>
      <c r="H68" s="33"/>
    </row>
    <row r="69" spans="2:8" ht="12.75">
      <c r="B69" s="9"/>
      <c r="G69" s="26"/>
      <c r="H69" s="27"/>
    </row>
    <row r="70" spans="1:8" ht="12.75">
      <c r="A70" s="6">
        <v>8</v>
      </c>
      <c r="B70" s="3" t="s">
        <v>235</v>
      </c>
      <c r="G70" s="26"/>
      <c r="H70" s="27"/>
    </row>
    <row r="71" spans="2:8" ht="12.75">
      <c r="B71" s="9"/>
      <c r="G71" s="48"/>
      <c r="H71" s="27"/>
    </row>
    <row r="72" spans="2:8" ht="12.75">
      <c r="B72" s="3" t="s">
        <v>85</v>
      </c>
      <c r="C72" s="3"/>
      <c r="D72" s="3"/>
      <c r="G72" s="8" t="s">
        <v>7</v>
      </c>
      <c r="H72" s="27"/>
    </row>
    <row r="73" spans="2:8" ht="12.75">
      <c r="B73" t="s">
        <v>8</v>
      </c>
      <c r="E73" s="9"/>
      <c r="G73" s="43" t="s">
        <v>94</v>
      </c>
      <c r="H73" s="53"/>
    </row>
    <row r="74" spans="7:8" ht="12.75">
      <c r="G74" s="43"/>
      <c r="H74" s="53"/>
    </row>
    <row r="75" spans="1:8" ht="12.75">
      <c r="A75" s="6">
        <v>9</v>
      </c>
      <c r="B75" s="3" t="s">
        <v>8</v>
      </c>
      <c r="H75" s="9"/>
    </row>
    <row r="76" spans="2:5" ht="12.75">
      <c r="B76" s="9" t="s">
        <v>106</v>
      </c>
      <c r="C76" s="109"/>
      <c r="D76" s="109"/>
      <c r="E76" s="109"/>
    </row>
    <row r="77" spans="2:5" ht="12.75">
      <c r="B77" s="9" t="s">
        <v>107</v>
      </c>
      <c r="C77" s="109"/>
      <c r="D77" s="109"/>
      <c r="E77" s="109"/>
    </row>
    <row r="79" spans="1:2" ht="12.75">
      <c r="A79" s="6">
        <v>10</v>
      </c>
      <c r="B79" s="3" t="s">
        <v>33</v>
      </c>
    </row>
    <row r="80" ht="12.75">
      <c r="B80" t="s">
        <v>37</v>
      </c>
    </row>
    <row r="81" ht="12.75">
      <c r="B81" s="9" t="s">
        <v>306</v>
      </c>
    </row>
    <row r="82" ht="12.75">
      <c r="B82" s="9" t="s">
        <v>209</v>
      </c>
    </row>
    <row r="84" spans="1:2" ht="12.75">
      <c r="A84" s="6">
        <v>11</v>
      </c>
      <c r="B84" s="3" t="s">
        <v>26</v>
      </c>
    </row>
    <row r="85" ht="12.75">
      <c r="B85" s="9" t="s">
        <v>271</v>
      </c>
    </row>
    <row r="86" ht="12.75">
      <c r="B86" s="3"/>
    </row>
    <row r="87" spans="2:8" ht="12.75">
      <c r="B87" s="9"/>
      <c r="G87" s="26"/>
      <c r="H87" s="27"/>
    </row>
    <row r="88" spans="2:8" ht="12.75">
      <c r="B88" s="9"/>
      <c r="G88" s="26"/>
      <c r="H88" s="27"/>
    </row>
    <row r="89" ht="12.75">
      <c r="A89" s="6" t="s">
        <v>0</v>
      </c>
    </row>
    <row r="90" spans="1:8" ht="12.75">
      <c r="A90" s="6" t="s">
        <v>174</v>
      </c>
      <c r="H90" s="8" t="s">
        <v>63</v>
      </c>
    </row>
    <row r="91" ht="12.75">
      <c r="A91" s="3" t="s">
        <v>274</v>
      </c>
    </row>
    <row r="92" spans="7:8" ht="12.75">
      <c r="G92" s="26"/>
      <c r="H92" s="27"/>
    </row>
    <row r="93" spans="1:10" ht="12.75">
      <c r="A93" s="6">
        <v>12</v>
      </c>
      <c r="B93" s="3" t="s">
        <v>128</v>
      </c>
      <c r="J93" s="105"/>
    </row>
    <row r="94" ht="12.75">
      <c r="J94" s="105"/>
    </row>
    <row r="95" spans="2:10" ht="12.75">
      <c r="B95" s="3" t="s">
        <v>281</v>
      </c>
      <c r="J95" s="105"/>
    </row>
    <row r="96" spans="1:10" s="41" customFormat="1" ht="12.75">
      <c r="A96" s="39"/>
      <c r="B96" s="40" t="s">
        <v>282</v>
      </c>
      <c r="C96"/>
      <c r="D96"/>
      <c r="E96" s="55" t="s">
        <v>152</v>
      </c>
      <c r="F96" s="55" t="s">
        <v>152</v>
      </c>
      <c r="G96" s="33"/>
      <c r="H96"/>
      <c r="J96" s="90"/>
    </row>
    <row r="97" spans="1:10" s="41" customFormat="1" ht="12.75">
      <c r="A97" s="39"/>
      <c r="B97" s="110"/>
      <c r="C97" s="84" t="s">
        <v>84</v>
      </c>
      <c r="D97" s="84" t="s">
        <v>84</v>
      </c>
      <c r="E97" s="85" t="s">
        <v>83</v>
      </c>
      <c r="F97" s="85" t="s">
        <v>83</v>
      </c>
      <c r="G97" s="85" t="s">
        <v>5</v>
      </c>
      <c r="H97" s="85" t="s">
        <v>5</v>
      </c>
      <c r="J97" s="90"/>
    </row>
    <row r="98" spans="1:10" s="41" customFormat="1" ht="12.75">
      <c r="A98" s="39"/>
      <c r="B98" s="112"/>
      <c r="C98" s="104">
        <v>2013</v>
      </c>
      <c r="D98" s="104">
        <v>2012</v>
      </c>
      <c r="E98" s="104">
        <v>2013</v>
      </c>
      <c r="F98" s="104">
        <v>2012</v>
      </c>
      <c r="G98" s="104">
        <v>2013</v>
      </c>
      <c r="H98" s="104">
        <v>2012</v>
      </c>
      <c r="J98" s="90"/>
    </row>
    <row r="99" spans="1:10" s="41" customFormat="1" ht="12.75">
      <c r="A99" s="39"/>
      <c r="B99" s="111"/>
      <c r="C99" s="43" t="s">
        <v>7</v>
      </c>
      <c r="D99" s="43" t="s">
        <v>7</v>
      </c>
      <c r="E99" s="43" t="s">
        <v>7</v>
      </c>
      <c r="F99" s="43" t="s">
        <v>7</v>
      </c>
      <c r="G99" s="43" t="s">
        <v>7</v>
      </c>
      <c r="H99" s="43" t="s">
        <v>7</v>
      </c>
      <c r="J99" s="91"/>
    </row>
    <row r="100" spans="1:10" s="41" customFormat="1" ht="12.75">
      <c r="A100" s="39"/>
      <c r="B100" s="113" t="s">
        <v>10</v>
      </c>
      <c r="J100" s="92"/>
    </row>
    <row r="101" spans="1:10" s="41" customFormat="1" ht="12.75">
      <c r="A101" s="39"/>
      <c r="B101" s="111" t="s">
        <v>200</v>
      </c>
      <c r="C101" s="44">
        <v>117073</v>
      </c>
      <c r="D101" s="44">
        <v>107968</v>
      </c>
      <c r="E101" s="44">
        <v>26938</v>
      </c>
      <c r="F101" s="44">
        <v>14175</v>
      </c>
      <c r="G101" s="42">
        <f>+C101+E101</f>
        <v>144011</v>
      </c>
      <c r="H101" s="42">
        <f>+D101+F101</f>
        <v>122143</v>
      </c>
      <c r="J101" s="92"/>
    </row>
    <row r="102" spans="1:10" s="41" customFormat="1" ht="12.75">
      <c r="A102" s="39"/>
      <c r="B102" s="111" t="s">
        <v>217</v>
      </c>
      <c r="C102" s="44"/>
      <c r="D102" s="44"/>
      <c r="E102" s="44"/>
      <c r="F102" s="44"/>
      <c r="G102" s="42"/>
      <c r="H102" s="42"/>
      <c r="J102" s="92"/>
    </row>
    <row r="103" spans="1:10" s="41" customFormat="1" ht="12.75">
      <c r="A103" s="39"/>
      <c r="B103" s="111" t="s">
        <v>216</v>
      </c>
      <c r="C103" s="44">
        <v>0</v>
      </c>
      <c r="D103" s="44"/>
      <c r="E103" s="44"/>
      <c r="F103" s="44"/>
      <c r="G103" s="42">
        <f>+C103+E103</f>
        <v>0</v>
      </c>
      <c r="H103" s="42"/>
      <c r="J103" s="92"/>
    </row>
    <row r="104" spans="1:10" s="41" customFormat="1" ht="12.75">
      <c r="A104" s="39"/>
      <c r="B104" s="111" t="s">
        <v>201</v>
      </c>
      <c r="C104" s="132">
        <f aca="true" t="shared" si="0" ref="C104:H104">SUM(C101:C103)</f>
        <v>117073</v>
      </c>
      <c r="D104" s="132">
        <f t="shared" si="0"/>
        <v>107968</v>
      </c>
      <c r="E104" s="132">
        <f t="shared" si="0"/>
        <v>26938</v>
      </c>
      <c r="F104" s="132">
        <f t="shared" si="0"/>
        <v>14175</v>
      </c>
      <c r="G104" s="132">
        <f t="shared" si="0"/>
        <v>144011</v>
      </c>
      <c r="H104" s="132">
        <f t="shared" si="0"/>
        <v>122143</v>
      </c>
      <c r="J104" s="92"/>
    </row>
    <row r="105" spans="1:10" s="41" customFormat="1" ht="12.75">
      <c r="A105" s="39"/>
      <c r="B105" s="113"/>
      <c r="C105" s="44"/>
      <c r="D105" s="44"/>
      <c r="E105" s="44"/>
      <c r="F105" s="44"/>
      <c r="G105" s="42"/>
      <c r="H105" s="42"/>
      <c r="J105" s="92"/>
    </row>
    <row r="106" spans="1:10" s="41" customFormat="1" ht="12.75">
      <c r="A106" s="39"/>
      <c r="B106" s="113"/>
      <c r="C106" s="44"/>
      <c r="D106" s="44"/>
      <c r="E106" s="44"/>
      <c r="F106" s="44"/>
      <c r="G106" s="42"/>
      <c r="H106" s="42"/>
      <c r="J106" s="92"/>
    </row>
    <row r="107" spans="1:10" s="41" customFormat="1" ht="12.75">
      <c r="A107" s="39"/>
      <c r="B107" s="113" t="s">
        <v>199</v>
      </c>
      <c r="C107" s="62">
        <v>13387</v>
      </c>
      <c r="D107" s="62">
        <v>14246</v>
      </c>
      <c r="E107" s="62">
        <v>2469</v>
      </c>
      <c r="F107" s="62">
        <v>-341</v>
      </c>
      <c r="G107" s="42">
        <f>+C107+E107</f>
        <v>15856</v>
      </c>
      <c r="H107" s="42">
        <f>+D107+F107</f>
        <v>13905</v>
      </c>
      <c r="J107" s="92"/>
    </row>
    <row r="108" spans="1:10" s="41" customFormat="1" ht="12.75">
      <c r="A108" s="39"/>
      <c r="B108" s="113" t="s">
        <v>129</v>
      </c>
      <c r="C108" s="62">
        <v>160120</v>
      </c>
      <c r="D108" s="62">
        <v>150586</v>
      </c>
      <c r="E108" s="62">
        <v>33055</v>
      </c>
      <c r="F108" s="62">
        <v>33343</v>
      </c>
      <c r="G108" s="42">
        <f>+C108+E108</f>
        <v>193175</v>
      </c>
      <c r="H108" s="42">
        <f>+D108+F108</f>
        <v>183929</v>
      </c>
      <c r="J108" s="92"/>
    </row>
    <row r="110" spans="2:8" ht="12.75">
      <c r="B110" s="3" t="s">
        <v>230</v>
      </c>
      <c r="G110" s="120" t="s">
        <v>283</v>
      </c>
      <c r="H110" s="120" t="s">
        <v>283</v>
      </c>
    </row>
    <row r="111" spans="7:8" ht="12.75">
      <c r="G111" s="1" t="s">
        <v>234</v>
      </c>
      <c r="H111" s="1" t="s">
        <v>234</v>
      </c>
    </row>
    <row r="112" spans="7:8" ht="12.75">
      <c r="G112" s="120" t="s">
        <v>284</v>
      </c>
      <c r="H112" s="120" t="s">
        <v>285</v>
      </c>
    </row>
    <row r="113" spans="7:8" ht="12.75">
      <c r="G113" s="43" t="s">
        <v>7</v>
      </c>
      <c r="H113" s="43" t="s">
        <v>7</v>
      </c>
    </row>
    <row r="114" spans="2:8" ht="12.75">
      <c r="B114" t="s">
        <v>231</v>
      </c>
      <c r="G114" s="41">
        <f>+G107</f>
        <v>15856</v>
      </c>
      <c r="H114" s="41">
        <v>13905</v>
      </c>
    </row>
    <row r="115" spans="2:8" ht="12.75">
      <c r="B115" t="s">
        <v>232</v>
      </c>
      <c r="G115" s="41">
        <f>+G118-G117-G116-G114</f>
        <v>2057</v>
      </c>
      <c r="H115" s="41">
        <v>986</v>
      </c>
    </row>
    <row r="116" spans="2:8" ht="12.75">
      <c r="B116" t="s">
        <v>249</v>
      </c>
      <c r="G116" s="41">
        <v>-909</v>
      </c>
      <c r="H116" s="41">
        <v>-40</v>
      </c>
    </row>
    <row r="117" spans="2:8" ht="12.75">
      <c r="B117" s="9" t="s">
        <v>307</v>
      </c>
      <c r="G117" s="41">
        <v>-6</v>
      </c>
      <c r="H117" s="41">
        <v>996</v>
      </c>
    </row>
    <row r="118" spans="2:8" ht="12.75">
      <c r="B118" t="s">
        <v>233</v>
      </c>
      <c r="G118" s="132">
        <f>+income!E30</f>
        <v>16998</v>
      </c>
      <c r="H118" s="132">
        <f>+income!F30</f>
        <v>15357</v>
      </c>
    </row>
    <row r="119" spans="7:8" ht="12.75">
      <c r="G119" s="134"/>
      <c r="H119" s="134"/>
    </row>
    <row r="121" spans="1:2" ht="12.75">
      <c r="A121" s="6">
        <v>13</v>
      </c>
      <c r="B121" s="3" t="s">
        <v>28</v>
      </c>
    </row>
    <row r="122" ht="12.75">
      <c r="B122" t="s">
        <v>38</v>
      </c>
    </row>
    <row r="123" ht="12.75">
      <c r="B123" s="9" t="s">
        <v>261</v>
      </c>
    </row>
    <row r="124" ht="12.75">
      <c r="B124" s="9" t="s">
        <v>126</v>
      </c>
    </row>
    <row r="125" ht="12.75">
      <c r="B125" s="9" t="s">
        <v>127</v>
      </c>
    </row>
    <row r="127" ht="12.75">
      <c r="B127" s="9"/>
    </row>
    <row r="128" spans="1:2" ht="12.75">
      <c r="A128" s="6">
        <v>14</v>
      </c>
      <c r="B128" s="3" t="s">
        <v>358</v>
      </c>
    </row>
    <row r="129" ht="12.75">
      <c r="B129" s="9" t="s">
        <v>338</v>
      </c>
    </row>
    <row r="130" ht="12.75">
      <c r="B130" s="9" t="s">
        <v>340</v>
      </c>
    </row>
    <row r="131" ht="12.75">
      <c r="B131" s="9" t="s">
        <v>339</v>
      </c>
    </row>
    <row r="132" ht="12.75">
      <c r="B132" s="9"/>
    </row>
    <row r="133" ht="12.75">
      <c r="B133" s="9" t="s">
        <v>337</v>
      </c>
    </row>
    <row r="134" ht="12.75">
      <c r="B134" s="9" t="s">
        <v>293</v>
      </c>
    </row>
    <row r="135" ht="12.75">
      <c r="B135" s="9"/>
    </row>
    <row r="136" spans="1:2" ht="12.75">
      <c r="A136" s="6">
        <v>15</v>
      </c>
      <c r="B136" s="3" t="s">
        <v>202</v>
      </c>
    </row>
    <row r="137" ht="12.75">
      <c r="B137" s="9" t="s">
        <v>262</v>
      </c>
    </row>
    <row r="138" ht="12.75">
      <c r="B138" s="9"/>
    </row>
    <row r="140" ht="12.75">
      <c r="A140" s="6" t="s">
        <v>0</v>
      </c>
    </row>
    <row r="141" spans="1:8" ht="12.75">
      <c r="A141" s="6" t="s">
        <v>174</v>
      </c>
      <c r="H141" s="8" t="s">
        <v>64</v>
      </c>
    </row>
    <row r="142" ht="12.75">
      <c r="A142" s="3" t="s">
        <v>274</v>
      </c>
    </row>
    <row r="144" spans="1:2" ht="12.75">
      <c r="A144" s="6">
        <v>16</v>
      </c>
      <c r="B144" s="3" t="s">
        <v>12</v>
      </c>
    </row>
    <row r="145" ht="12.75">
      <c r="B145" s="3" t="s">
        <v>304</v>
      </c>
    </row>
    <row r="146" spans="2:6" ht="12.75">
      <c r="B146" s="3"/>
      <c r="E146" s="55" t="s">
        <v>302</v>
      </c>
      <c r="F146" s="55" t="s">
        <v>302</v>
      </c>
    </row>
    <row r="147" spans="2:6" ht="12.75">
      <c r="B147" s="3" t="s">
        <v>300</v>
      </c>
      <c r="C147" s="9"/>
      <c r="D147" s="9"/>
      <c r="E147" s="130" t="s">
        <v>284</v>
      </c>
      <c r="F147" s="130" t="s">
        <v>285</v>
      </c>
    </row>
    <row r="148" spans="2:6" ht="12.75">
      <c r="B148" s="9" t="s">
        <v>10</v>
      </c>
      <c r="C148" s="9"/>
      <c r="D148" s="9"/>
      <c r="E148" s="44">
        <v>35589</v>
      </c>
      <c r="F148" s="44">
        <v>35626</v>
      </c>
    </row>
    <row r="149" spans="2:6" ht="12.75">
      <c r="B149" s="9" t="s">
        <v>176</v>
      </c>
      <c r="C149" s="9"/>
      <c r="D149" s="9"/>
      <c r="E149" s="44">
        <v>4221</v>
      </c>
      <c r="F149" s="44">
        <v>6169</v>
      </c>
    </row>
    <row r="150" spans="2:6" ht="12.75">
      <c r="B150" s="9"/>
      <c r="C150" s="9"/>
      <c r="D150" s="9"/>
      <c r="E150" s="9"/>
      <c r="F150" s="9"/>
    </row>
    <row r="151" spans="2:6" ht="12.75">
      <c r="B151" s="9" t="s">
        <v>351</v>
      </c>
      <c r="C151" s="9"/>
      <c r="D151" s="9"/>
      <c r="E151" s="9"/>
      <c r="F151" s="9"/>
    </row>
    <row r="152" spans="2:6" ht="12.75">
      <c r="B152" s="9" t="s">
        <v>341</v>
      </c>
      <c r="C152" s="9"/>
      <c r="D152" s="9"/>
      <c r="E152" s="9"/>
      <c r="F152" s="9"/>
    </row>
    <row r="153" spans="2:6" ht="12.75">
      <c r="B153" s="9"/>
      <c r="C153" s="9"/>
      <c r="D153" s="9"/>
      <c r="E153" s="9"/>
      <c r="F153" s="9"/>
    </row>
    <row r="154" ht="12.75">
      <c r="B154" s="9" t="s">
        <v>343</v>
      </c>
    </row>
    <row r="155" ht="12.75">
      <c r="B155" s="9" t="s">
        <v>349</v>
      </c>
    </row>
    <row r="156" ht="12.75">
      <c r="B156" s="9" t="s">
        <v>372</v>
      </c>
    </row>
    <row r="157" ht="12.75">
      <c r="B157" s="9"/>
    </row>
    <row r="158" ht="12.75">
      <c r="B158" s="9" t="s">
        <v>368</v>
      </c>
    </row>
    <row r="159" ht="12.75">
      <c r="B159" s="9" t="s">
        <v>342</v>
      </c>
    </row>
    <row r="160" ht="12.75">
      <c r="B160" s="9"/>
    </row>
    <row r="161" ht="12.75">
      <c r="B161" s="9" t="s">
        <v>369</v>
      </c>
    </row>
    <row r="162" ht="12.75">
      <c r="B162" s="9" t="s">
        <v>350</v>
      </c>
    </row>
    <row r="163" ht="12.75">
      <c r="B163" s="9" t="s">
        <v>370</v>
      </c>
    </row>
    <row r="164" spans="1:2" ht="12.75">
      <c r="A164"/>
      <c r="B164" s="9"/>
    </row>
    <row r="165" spans="1:2" ht="12.75">
      <c r="A165" s="6">
        <v>17</v>
      </c>
      <c r="B165" s="3" t="s">
        <v>299</v>
      </c>
    </row>
    <row r="166" spans="2:6" ht="12.75">
      <c r="B166" s="3"/>
      <c r="E166" s="55" t="s">
        <v>302</v>
      </c>
      <c r="F166" s="55" t="s">
        <v>302</v>
      </c>
    </row>
    <row r="167" spans="1:6" s="9" customFormat="1" ht="12.75">
      <c r="A167" s="16"/>
      <c r="B167" s="3" t="s">
        <v>300</v>
      </c>
      <c r="E167" s="130" t="s">
        <v>284</v>
      </c>
      <c r="F167" s="130" t="s">
        <v>301</v>
      </c>
    </row>
    <row r="168" spans="1:6" s="9" customFormat="1" ht="12.75">
      <c r="A168" s="16"/>
      <c r="B168" s="9" t="s">
        <v>10</v>
      </c>
      <c r="E168" s="44">
        <v>35589</v>
      </c>
      <c r="F168" s="44">
        <v>38293</v>
      </c>
    </row>
    <row r="169" spans="1:6" s="9" customFormat="1" ht="12.75">
      <c r="A169" s="16"/>
      <c r="B169" s="9" t="s">
        <v>176</v>
      </c>
      <c r="E169" s="44">
        <v>4221</v>
      </c>
      <c r="F169" s="44">
        <v>4667</v>
      </c>
    </row>
    <row r="170" s="9" customFormat="1" ht="12.75">
      <c r="A170" s="16"/>
    </row>
    <row r="171" spans="1:2" s="9" customFormat="1" ht="12.75">
      <c r="A171" s="16"/>
      <c r="B171" s="9" t="s">
        <v>352</v>
      </c>
    </row>
    <row r="172" ht="12.75">
      <c r="B172" s="9" t="s">
        <v>303</v>
      </c>
    </row>
    <row r="173" ht="12.75">
      <c r="B173" s="9"/>
    </row>
    <row r="174" ht="12.75">
      <c r="B174" s="9" t="s">
        <v>344</v>
      </c>
    </row>
    <row r="175" ht="12.75">
      <c r="B175" s="9" t="s">
        <v>345</v>
      </c>
    </row>
    <row r="176" ht="12.75">
      <c r="B176" s="9" t="s">
        <v>371</v>
      </c>
    </row>
    <row r="177" ht="12.75">
      <c r="B177" s="9"/>
    </row>
    <row r="178" ht="12.75">
      <c r="B178" s="9"/>
    </row>
    <row r="179" spans="1:2" s="61" customFormat="1" ht="12.75">
      <c r="A179" s="6">
        <v>18</v>
      </c>
      <c r="B179" s="3" t="s">
        <v>354</v>
      </c>
    </row>
    <row r="180" spans="1:2" s="61" customFormat="1" ht="12.75">
      <c r="A180" s="131"/>
      <c r="B180" s="9" t="s">
        <v>355</v>
      </c>
    </row>
    <row r="181" spans="1:2" s="61" customFormat="1" ht="12.75">
      <c r="A181" s="131"/>
      <c r="B181" s="9" t="s">
        <v>356</v>
      </c>
    </row>
    <row r="182" spans="1:2" s="61" customFormat="1" ht="12.75">
      <c r="A182" s="131"/>
      <c r="B182" s="9" t="s">
        <v>357</v>
      </c>
    </row>
    <row r="183" ht="12.75">
      <c r="B183" s="9"/>
    </row>
    <row r="184" ht="12.75">
      <c r="B184" s="9"/>
    </row>
    <row r="185" s="9" customFormat="1" ht="12.75">
      <c r="A185" s="16"/>
    </row>
    <row r="186" spans="1:2" ht="12.75">
      <c r="A186" s="6">
        <v>19</v>
      </c>
      <c r="B186" s="3" t="s">
        <v>35</v>
      </c>
    </row>
    <row r="187" ht="12.75">
      <c r="B187" t="s">
        <v>55</v>
      </c>
    </row>
    <row r="189" ht="12.75">
      <c r="B189" s="9"/>
    </row>
    <row r="191" spans="1:8" ht="12.75">
      <c r="A191" s="6" t="s">
        <v>0</v>
      </c>
      <c r="H191" s="8" t="s">
        <v>65</v>
      </c>
    </row>
    <row r="192" ht="12.75">
      <c r="A192" s="6" t="s">
        <v>174</v>
      </c>
    </row>
    <row r="193" ht="12.75">
      <c r="A193" s="3" t="s">
        <v>274</v>
      </c>
    </row>
    <row r="194" ht="12.75">
      <c r="A194" s="3"/>
    </row>
    <row r="195" spans="1:7" ht="12.75">
      <c r="A195" s="6">
        <v>20</v>
      </c>
      <c r="B195" s="3" t="s">
        <v>16</v>
      </c>
      <c r="D195" s="148" t="s">
        <v>54</v>
      </c>
      <c r="E195" s="148"/>
      <c r="F195" s="148" t="s">
        <v>286</v>
      </c>
      <c r="G195" s="148"/>
    </row>
    <row r="196" spans="4:7" ht="12.75">
      <c r="D196" s="128" t="s">
        <v>277</v>
      </c>
      <c r="E196" s="128" t="s">
        <v>248</v>
      </c>
      <c r="F196" s="128" t="s">
        <v>277</v>
      </c>
      <c r="G196" s="128" t="s">
        <v>248</v>
      </c>
    </row>
    <row r="197" spans="4:7" ht="12.75">
      <c r="D197" s="8" t="s">
        <v>7</v>
      </c>
      <c r="E197" s="8" t="s">
        <v>7</v>
      </c>
      <c r="F197" s="8" t="s">
        <v>7</v>
      </c>
      <c r="G197" s="8" t="s">
        <v>7</v>
      </c>
    </row>
    <row r="198" spans="2:7" ht="12.75">
      <c r="B198" t="s">
        <v>77</v>
      </c>
      <c r="D198" s="73">
        <v>832</v>
      </c>
      <c r="E198" s="66">
        <v>148</v>
      </c>
      <c r="F198" s="73">
        <v>4181</v>
      </c>
      <c r="G198" s="66">
        <v>3086</v>
      </c>
    </row>
    <row r="199" spans="2:7" ht="12.75">
      <c r="B199" t="s">
        <v>78</v>
      </c>
      <c r="D199" s="60">
        <v>622</v>
      </c>
      <c r="E199" s="60">
        <v>-683</v>
      </c>
      <c r="F199" s="60">
        <v>622</v>
      </c>
      <c r="G199" s="60">
        <v>-683</v>
      </c>
    </row>
    <row r="200" spans="4:7" ht="12.75">
      <c r="D200" s="86">
        <f>SUM(D198:D199)</f>
        <v>1454</v>
      </c>
      <c r="E200" s="86">
        <f>SUM(E198:E199)</f>
        <v>-535</v>
      </c>
      <c r="F200" s="86">
        <f>SUM(F198:F199)</f>
        <v>4803</v>
      </c>
      <c r="G200" s="86">
        <f>SUM(G198:G199)</f>
        <v>2403</v>
      </c>
    </row>
    <row r="201" ht="12.75">
      <c r="A201" s="3"/>
    </row>
    <row r="202" spans="1:2" ht="12.75">
      <c r="A202" s="3"/>
      <c r="B202" s="9" t="s">
        <v>373</v>
      </c>
    </row>
    <row r="203" spans="1:2" ht="12.75">
      <c r="A203" s="3"/>
      <c r="B203" s="9" t="s">
        <v>374</v>
      </c>
    </row>
    <row r="204" ht="12.75">
      <c r="A204" s="3"/>
    </row>
    <row r="205" spans="1:2" ht="12.75">
      <c r="A205" s="6">
        <v>21</v>
      </c>
      <c r="B205" s="3" t="s">
        <v>24</v>
      </c>
    </row>
    <row r="206" ht="12.75">
      <c r="B206" t="s">
        <v>47</v>
      </c>
    </row>
    <row r="207" ht="12.75">
      <c r="B207" t="s">
        <v>48</v>
      </c>
    </row>
    <row r="208" spans="1:8" ht="12.75">
      <c r="A208" s="3"/>
      <c r="H208" s="1"/>
    </row>
    <row r="209" spans="1:2" ht="12.75">
      <c r="A209" s="6">
        <v>22</v>
      </c>
      <c r="B209" s="3" t="s">
        <v>25</v>
      </c>
    </row>
    <row r="210" spans="5:6" ht="12.75">
      <c r="E210" s="8" t="s">
        <v>284</v>
      </c>
      <c r="F210" s="8" t="s">
        <v>285</v>
      </c>
    </row>
    <row r="211" spans="2:6" ht="12.75">
      <c r="B211" s="115" t="s">
        <v>13</v>
      </c>
      <c r="E211" s="8" t="s">
        <v>7</v>
      </c>
      <c r="F211" s="8" t="s">
        <v>7</v>
      </c>
    </row>
    <row r="212" spans="2:6" ht="12.75">
      <c r="B212" s="3" t="s">
        <v>203</v>
      </c>
      <c r="E212" s="8"/>
      <c r="F212" s="8"/>
    </row>
    <row r="213" spans="2:6" ht="12.75">
      <c r="B213" s="9" t="s">
        <v>238</v>
      </c>
      <c r="E213" s="2">
        <v>117</v>
      </c>
      <c r="F213" s="2">
        <v>1101</v>
      </c>
    </row>
    <row r="214" spans="2:6" ht="12.75">
      <c r="B214" s="9" t="s">
        <v>239</v>
      </c>
      <c r="E214" s="5">
        <v>0</v>
      </c>
      <c r="F214" s="5">
        <v>65</v>
      </c>
    </row>
    <row r="215" spans="5:6" ht="12.75">
      <c r="E215" s="10">
        <f>SUM(E213:E214)</f>
        <v>117</v>
      </c>
      <c r="F215" s="10">
        <f>SUM(F213:F214)</f>
        <v>1166</v>
      </c>
    </row>
    <row r="216" spans="5:6" ht="12.75">
      <c r="E216" s="2"/>
      <c r="F216" s="2"/>
    </row>
    <row r="217" spans="2:6" ht="12.75">
      <c r="B217" s="3" t="s">
        <v>204</v>
      </c>
      <c r="E217" s="8"/>
      <c r="F217" s="8"/>
    </row>
    <row r="218" spans="2:10" ht="12.75">
      <c r="B218" s="9" t="s">
        <v>237</v>
      </c>
      <c r="E218" s="2">
        <v>16638</v>
      </c>
      <c r="F218" s="2">
        <v>19981</v>
      </c>
      <c r="J218" s="9" t="s">
        <v>49</v>
      </c>
    </row>
    <row r="220" spans="5:6" ht="12.75">
      <c r="E220" s="4">
        <f>SUM(E215:E218)</f>
        <v>16755</v>
      </c>
      <c r="F220" s="4">
        <f>SUM(F215:F218)</f>
        <v>21147</v>
      </c>
    </row>
    <row r="221" spans="2:6" ht="12.75">
      <c r="B221" s="115" t="s">
        <v>14</v>
      </c>
      <c r="E221" s="2"/>
      <c r="F221" s="2"/>
    </row>
    <row r="222" spans="2:6" ht="12.75">
      <c r="B222" s="3" t="s">
        <v>203</v>
      </c>
      <c r="E222" s="2"/>
      <c r="F222" s="2"/>
    </row>
    <row r="223" spans="2:6" ht="12.75">
      <c r="B223" s="9" t="s">
        <v>238</v>
      </c>
      <c r="E223" s="2">
        <v>957</v>
      </c>
      <c r="F223" s="2">
        <v>1113</v>
      </c>
    </row>
    <row r="224" spans="2:6" ht="12.75">
      <c r="B224" s="9" t="s">
        <v>239</v>
      </c>
      <c r="E224" s="2">
        <v>0</v>
      </c>
      <c r="F224" s="2">
        <v>120</v>
      </c>
    </row>
    <row r="226" spans="5:6" ht="12.75">
      <c r="E226" s="4">
        <f>SUM(E223:E225)</f>
        <v>957</v>
      </c>
      <c r="F226" s="4">
        <f>SUM(F223:F225)</f>
        <v>1233</v>
      </c>
    </row>
    <row r="227" spans="2:6" ht="12.75">
      <c r="B227" s="3" t="s">
        <v>5</v>
      </c>
      <c r="E227" s="18">
        <f>+E220+E226</f>
        <v>17712</v>
      </c>
      <c r="F227" s="18">
        <f>+F220+F226</f>
        <v>22380</v>
      </c>
    </row>
    <row r="228" spans="2:8" ht="12.75">
      <c r="B228" s="3"/>
      <c r="G228" s="10"/>
      <c r="H228" s="10"/>
    </row>
    <row r="229" spans="2:8" ht="12.75">
      <c r="B229" s="3" t="s">
        <v>205</v>
      </c>
      <c r="G229" s="10"/>
      <c r="H229" s="10"/>
    </row>
    <row r="230" spans="2:8" ht="12.75">
      <c r="B230" s="3" t="s">
        <v>206</v>
      </c>
      <c r="G230" s="10"/>
      <c r="H230" s="10"/>
    </row>
    <row r="231" spans="2:8" ht="12.75">
      <c r="B231" s="3"/>
      <c r="G231" s="10"/>
      <c r="H231" s="10"/>
    </row>
    <row r="232" spans="2:8" ht="12.75">
      <c r="B232" s="3" t="s">
        <v>279</v>
      </c>
      <c r="D232" s="8" t="s">
        <v>13</v>
      </c>
      <c r="E232" s="8" t="s">
        <v>14</v>
      </c>
      <c r="G232" s="10"/>
      <c r="H232" s="10"/>
    </row>
    <row r="233" spans="2:8" ht="12.75">
      <c r="B233" s="3"/>
      <c r="D233" s="8" t="s">
        <v>7</v>
      </c>
      <c r="E233" s="8" t="s">
        <v>7</v>
      </c>
      <c r="G233" s="10"/>
      <c r="H233" s="10"/>
    </row>
    <row r="234" spans="2:8" ht="12.75">
      <c r="B234" s="3" t="s">
        <v>207</v>
      </c>
      <c r="D234" s="107">
        <f>+E227-D235-D237-E234</f>
        <v>6558</v>
      </c>
      <c r="E234" s="107">
        <f>+E226</f>
        <v>957</v>
      </c>
      <c r="G234" s="10"/>
      <c r="H234" s="10"/>
    </row>
    <row r="235" spans="2:8" ht="12.75">
      <c r="B235" s="3" t="s">
        <v>52</v>
      </c>
      <c r="D235" s="107">
        <v>10057</v>
      </c>
      <c r="E235" s="106"/>
      <c r="G235" s="10"/>
      <c r="H235" s="10"/>
    </row>
    <row r="236" spans="2:8" ht="12.75">
      <c r="B236" s="3" t="s">
        <v>218</v>
      </c>
      <c r="D236" s="107">
        <v>0</v>
      </c>
      <c r="E236" s="106"/>
      <c r="G236" s="10"/>
      <c r="H236" s="10"/>
    </row>
    <row r="237" spans="2:8" ht="12.75">
      <c r="B237" s="3" t="s">
        <v>151</v>
      </c>
      <c r="D237" s="107">
        <v>140</v>
      </c>
      <c r="E237" s="106"/>
      <c r="G237" s="10"/>
      <c r="H237" s="10"/>
    </row>
    <row r="238" spans="2:8" ht="12.75">
      <c r="B238" s="3" t="s">
        <v>208</v>
      </c>
      <c r="D238" s="108">
        <f>SUM(D234:D237)</f>
        <v>16755</v>
      </c>
      <c r="E238" s="108">
        <f>SUM(E234:E237)</f>
        <v>957</v>
      </c>
      <c r="G238" s="10"/>
      <c r="H238" s="10"/>
    </row>
    <row r="239" spans="1:8" s="9" customFormat="1" ht="12.75">
      <c r="A239" s="16"/>
      <c r="B239" s="3"/>
      <c r="C239" s="15"/>
      <c r="D239" s="30"/>
      <c r="E239" s="15"/>
      <c r="G239" s="17"/>
      <c r="H239" s="17"/>
    </row>
    <row r="240" spans="1:8" s="9" customFormat="1" ht="12.75">
      <c r="A240" s="6" t="s">
        <v>0</v>
      </c>
      <c r="B240" s="3"/>
      <c r="C240" s="15"/>
      <c r="D240" s="30"/>
      <c r="E240" s="15"/>
      <c r="G240" s="17"/>
      <c r="H240" s="8" t="s">
        <v>66</v>
      </c>
    </row>
    <row r="241" spans="1:8" s="9" customFormat="1" ht="12.75">
      <c r="A241" s="6" t="s">
        <v>174</v>
      </c>
      <c r="B241" s="3"/>
      <c r="C241" s="15"/>
      <c r="D241" s="30"/>
      <c r="E241" s="15"/>
      <c r="G241" s="17"/>
      <c r="H241" s="17"/>
    </row>
    <row r="242" spans="1:8" s="9" customFormat="1" ht="12.75">
      <c r="A242" s="3" t="s">
        <v>274</v>
      </c>
      <c r="B242" s="3"/>
      <c r="C242" s="15"/>
      <c r="D242" s="30"/>
      <c r="E242" s="15"/>
      <c r="G242" s="17"/>
      <c r="H242" s="17"/>
    </row>
    <row r="243" spans="1:8" s="9" customFormat="1" ht="12.75">
      <c r="A243" s="3"/>
      <c r="B243" s="3"/>
      <c r="C243" s="15"/>
      <c r="D243" s="30"/>
      <c r="E243" s="15"/>
      <c r="G243" s="17"/>
      <c r="H243" s="17"/>
    </row>
    <row r="244" spans="1:8" s="9" customFormat="1" ht="12.75">
      <c r="A244" s="6">
        <v>23</v>
      </c>
      <c r="B244" s="3" t="s">
        <v>103</v>
      </c>
      <c r="C244" s="15"/>
      <c r="D244" s="30"/>
      <c r="E244" s="15"/>
      <c r="G244" s="17"/>
      <c r="H244" s="17"/>
    </row>
    <row r="245" spans="1:9" s="9" customFormat="1" ht="12.75">
      <c r="A245" s="16"/>
      <c r="B245" s="9" t="s">
        <v>259</v>
      </c>
      <c r="C245" s="15"/>
      <c r="D245" s="30"/>
      <c r="E245" s="15"/>
      <c r="G245" s="17"/>
      <c r="H245" s="17"/>
      <c r="I245" s="3"/>
    </row>
    <row r="246" spans="1:8" s="9" customFormat="1" ht="12.75">
      <c r="A246" s="16"/>
      <c r="B246" s="9" t="s">
        <v>95</v>
      </c>
      <c r="C246" s="15"/>
      <c r="D246" s="30"/>
      <c r="E246" s="15"/>
      <c r="G246" s="17"/>
      <c r="H246" s="17"/>
    </row>
    <row r="247" spans="1:8" s="9" customFormat="1" ht="12.75">
      <c r="A247" s="16"/>
      <c r="C247" s="15"/>
      <c r="D247" s="30"/>
      <c r="E247" s="15"/>
      <c r="G247" s="17"/>
      <c r="H247" s="17"/>
    </row>
    <row r="248" spans="1:8" s="9" customFormat="1" ht="12.75">
      <c r="A248" s="16"/>
      <c r="C248" s="15"/>
      <c r="D248" s="30"/>
      <c r="E248" s="15"/>
      <c r="F248" s="55" t="s">
        <v>258</v>
      </c>
      <c r="G248" s="56"/>
      <c r="H248" s="17"/>
    </row>
    <row r="249" spans="1:8" s="9" customFormat="1" ht="12.75">
      <c r="A249" s="16"/>
      <c r="C249" s="15"/>
      <c r="D249" s="30"/>
      <c r="E249" s="15"/>
      <c r="F249" s="55" t="s">
        <v>102</v>
      </c>
      <c r="G249" s="56"/>
      <c r="H249" s="17"/>
    </row>
    <row r="250" spans="1:8" s="9" customFormat="1" ht="12.75">
      <c r="A250" s="16"/>
      <c r="B250" s="9" t="s">
        <v>96</v>
      </c>
      <c r="C250" s="15"/>
      <c r="D250" s="30"/>
      <c r="E250" s="15"/>
      <c r="F250" s="16" t="s">
        <v>101</v>
      </c>
      <c r="G250" s="114"/>
      <c r="H250" s="17"/>
    </row>
    <row r="251" spans="1:8" s="9" customFormat="1" ht="12.75">
      <c r="A251" s="16"/>
      <c r="C251" s="15"/>
      <c r="D251" s="30"/>
      <c r="E251" s="15"/>
      <c r="G251" s="17"/>
      <c r="H251" s="17"/>
    </row>
    <row r="252" spans="1:8" s="9" customFormat="1" ht="12.75">
      <c r="A252" s="16"/>
      <c r="B252" s="9" t="s">
        <v>97</v>
      </c>
      <c r="F252" s="64" t="s">
        <v>94</v>
      </c>
      <c r="G252" s="42"/>
      <c r="H252" s="17"/>
    </row>
    <row r="253" spans="1:8" s="9" customFormat="1" ht="12.75">
      <c r="A253" s="16"/>
      <c r="B253" s="9" t="s">
        <v>98</v>
      </c>
      <c r="F253" s="64" t="s">
        <v>94</v>
      </c>
      <c r="G253" s="54"/>
      <c r="H253" s="17"/>
    </row>
    <row r="254" spans="1:8" s="9" customFormat="1" ht="12.75">
      <c r="A254" s="16"/>
      <c r="B254" s="9" t="s">
        <v>99</v>
      </c>
      <c r="F254" s="63">
        <v>1950240</v>
      </c>
      <c r="G254" s="42"/>
      <c r="H254" s="17"/>
    </row>
    <row r="255" spans="1:8" s="9" customFormat="1" ht="12.75">
      <c r="A255" s="16"/>
      <c r="B255" s="9" t="s">
        <v>100</v>
      </c>
      <c r="F255" s="54" t="s">
        <v>94</v>
      </c>
      <c r="G255" s="54"/>
      <c r="H255" s="17"/>
    </row>
    <row r="256" spans="1:8" s="9" customFormat="1" ht="12.75">
      <c r="A256" s="16"/>
      <c r="G256" s="17"/>
      <c r="H256" s="17"/>
    </row>
    <row r="257" spans="1:2" ht="12.75">
      <c r="A257" s="6">
        <v>24</v>
      </c>
      <c r="B257" s="3" t="s">
        <v>155</v>
      </c>
    </row>
    <row r="258" spans="1:2" s="9" customFormat="1" ht="12.75">
      <c r="A258" s="16"/>
      <c r="B258" s="9" t="s">
        <v>287</v>
      </c>
    </row>
    <row r="259" spans="1:7" s="9" customFormat="1" ht="12.75">
      <c r="A259" s="16"/>
      <c r="F259" s="8" t="s">
        <v>148</v>
      </c>
      <c r="G259" s="8" t="s">
        <v>153</v>
      </c>
    </row>
    <row r="260" spans="1:7" s="9" customFormat="1" ht="12.75">
      <c r="A260" s="16"/>
      <c r="F260" s="8" t="s">
        <v>149</v>
      </c>
      <c r="G260" s="8" t="s">
        <v>150</v>
      </c>
    </row>
    <row r="261" spans="1:7" s="9" customFormat="1" ht="12.75">
      <c r="A261" s="16"/>
      <c r="F261" s="8" t="s">
        <v>7</v>
      </c>
      <c r="G261" s="8" t="s">
        <v>7</v>
      </c>
    </row>
    <row r="262" spans="1:7" s="9" customFormat="1" ht="12.75">
      <c r="A262" s="16"/>
      <c r="B262" s="9" t="s">
        <v>121</v>
      </c>
      <c r="F262" s="123">
        <v>130</v>
      </c>
      <c r="G262" s="125">
        <v>-3</v>
      </c>
    </row>
    <row r="263" s="9" customFormat="1" ht="12.75">
      <c r="A263" s="16"/>
    </row>
    <row r="264" spans="1:2" ht="12.75">
      <c r="A264" s="6">
        <v>25</v>
      </c>
      <c r="B264" s="3" t="s">
        <v>15</v>
      </c>
    </row>
    <row r="265" ht="12.75">
      <c r="B265" t="s">
        <v>39</v>
      </c>
    </row>
    <row r="266" ht="12.75">
      <c r="B266" t="s">
        <v>40</v>
      </c>
    </row>
    <row r="268" spans="1:2" ht="12.75">
      <c r="A268" s="6">
        <v>26</v>
      </c>
      <c r="B268" s="3" t="s">
        <v>353</v>
      </c>
    </row>
    <row r="269" ht="12.75">
      <c r="B269" s="9" t="s">
        <v>294</v>
      </c>
    </row>
    <row r="270" ht="12.75">
      <c r="B270" s="9" t="s">
        <v>298</v>
      </c>
    </row>
    <row r="271" ht="12.75">
      <c r="B271" s="9" t="s">
        <v>297</v>
      </c>
    </row>
    <row r="272" ht="12.75">
      <c r="B272" s="9"/>
    </row>
    <row r="273" ht="12.75">
      <c r="B273" s="9" t="s">
        <v>295</v>
      </c>
    </row>
    <row r="274" ht="12.75">
      <c r="B274" s="9" t="s">
        <v>296</v>
      </c>
    </row>
    <row r="275" ht="12.75">
      <c r="B275" s="9"/>
    </row>
    <row r="276" s="9" customFormat="1" ht="12.75">
      <c r="A276" s="16"/>
    </row>
    <row r="277" spans="1:8" s="9" customFormat="1" ht="12.75">
      <c r="A277" s="6" t="s">
        <v>0</v>
      </c>
      <c r="H277" s="8" t="s">
        <v>116</v>
      </c>
    </row>
    <row r="278" s="9" customFormat="1" ht="12.75">
      <c r="A278" s="6" t="s">
        <v>174</v>
      </c>
    </row>
    <row r="279" s="9" customFormat="1" ht="12.75">
      <c r="A279" s="3" t="s">
        <v>274</v>
      </c>
    </row>
    <row r="280" s="9" customFormat="1" ht="12.75">
      <c r="A280" s="16"/>
    </row>
    <row r="281" spans="1:11" s="9" customFormat="1" ht="12.75">
      <c r="A281" s="6">
        <v>27</v>
      </c>
      <c r="B281" s="3" t="s">
        <v>34</v>
      </c>
      <c r="C281"/>
      <c r="D281"/>
      <c r="E281"/>
      <c r="F281"/>
      <c r="G281"/>
      <c r="H281"/>
      <c r="I281"/>
      <c r="J281"/>
      <c r="K281" s="9" t="s">
        <v>49</v>
      </c>
    </row>
    <row r="282" spans="1:10" s="9" customFormat="1" ht="12.75">
      <c r="A282" s="6"/>
      <c r="B282" s="3"/>
      <c r="C282"/>
      <c r="D282"/>
      <c r="E282"/>
      <c r="F282"/>
      <c r="G282"/>
      <c r="H282"/>
      <c r="I282"/>
      <c r="J282"/>
    </row>
    <row r="283" spans="1:10" s="9" customFormat="1" ht="12.75">
      <c r="A283" s="6"/>
      <c r="B283" s="3" t="s">
        <v>86</v>
      </c>
      <c r="C283"/>
      <c r="D283"/>
      <c r="E283"/>
      <c r="F283"/>
      <c r="G283"/>
      <c r="H283"/>
      <c r="I283"/>
      <c r="J283"/>
    </row>
    <row r="284" spans="1:10" s="9" customFormat="1" ht="12.75">
      <c r="A284" s="6"/>
      <c r="B284" t="s">
        <v>56</v>
      </c>
      <c r="C284"/>
      <c r="D284"/>
      <c r="E284"/>
      <c r="F284"/>
      <c r="G284"/>
      <c r="H284"/>
      <c r="I284"/>
      <c r="J284"/>
    </row>
    <row r="285" spans="1:10" s="9" customFormat="1" ht="12.75">
      <c r="A285" s="6"/>
      <c r="B285" t="s">
        <v>57</v>
      </c>
      <c r="C285"/>
      <c r="D285"/>
      <c r="E285"/>
      <c r="F285"/>
      <c r="G285"/>
      <c r="H285"/>
      <c r="I285"/>
      <c r="J285"/>
    </row>
    <row r="286" spans="1:10" s="9" customFormat="1" ht="12.75">
      <c r="A286" s="6"/>
      <c r="B286" t="s">
        <v>58</v>
      </c>
      <c r="C286"/>
      <c r="D286"/>
      <c r="E286"/>
      <c r="F286"/>
      <c r="G286"/>
      <c r="H286"/>
      <c r="I286"/>
      <c r="J286"/>
    </row>
    <row r="287" spans="1:10" s="9" customFormat="1" ht="12.75">
      <c r="A287" s="6"/>
      <c r="B287"/>
      <c r="C287"/>
      <c r="D287"/>
      <c r="E287" s="138"/>
      <c r="F287" s="138"/>
      <c r="G287" s="138"/>
      <c r="H287" s="138"/>
      <c r="I287"/>
      <c r="J287" t="s">
        <v>49</v>
      </c>
    </row>
    <row r="288" spans="1:10" s="9" customFormat="1" ht="12.75">
      <c r="A288" s="6"/>
      <c r="B288" s="3" t="s">
        <v>288</v>
      </c>
      <c r="C288"/>
      <c r="D288"/>
      <c r="E288" s="3"/>
      <c r="F288" s="3"/>
      <c r="G288" s="3"/>
      <c r="H288" s="3"/>
      <c r="I288" t="s">
        <v>49</v>
      </c>
      <c r="J288"/>
    </row>
    <row r="289" ht="12.75">
      <c r="B289" s="9"/>
    </row>
    <row r="290" spans="1:10" s="9" customFormat="1" ht="12.75">
      <c r="A290" s="6"/>
      <c r="B290" s="3" t="s">
        <v>53</v>
      </c>
      <c r="C290"/>
      <c r="D290"/>
      <c r="E290"/>
      <c r="F290" s="3">
        <v>2013</v>
      </c>
      <c r="G290" s="3">
        <v>2012</v>
      </c>
      <c r="I290"/>
      <c r="J290"/>
    </row>
    <row r="291" spans="1:10" s="9" customFormat="1" ht="12.75">
      <c r="A291" s="6"/>
      <c r="B291" t="s">
        <v>115</v>
      </c>
      <c r="C291"/>
      <c r="D291"/>
      <c r="E291"/>
      <c r="F291" s="10">
        <v>79581840</v>
      </c>
      <c r="G291" s="10">
        <v>79581840</v>
      </c>
      <c r="I291"/>
      <c r="J291"/>
    </row>
    <row r="292" spans="1:10" s="9" customFormat="1" ht="12.75">
      <c r="A292" s="6"/>
      <c r="B292" s="9" t="s">
        <v>114</v>
      </c>
      <c r="C292"/>
      <c r="D292"/>
      <c r="E292"/>
      <c r="F292" s="60">
        <v>-1950240</v>
      </c>
      <c r="G292" s="60">
        <v>-1630240</v>
      </c>
      <c r="H292" s="61"/>
      <c r="I292"/>
      <c r="J292"/>
    </row>
    <row r="293" spans="1:10" s="9" customFormat="1" ht="12.75">
      <c r="A293" s="6"/>
      <c r="B293" s="9" t="s">
        <v>53</v>
      </c>
      <c r="C293"/>
      <c r="D293"/>
      <c r="E293"/>
      <c r="F293" s="47">
        <f>SUM(F291:F292)</f>
        <v>77631600</v>
      </c>
      <c r="G293" s="47">
        <f>SUM(G291:G292)</f>
        <v>77951600</v>
      </c>
      <c r="I293"/>
      <c r="J293"/>
    </row>
    <row r="294" spans="1:10" s="9" customFormat="1" ht="12.75">
      <c r="A294" s="6"/>
      <c r="B294" s="3"/>
      <c r="C294"/>
      <c r="D294"/>
      <c r="E294"/>
      <c r="G294" s="2"/>
      <c r="I294"/>
      <c r="J294"/>
    </row>
    <row r="295" spans="1:10" s="9" customFormat="1" ht="12.75">
      <c r="A295" s="6"/>
      <c r="B295" s="3" t="s">
        <v>111</v>
      </c>
      <c r="C295"/>
      <c r="D295"/>
      <c r="E295"/>
      <c r="F295"/>
      <c r="G295"/>
      <c r="H295"/>
      <c r="I295"/>
      <c r="J295"/>
    </row>
    <row r="297" spans="1:2" ht="12.75">
      <c r="A297" s="6">
        <v>28</v>
      </c>
      <c r="B297" s="3" t="s">
        <v>164</v>
      </c>
    </row>
    <row r="298" spans="4:8" ht="12.75">
      <c r="D298" s="148" t="s">
        <v>54</v>
      </c>
      <c r="E298" s="148"/>
      <c r="F298" s="148" t="s">
        <v>286</v>
      </c>
      <c r="G298" s="148"/>
      <c r="H298" s="33"/>
    </row>
    <row r="299" spans="4:8" ht="12.75">
      <c r="D299" s="128" t="s">
        <v>277</v>
      </c>
      <c r="E299" s="128" t="s">
        <v>248</v>
      </c>
      <c r="F299" s="128" t="s">
        <v>277</v>
      </c>
      <c r="G299" s="128" t="s">
        <v>248</v>
      </c>
      <c r="H299" s="57"/>
    </row>
    <row r="300" spans="4:8" ht="12.75">
      <c r="D300" s="8" t="s">
        <v>7</v>
      </c>
      <c r="E300" s="8" t="s">
        <v>7</v>
      </c>
      <c r="F300" s="8" t="s">
        <v>7</v>
      </c>
      <c r="G300" s="8" t="s">
        <v>7</v>
      </c>
      <c r="H300" s="8"/>
    </row>
    <row r="301" ht="12.75">
      <c r="B301" s="3" t="s">
        <v>225</v>
      </c>
    </row>
    <row r="302" ht="12.75">
      <c r="B302" s="3" t="s">
        <v>224</v>
      </c>
    </row>
    <row r="303" spans="2:7" ht="12.75">
      <c r="B303" t="s">
        <v>223</v>
      </c>
      <c r="D303" s="41"/>
      <c r="E303" s="41"/>
      <c r="F303" s="41"/>
      <c r="G303" s="41"/>
    </row>
    <row r="304" spans="2:8" ht="12.75">
      <c r="B304" t="s">
        <v>222</v>
      </c>
      <c r="D304" s="41">
        <f>+F304-5279</f>
        <v>1975</v>
      </c>
      <c r="E304" s="122">
        <f>+G304-5202</f>
        <v>1710</v>
      </c>
      <c r="F304" s="41">
        <v>7254</v>
      </c>
      <c r="G304" s="122">
        <v>6912</v>
      </c>
      <c r="H304" s="126"/>
    </row>
    <row r="305" spans="2:7" ht="12.75">
      <c r="B305" t="s">
        <v>314</v>
      </c>
      <c r="D305" s="41"/>
      <c r="E305" s="41"/>
      <c r="F305" s="41"/>
      <c r="G305" s="41"/>
    </row>
    <row r="306" spans="2:7" ht="12.75">
      <c r="B306" t="s">
        <v>315</v>
      </c>
      <c r="D306" s="41">
        <v>513</v>
      </c>
      <c r="E306" s="41"/>
      <c r="F306" s="41">
        <v>513</v>
      </c>
      <c r="G306" s="41">
        <v>977</v>
      </c>
    </row>
    <row r="307" spans="2:7" ht="12.75">
      <c r="B307" t="s">
        <v>245</v>
      </c>
      <c r="D307" s="41">
        <v>189</v>
      </c>
      <c r="E307" s="41">
        <v>0</v>
      </c>
      <c r="F307" s="41">
        <v>379</v>
      </c>
      <c r="G307" s="41">
        <v>164</v>
      </c>
    </row>
    <row r="308" spans="2:7" ht="12.75">
      <c r="B308" t="s">
        <v>246</v>
      </c>
      <c r="D308" s="41">
        <v>0</v>
      </c>
      <c r="E308" s="41">
        <v>0</v>
      </c>
      <c r="F308" s="41">
        <v>0</v>
      </c>
      <c r="G308" s="41">
        <v>0</v>
      </c>
    </row>
    <row r="309" spans="2:7" ht="12.75">
      <c r="B309" t="s">
        <v>221</v>
      </c>
      <c r="D309" s="41">
        <v>28</v>
      </c>
      <c r="E309" s="41"/>
      <c r="F309" s="41">
        <v>54</v>
      </c>
      <c r="G309" s="41"/>
    </row>
    <row r="310" spans="2:7" ht="12.75">
      <c r="B310" s="9" t="s">
        <v>254</v>
      </c>
      <c r="D310" s="41">
        <v>0</v>
      </c>
      <c r="E310" s="41"/>
      <c r="F310" s="41">
        <v>0</v>
      </c>
      <c r="G310" s="41"/>
    </row>
    <row r="311" spans="2:7" ht="12.75">
      <c r="B311" s="9" t="s">
        <v>253</v>
      </c>
      <c r="D311" s="41">
        <v>99</v>
      </c>
      <c r="E311" s="41"/>
      <c r="F311" s="41">
        <v>99</v>
      </c>
      <c r="G311" s="41"/>
    </row>
    <row r="312" spans="4:7" ht="12.75">
      <c r="D312" s="41"/>
      <c r="E312" s="41"/>
      <c r="F312" s="41"/>
      <c r="G312" s="41"/>
    </row>
    <row r="313" spans="2:7" ht="12.75">
      <c r="B313" s="3" t="s">
        <v>219</v>
      </c>
      <c r="D313" s="41"/>
      <c r="E313" s="41"/>
      <c r="F313" s="41"/>
      <c r="G313" s="41"/>
    </row>
    <row r="314" spans="2:7" ht="12.75">
      <c r="B314" s="9" t="s">
        <v>263</v>
      </c>
      <c r="E314" s="41"/>
      <c r="G314" s="41"/>
    </row>
    <row r="315" spans="2:7" ht="12.75">
      <c r="B315" s="9" t="s">
        <v>264</v>
      </c>
      <c r="D315" s="41">
        <v>0</v>
      </c>
      <c r="E315" s="41"/>
      <c r="F315" s="41">
        <v>1034</v>
      </c>
      <c r="G315" s="41"/>
    </row>
    <row r="316" spans="2:7" ht="12.75">
      <c r="B316" t="s">
        <v>220</v>
      </c>
      <c r="D316" s="41">
        <v>0</v>
      </c>
      <c r="E316" s="41">
        <v>0</v>
      </c>
      <c r="F316" s="41">
        <v>0</v>
      </c>
      <c r="G316" s="41">
        <v>450</v>
      </c>
    </row>
    <row r="317" spans="2:7" ht="12.75">
      <c r="B317" t="s">
        <v>229</v>
      </c>
      <c r="D317" s="41"/>
      <c r="E317" s="41"/>
      <c r="F317" s="41"/>
      <c r="G317" s="41"/>
    </row>
    <row r="318" spans="2:7" ht="12.75">
      <c r="B318" t="s">
        <v>221</v>
      </c>
      <c r="D318" s="41">
        <v>5</v>
      </c>
      <c r="E318" s="41">
        <v>77</v>
      </c>
      <c r="F318" s="41">
        <v>25</v>
      </c>
      <c r="G318" s="41">
        <v>173</v>
      </c>
    </row>
    <row r="319" spans="2:7" ht="12.75">
      <c r="B319" t="s">
        <v>312</v>
      </c>
      <c r="D319" s="41"/>
      <c r="E319" s="41"/>
      <c r="F319" s="41"/>
      <c r="G319" s="41"/>
    </row>
    <row r="320" spans="2:7" ht="12.75">
      <c r="B320" t="s">
        <v>313</v>
      </c>
      <c r="D320" s="41">
        <v>851</v>
      </c>
      <c r="E320" s="41">
        <v>488</v>
      </c>
      <c r="F320" s="41">
        <v>1967</v>
      </c>
      <c r="G320" s="41"/>
    </row>
    <row r="321" spans="4:7" ht="12.75">
      <c r="D321" s="41"/>
      <c r="E321" s="41"/>
      <c r="F321" s="41" t="s">
        <v>49</v>
      </c>
      <c r="G321" s="41"/>
    </row>
    <row r="322" ht="12.75">
      <c r="B322" t="s">
        <v>236</v>
      </c>
    </row>
    <row r="323" ht="12.75">
      <c r="B323" s="9" t="s">
        <v>316</v>
      </c>
    </row>
    <row r="328" s="9" customFormat="1" ht="12.75">
      <c r="A328" s="16"/>
    </row>
    <row r="329" spans="1:8" s="9" customFormat="1" ht="12.75">
      <c r="A329" s="6" t="s">
        <v>0</v>
      </c>
      <c r="B329" s="3"/>
      <c r="C329" s="15"/>
      <c r="D329" s="30"/>
      <c r="E329" s="15"/>
      <c r="G329" s="17"/>
      <c r="H329" s="8" t="s">
        <v>133</v>
      </c>
    </row>
    <row r="330" spans="1:8" s="9" customFormat="1" ht="12.75">
      <c r="A330" s="6" t="s">
        <v>174</v>
      </c>
      <c r="B330" s="3"/>
      <c r="C330" s="15"/>
      <c r="D330" s="30"/>
      <c r="E330" s="15"/>
      <c r="G330" s="17"/>
      <c r="H330" s="17"/>
    </row>
    <row r="331" spans="1:8" s="9" customFormat="1" ht="12.75">
      <c r="A331" s="3" t="s">
        <v>274</v>
      </c>
      <c r="B331" s="3"/>
      <c r="C331" s="15"/>
      <c r="D331" s="30"/>
      <c r="E331" s="15"/>
      <c r="G331" s="17"/>
      <c r="H331" s="17"/>
    </row>
    <row r="332" s="9" customFormat="1" ht="12.75">
      <c r="A332" s="16"/>
    </row>
    <row r="333" spans="1:3" s="9" customFormat="1" ht="12.75">
      <c r="A333" s="6">
        <v>29</v>
      </c>
      <c r="B333" s="3" t="s">
        <v>134</v>
      </c>
      <c r="C333"/>
    </row>
    <row r="334" spans="1:3" s="9" customFormat="1" ht="12.75">
      <c r="A334" s="6"/>
      <c r="B334" s="9" t="s">
        <v>289</v>
      </c>
      <c r="C334"/>
    </row>
    <row r="335" spans="1:3" s="9" customFormat="1" ht="12.75">
      <c r="A335" s="6"/>
      <c r="B335" s="9" t="s">
        <v>154</v>
      </c>
      <c r="C335"/>
    </row>
    <row r="336" s="9" customFormat="1" ht="12.75">
      <c r="A336" s="16"/>
    </row>
    <row r="337" spans="1:7" s="9" customFormat="1" ht="12.75">
      <c r="A337" s="16"/>
      <c r="F337" s="7" t="s">
        <v>277</v>
      </c>
      <c r="G337" s="7" t="s">
        <v>248</v>
      </c>
    </row>
    <row r="338" spans="1:7" s="9" customFormat="1" ht="12.75">
      <c r="A338" s="16"/>
      <c r="F338" s="8" t="s">
        <v>7</v>
      </c>
      <c r="G338" s="8" t="s">
        <v>7</v>
      </c>
    </row>
    <row r="339" s="9" customFormat="1" ht="12.75">
      <c r="A339" s="16"/>
    </row>
    <row r="340" spans="1:7" s="9" customFormat="1" ht="12.75">
      <c r="A340" s="16"/>
      <c r="B340" s="9" t="s">
        <v>135</v>
      </c>
      <c r="F340" s="44"/>
      <c r="G340" s="44"/>
    </row>
    <row r="341" spans="1:7" s="9" customFormat="1" ht="12.75">
      <c r="A341" s="16"/>
      <c r="B341" s="9" t="s">
        <v>136</v>
      </c>
      <c r="F341" s="44"/>
      <c r="G341" s="44"/>
    </row>
    <row r="342" spans="1:7" s="9" customFormat="1" ht="12.75">
      <c r="A342" s="16"/>
      <c r="B342" s="29" t="s">
        <v>139</v>
      </c>
      <c r="F342" s="44">
        <v>135506</v>
      </c>
      <c r="G342" s="44">
        <v>122889</v>
      </c>
    </row>
    <row r="343" spans="1:7" s="9" customFormat="1" ht="12.75">
      <c r="A343" s="16"/>
      <c r="B343" s="29" t="s">
        <v>137</v>
      </c>
      <c r="F343" s="89">
        <v>7108</v>
      </c>
      <c r="G343" s="89">
        <v>7108</v>
      </c>
    </row>
    <row r="344" spans="1:7" s="9" customFormat="1" ht="12.75">
      <c r="A344" s="16"/>
      <c r="F344" s="88">
        <f>SUM(F342:F343)</f>
        <v>142614</v>
      </c>
      <c r="G344" s="88">
        <f>SUM(G342:G343)</f>
        <v>129997</v>
      </c>
    </row>
    <row r="345" spans="1:7" s="9" customFormat="1" ht="12.75">
      <c r="A345" s="16"/>
      <c r="F345" s="44"/>
      <c r="G345" s="44"/>
    </row>
    <row r="346" spans="1:7" s="9" customFormat="1" ht="12.75">
      <c r="A346" s="16"/>
      <c r="F346" s="44"/>
      <c r="G346" s="44"/>
    </row>
    <row r="347" spans="1:7" s="9" customFormat="1" ht="12.75">
      <c r="A347" s="16"/>
      <c r="B347" s="9" t="s">
        <v>270</v>
      </c>
      <c r="F347" s="44"/>
      <c r="G347" s="44"/>
    </row>
    <row r="348" spans="1:7" s="9" customFormat="1" ht="12.75">
      <c r="A348" s="16"/>
      <c r="B348" s="9" t="s">
        <v>269</v>
      </c>
      <c r="F348" s="44"/>
      <c r="G348" s="44"/>
    </row>
    <row r="349" spans="1:7" s="9" customFormat="1" ht="12.75">
      <c r="A349" s="16"/>
      <c r="B349" s="29" t="s">
        <v>139</v>
      </c>
      <c r="F349" s="44">
        <v>2585</v>
      </c>
      <c r="G349" s="44">
        <v>2591</v>
      </c>
    </row>
    <row r="350" spans="1:7" s="9" customFormat="1" ht="12.75">
      <c r="A350" s="16"/>
      <c r="B350" s="29" t="s">
        <v>137</v>
      </c>
      <c r="F350" s="89">
        <v>0</v>
      </c>
      <c r="G350" s="89">
        <v>-32</v>
      </c>
    </row>
    <row r="351" spans="1:7" s="9" customFormat="1" ht="12.75">
      <c r="A351" s="16"/>
      <c r="F351" s="88">
        <f>SUM(F344:F350)</f>
        <v>145199</v>
      </c>
      <c r="G351" s="88">
        <f>SUM(G344:G350)</f>
        <v>132556</v>
      </c>
    </row>
    <row r="352" spans="1:7" s="9" customFormat="1" ht="12.75">
      <c r="A352" s="16"/>
      <c r="F352" s="44"/>
      <c r="G352" s="44"/>
    </row>
    <row r="353" spans="1:7" s="9" customFormat="1" ht="12.75">
      <c r="A353" s="16"/>
      <c r="F353" s="44"/>
      <c r="G353" s="44"/>
    </row>
    <row r="354" spans="1:7" s="9" customFormat="1" ht="12.75">
      <c r="A354" s="16"/>
      <c r="B354" s="9" t="s">
        <v>138</v>
      </c>
      <c r="F354" s="44">
        <v>-37142</v>
      </c>
      <c r="G354" s="44">
        <v>-32243</v>
      </c>
    </row>
    <row r="355" spans="1:7" s="9" customFormat="1" ht="12.75">
      <c r="A355" s="16"/>
      <c r="F355" s="44" t="s">
        <v>49</v>
      </c>
      <c r="G355" s="44"/>
    </row>
    <row r="356" spans="1:2" s="9" customFormat="1" ht="12.75">
      <c r="A356" s="16"/>
      <c r="B356" s="9" t="s">
        <v>241</v>
      </c>
    </row>
    <row r="357" spans="1:7" s="9" customFormat="1" ht="12.75">
      <c r="A357" s="16"/>
      <c r="B357" s="9" t="s">
        <v>242</v>
      </c>
      <c r="F357" s="45">
        <f>+F351+F354</f>
        <v>108057</v>
      </c>
      <c r="G357" s="45">
        <f>+G351+G354</f>
        <v>100313</v>
      </c>
    </row>
    <row r="358" spans="1:6" s="9" customFormat="1" ht="12.75">
      <c r="A358" s="16"/>
      <c r="E358" s="44"/>
      <c r="F358" s="44"/>
    </row>
    <row r="359" ht="12.75">
      <c r="F359" s="41"/>
    </row>
    <row r="360" spans="1:10" s="9" customFormat="1" ht="12.75">
      <c r="A360" s="6"/>
      <c r="B360"/>
      <c r="C360"/>
      <c r="D360"/>
      <c r="E360"/>
      <c r="F360"/>
      <c r="G360"/>
      <c r="H360"/>
      <c r="I360"/>
      <c r="J360"/>
    </row>
    <row r="361" spans="1:10" s="9" customFormat="1" ht="12.75">
      <c r="A361" s="6">
        <v>30</v>
      </c>
      <c r="B361" s="3" t="s">
        <v>112</v>
      </c>
      <c r="C361"/>
      <c r="D361"/>
      <c r="E361"/>
      <c r="F361"/>
      <c r="G361"/>
      <c r="H361"/>
      <c r="I361"/>
      <c r="J361"/>
    </row>
    <row r="362" spans="1:10" s="9" customFormat="1" ht="12.75">
      <c r="A362" s="6"/>
      <c r="B362" t="s">
        <v>113</v>
      </c>
      <c r="C362"/>
      <c r="D362"/>
      <c r="E362"/>
      <c r="F362"/>
      <c r="G362"/>
      <c r="H362"/>
      <c r="I362"/>
      <c r="J362"/>
    </row>
    <row r="363" spans="1:10" s="9" customFormat="1" ht="12.75">
      <c r="A363" s="6"/>
      <c r="B363" s="9" t="s">
        <v>290</v>
      </c>
      <c r="C363"/>
      <c r="D363"/>
      <c r="E363"/>
      <c r="F363"/>
      <c r="G363"/>
      <c r="H363"/>
      <c r="I363"/>
      <c r="J363"/>
    </row>
    <row r="366" spans="1:10" s="9" customFormat="1" ht="12.75">
      <c r="A366" s="6"/>
      <c r="B366"/>
      <c r="C366"/>
      <c r="D366"/>
      <c r="E366" s="138"/>
      <c r="F366" s="138"/>
      <c r="G366" s="138"/>
      <c r="H366" s="138"/>
      <c r="I366"/>
      <c r="J366"/>
    </row>
    <row r="367" spans="1:8" s="9" customFormat="1" ht="12.75">
      <c r="A367" s="16"/>
      <c r="G367" s="17"/>
      <c r="H367" s="17"/>
    </row>
    <row r="368" spans="1:8" s="9" customFormat="1" ht="12.75">
      <c r="A368" s="16"/>
      <c r="G368" s="17"/>
      <c r="H368" s="17"/>
    </row>
    <row r="369" s="9" customFormat="1" ht="12.75">
      <c r="A369" s="16"/>
    </row>
    <row r="370" spans="1:2" s="9" customFormat="1" ht="12.75">
      <c r="A370" s="16"/>
      <c r="B370"/>
    </row>
    <row r="371" s="9" customFormat="1" ht="12.75">
      <c r="A371" s="16"/>
    </row>
    <row r="372" s="9" customFormat="1" ht="12.75">
      <c r="A372" s="16"/>
    </row>
    <row r="373" s="9" customFormat="1" ht="12.75">
      <c r="A373" s="16"/>
    </row>
    <row r="374" s="9" customFormat="1" ht="12.75">
      <c r="A374" s="16"/>
    </row>
    <row r="375" s="9" customFormat="1" ht="12.75">
      <c r="A375" s="16"/>
    </row>
    <row r="376" s="9" customFormat="1" ht="12.75">
      <c r="A376" s="16"/>
    </row>
    <row r="377" spans="1:2" s="9" customFormat="1" ht="12.75">
      <c r="A377" s="16"/>
      <c r="B377" s="3"/>
    </row>
    <row r="378" spans="1:2" s="9" customFormat="1" ht="12.75">
      <c r="A378" s="16"/>
      <c r="B378" s="3"/>
    </row>
    <row r="379" s="9" customFormat="1" ht="12.75">
      <c r="A379" s="16"/>
    </row>
    <row r="380" s="9" customFormat="1" ht="12.75">
      <c r="A380" s="16"/>
    </row>
    <row r="381" s="9" customFormat="1" ht="12.75">
      <c r="A381" s="16"/>
    </row>
    <row r="382" s="9" customFormat="1" ht="12.75">
      <c r="A382" s="16"/>
    </row>
    <row r="383" s="9" customFormat="1" ht="12.75">
      <c r="A383" s="16"/>
    </row>
    <row r="384" s="9" customFormat="1" ht="12.75">
      <c r="A384" s="16"/>
    </row>
    <row r="385" s="9" customFormat="1" ht="12.75">
      <c r="A385" s="16"/>
    </row>
    <row r="386" s="9" customFormat="1" ht="12.75">
      <c r="A386" s="16"/>
    </row>
    <row r="387" spans="1:10" ht="12.75">
      <c r="A387" s="16"/>
      <c r="B387" s="9"/>
      <c r="C387" s="9"/>
      <c r="D387" s="9"/>
      <c r="E387" s="9"/>
      <c r="F387" s="9"/>
      <c r="G387" s="9"/>
      <c r="H387" s="8"/>
      <c r="I387" s="9"/>
      <c r="J387" s="9"/>
    </row>
    <row r="388" spans="2:9" ht="12.75">
      <c r="B388" s="3"/>
      <c r="F388" s="8"/>
      <c r="G388" s="8"/>
      <c r="H388" s="8"/>
      <c r="I388" s="3"/>
    </row>
    <row r="389" spans="2:9" ht="12.75">
      <c r="B389" s="3"/>
      <c r="F389" s="8"/>
      <c r="G389" s="8"/>
      <c r="H389" s="8"/>
      <c r="I389" s="3"/>
    </row>
    <row r="390" spans="6:9" ht="12.75">
      <c r="F390" s="8"/>
      <c r="G390" s="8"/>
      <c r="H390" s="8"/>
      <c r="I390" s="3"/>
    </row>
    <row r="391" spans="2:4" ht="12.75">
      <c r="B391" s="3"/>
      <c r="C391" s="9"/>
      <c r="D391" s="9"/>
    </row>
    <row r="392" spans="2:8" ht="12.75">
      <c r="B392" s="29"/>
      <c r="C392" s="9"/>
      <c r="D392" s="9"/>
      <c r="G392" s="2"/>
      <c r="H392" s="2"/>
    </row>
    <row r="393" spans="2:8" ht="12.75">
      <c r="B393" s="28"/>
      <c r="C393" s="9"/>
      <c r="D393" s="9"/>
      <c r="G393" s="2"/>
      <c r="H393" s="2"/>
    </row>
    <row r="394" spans="2:8" ht="12.75">
      <c r="B394" s="28"/>
      <c r="C394" s="9"/>
      <c r="D394" s="9"/>
      <c r="G394" s="2"/>
      <c r="H394" s="2"/>
    </row>
    <row r="395" spans="2:8" ht="12.75">
      <c r="B395" s="29"/>
      <c r="C395" s="9"/>
      <c r="D395" s="9"/>
      <c r="F395" s="2"/>
      <c r="G395" s="2"/>
      <c r="H395" s="2"/>
    </row>
    <row r="396" spans="2:8" ht="12.75">
      <c r="B396" s="9"/>
      <c r="C396" s="9"/>
      <c r="D396" s="9"/>
      <c r="F396" s="2"/>
      <c r="G396" s="2"/>
      <c r="H396" s="2"/>
    </row>
    <row r="397" spans="1:10" s="9" customFormat="1" ht="12.75">
      <c r="A397" s="6"/>
      <c r="B397" s="3"/>
      <c r="E397"/>
      <c r="F397" s="2"/>
      <c r="G397" s="2"/>
      <c r="H397" s="2"/>
      <c r="I397"/>
      <c r="J397"/>
    </row>
    <row r="398" spans="1:10" s="9" customFormat="1" ht="12.75">
      <c r="A398" s="6"/>
      <c r="B398" s="29"/>
      <c r="E398"/>
      <c r="F398" s="2"/>
      <c r="G398" s="2"/>
      <c r="H398" s="2"/>
      <c r="I398"/>
      <c r="J398"/>
    </row>
    <row r="399" spans="1:10" s="9" customFormat="1" ht="12.75">
      <c r="A399" s="6"/>
      <c r="B399" s="29"/>
      <c r="E399"/>
      <c r="F399" s="2"/>
      <c r="G399" s="2"/>
      <c r="H399" s="2"/>
      <c r="I399"/>
      <c r="J399"/>
    </row>
    <row r="400" spans="1:10" s="9" customFormat="1" ht="12.75">
      <c r="A400" s="6"/>
      <c r="B400" s="29"/>
      <c r="E400"/>
      <c r="F400" s="2"/>
      <c r="G400" s="2"/>
      <c r="H400" s="2"/>
      <c r="I400"/>
      <c r="J400"/>
    </row>
    <row r="401" spans="1:10" s="9" customFormat="1" ht="12.75">
      <c r="A401" s="6"/>
      <c r="B401" s="29"/>
      <c r="E401"/>
      <c r="F401" s="2"/>
      <c r="G401" s="2"/>
      <c r="H401" s="2"/>
      <c r="I401"/>
      <c r="J401"/>
    </row>
    <row r="402" spans="1:10" s="9" customFormat="1" ht="12.75">
      <c r="A402" s="6"/>
      <c r="B402" s="29"/>
      <c r="E402" s="2"/>
      <c r="F402" s="2"/>
      <c r="G402" s="2"/>
      <c r="H402" s="2"/>
      <c r="I402"/>
      <c r="J402"/>
    </row>
    <row r="403" spans="1:10" s="9" customFormat="1" ht="12.75">
      <c r="A403" s="6"/>
      <c r="B403"/>
      <c r="C403"/>
      <c r="D403"/>
      <c r="E403"/>
      <c r="F403"/>
      <c r="G403" s="2"/>
      <c r="H403" s="2"/>
      <c r="I403"/>
      <c r="J403"/>
    </row>
    <row r="404" spans="1:10" s="9" customFormat="1" ht="12.75">
      <c r="A404" s="6"/>
      <c r="B404" s="3"/>
      <c r="C404"/>
      <c r="D404"/>
      <c r="E404"/>
      <c r="F404"/>
      <c r="G404" s="2"/>
      <c r="H404" s="2"/>
      <c r="I404"/>
      <c r="J404"/>
    </row>
    <row r="405" spans="1:10" s="9" customFormat="1" ht="12.75">
      <c r="A405" s="6"/>
      <c r="B405" s="14"/>
      <c r="C405"/>
      <c r="D405"/>
      <c r="E405"/>
      <c r="F405"/>
      <c r="G405" s="2"/>
      <c r="H405" s="2"/>
      <c r="I405"/>
      <c r="J405"/>
    </row>
    <row r="406" spans="1:10" s="9" customFormat="1" ht="12.75">
      <c r="A406" s="6"/>
      <c r="B406" s="14"/>
      <c r="C406"/>
      <c r="D406"/>
      <c r="E406"/>
      <c r="F406"/>
      <c r="G406" s="2"/>
      <c r="H406" s="2"/>
      <c r="I406"/>
      <c r="J406"/>
    </row>
    <row r="407" spans="1:10" s="9" customFormat="1" ht="12.75">
      <c r="A407" s="6"/>
      <c r="B407"/>
      <c r="C407"/>
      <c r="D407"/>
      <c r="E407"/>
      <c r="F407"/>
      <c r="G407" s="2"/>
      <c r="H407" s="2"/>
      <c r="I407"/>
      <c r="J407"/>
    </row>
    <row r="415" ht="12.75">
      <c r="B415" s="3"/>
    </row>
    <row r="416" ht="12.75">
      <c r="B416" s="3"/>
    </row>
  </sheetData>
  <sheetProtection/>
  <mergeCells count="9">
    <mergeCell ref="D298:E298"/>
    <mergeCell ref="F298:G298"/>
    <mergeCell ref="E366:F366"/>
    <mergeCell ref="G366:H366"/>
    <mergeCell ref="G66:H66"/>
    <mergeCell ref="D195:E195"/>
    <mergeCell ref="F195:G195"/>
    <mergeCell ref="E287:F287"/>
    <mergeCell ref="G287:H287"/>
  </mergeCells>
  <printOptions/>
  <pageMargins left="0.75" right="0.75" top="1" bottom="1" header="0.5" footer="0.5"/>
  <pageSetup orientation="portrait" r:id="rId1"/>
  <rowBreaks count="7" manualBreakCount="7">
    <brk id="41" max="255" man="1"/>
    <brk id="87" max="255" man="1"/>
    <brk id="138" max="255" man="1"/>
    <brk id="189" max="255" man="1"/>
    <brk id="238" max="255" man="1"/>
    <brk id="275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alanwong</cp:lastModifiedBy>
  <cp:lastPrinted>2014-02-26T10:48:18Z</cp:lastPrinted>
  <dcterms:created xsi:type="dcterms:W3CDTF">2002-11-12T04:54:08Z</dcterms:created>
  <dcterms:modified xsi:type="dcterms:W3CDTF">2014-02-26T10:49:58Z</dcterms:modified>
  <cp:category/>
  <cp:version/>
  <cp:contentType/>
  <cp:contentStatus/>
</cp:coreProperties>
</file>