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2120" windowHeight="8952" activeTab="4"/>
  </bookViews>
  <sheets>
    <sheet name="income" sheetId="1" r:id="rId1"/>
    <sheet name="financial" sheetId="2" r:id="rId2"/>
    <sheet name="equity" sheetId="3" r:id="rId3"/>
    <sheet name="cash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<sst xmlns="http://schemas.openxmlformats.org/spreadsheetml/2006/main" count="489" uniqueCount="342">
  <si>
    <t>UPA CORPORATION BERHAD (384490-P)</t>
  </si>
  <si>
    <t>Share</t>
  </si>
  <si>
    <t>capital</t>
  </si>
  <si>
    <t>Retained</t>
  </si>
  <si>
    <t>profits</t>
  </si>
  <si>
    <t>Total</t>
  </si>
  <si>
    <t>RM'000</t>
  </si>
  <si>
    <t>RM '000</t>
  </si>
  <si>
    <t>Property, plant and equipment</t>
  </si>
  <si>
    <t>Inventories</t>
  </si>
  <si>
    <t>Revenue</t>
  </si>
  <si>
    <t>Debt and equity securities</t>
  </si>
  <si>
    <t>Review of performance</t>
  </si>
  <si>
    <t>Variation of results against the preceding quarter</t>
  </si>
  <si>
    <t>Current</t>
  </si>
  <si>
    <t>Non-current</t>
  </si>
  <si>
    <t>Material litigation</t>
  </si>
  <si>
    <t>Taxation</t>
  </si>
  <si>
    <t>Current assets</t>
  </si>
  <si>
    <t>Cash and cash equivalents</t>
  </si>
  <si>
    <t>Current liabilities</t>
  </si>
  <si>
    <t>Share capital</t>
  </si>
  <si>
    <t>Tax expense</t>
  </si>
  <si>
    <t>Net change in Cash and Cash Equivalents</t>
  </si>
  <si>
    <t>Dividends paid</t>
  </si>
  <si>
    <t>Corporate proposals</t>
  </si>
  <si>
    <t>Group Borrowings and Debt Securities</t>
  </si>
  <si>
    <t>Changes in composition of the Group</t>
  </si>
  <si>
    <t>Seasonal or cyclical factors</t>
  </si>
  <si>
    <t>Changes in contingent liabilities</t>
  </si>
  <si>
    <t>Unusual items</t>
  </si>
  <si>
    <t>Material changes in estimates</t>
  </si>
  <si>
    <t>There were no material changes in estimates in respect of amounts reported in prior</t>
  </si>
  <si>
    <t>interim periods or prior financial year.</t>
  </si>
  <si>
    <t>Material events subsequent to the end of the period reported</t>
  </si>
  <si>
    <t>Earnings per share</t>
  </si>
  <si>
    <t>Profit forecast</t>
  </si>
  <si>
    <t>segment is not.</t>
  </si>
  <si>
    <t>There were no material events subsequent to the current financial quarter ended</t>
  </si>
  <si>
    <t>Corporate guarantees issued to licensed financial institutions with regard to banking</t>
  </si>
  <si>
    <t>The Group does not have any material litigation which would materially and adversely</t>
  </si>
  <si>
    <t>affect the financial position of the Group.</t>
  </si>
  <si>
    <t>Non-distributable</t>
  </si>
  <si>
    <t>Distributable</t>
  </si>
  <si>
    <t>Cash flows from operating activities</t>
  </si>
  <si>
    <t xml:space="preserve">Borrowings </t>
  </si>
  <si>
    <t>Basis of preparation</t>
  </si>
  <si>
    <t>Current Quarter</t>
  </si>
  <si>
    <t xml:space="preserve">There are no outstanding corporate proposals that have not been completed as at the date of </t>
  </si>
  <si>
    <t>this report.</t>
  </si>
  <si>
    <t xml:space="preserve"> </t>
  </si>
  <si>
    <t>Diluted earnings per ordinary share (sen)</t>
  </si>
  <si>
    <t>Cash flows from investing activities</t>
  </si>
  <si>
    <t>USD</t>
  </si>
  <si>
    <t>Weighted average number of ordinary shares</t>
  </si>
  <si>
    <t>3 months ended</t>
  </si>
  <si>
    <t>Not applicable.</t>
  </si>
  <si>
    <t>The calculation of basic earnings per share is based on the net profit attributable</t>
  </si>
  <si>
    <t>to ordinary shareholders and the weighted average number of ordinary shares</t>
  </si>
  <si>
    <t>in issue :</t>
  </si>
  <si>
    <t xml:space="preserve">  </t>
  </si>
  <si>
    <t>Page 3</t>
  </si>
  <si>
    <t>Page 5</t>
  </si>
  <si>
    <t>Page 6</t>
  </si>
  <si>
    <t>Page 7</t>
  </si>
  <si>
    <t>Page 8</t>
  </si>
  <si>
    <t>Page 9</t>
  </si>
  <si>
    <t>Page 10</t>
  </si>
  <si>
    <t>Page 4</t>
  </si>
  <si>
    <t>Unaudited Condensed Consolidated Statement of Changes in Equity</t>
  </si>
  <si>
    <t>Net asset per share (RM)</t>
  </si>
  <si>
    <t>Total equity</t>
  </si>
  <si>
    <t>Interest</t>
  </si>
  <si>
    <t>Equity</t>
  </si>
  <si>
    <t>Total Assets</t>
  </si>
  <si>
    <t>Total Equity and Liabilities</t>
  </si>
  <si>
    <t>Total Liabilities</t>
  </si>
  <si>
    <t>Non-Current Assets</t>
  </si>
  <si>
    <t xml:space="preserve">Income tax </t>
  </si>
  <si>
    <t xml:space="preserve">Deferred tax </t>
  </si>
  <si>
    <t>Finance costs</t>
  </si>
  <si>
    <t>Page 1</t>
  </si>
  <si>
    <t>Cost of Sales</t>
  </si>
  <si>
    <t>Gross Profit</t>
  </si>
  <si>
    <t>Trading</t>
  </si>
  <si>
    <t>Manufacturing</t>
  </si>
  <si>
    <t>Authorised and contracted for :</t>
  </si>
  <si>
    <t>(A) Basic earnings per share</t>
  </si>
  <si>
    <t>Distribution expenses</t>
  </si>
  <si>
    <t>Administration expenses</t>
  </si>
  <si>
    <t>Cash and Cash Equivalents at 1 January</t>
  </si>
  <si>
    <t>There were no unusual items that have a material effect on the assets, liabilities, equity,</t>
  </si>
  <si>
    <t>net income or cashflow for the current quarter and financial year todate.</t>
  </si>
  <si>
    <t>Manufacturing segment is subject to seasonal and cyclical factors while trading</t>
  </si>
  <si>
    <t>N/A</t>
  </si>
  <si>
    <t>Cumulative</t>
  </si>
  <si>
    <t>NIL</t>
  </si>
  <si>
    <t>As at the end of the reporting quarter, the status of the share buy-back is as follows :</t>
  </si>
  <si>
    <t>Description of shares purchased</t>
  </si>
  <si>
    <t>Total number of shares purchased</t>
  </si>
  <si>
    <t>Total number of shares cancelled</t>
  </si>
  <si>
    <t>Total number of shares held as treasury shares</t>
  </si>
  <si>
    <t>Total number of treasury shares resold</t>
  </si>
  <si>
    <t>Ordinary share of RM 1.00 each</t>
  </si>
  <si>
    <t>Year todate</t>
  </si>
  <si>
    <t>Treasury shares</t>
  </si>
  <si>
    <t>Treasury</t>
  </si>
  <si>
    <t>Shares</t>
  </si>
  <si>
    <t xml:space="preserve">There is no valuation of property, plant and equipment as the Group does not adopt a </t>
  </si>
  <si>
    <t>revaluation policy on property, plant and equipment.</t>
  </si>
  <si>
    <t>Current tax assets</t>
  </si>
  <si>
    <t>Current tax liabilities</t>
  </si>
  <si>
    <t>Investment properties</t>
  </si>
  <si>
    <t>(B) Diluted earnings per ordinary share-Not Applicable</t>
  </si>
  <si>
    <t>Authorisation for issue</t>
  </si>
  <si>
    <t>The interim financial statements were authorised for issue by the Board of Directors</t>
  </si>
  <si>
    <t>Effect of treasury shares held</t>
  </si>
  <si>
    <t>Issued ordinary shares at beginning of the year</t>
  </si>
  <si>
    <t>Page 11</t>
  </si>
  <si>
    <t>Foreign</t>
  </si>
  <si>
    <t>translation</t>
  </si>
  <si>
    <t>reserve</t>
  </si>
  <si>
    <t>Deferred tax liabilities</t>
  </si>
  <si>
    <t>Foreign exchange contracts</t>
  </si>
  <si>
    <t>Unaudited Condensed Consolidated Statement of Financial Position</t>
  </si>
  <si>
    <t>Unaudited Condensed consolidated statement of Comprehensive Income</t>
  </si>
  <si>
    <t>Other comprehensive income, net of tax</t>
  </si>
  <si>
    <t>Total comprehensive income for the period</t>
  </si>
  <si>
    <t>report. These facilities include letters of credit, trust receipt, overdraft, finance leases</t>
  </si>
  <si>
    <t>and term loans.</t>
  </si>
  <si>
    <t>Segmental Reporting</t>
  </si>
  <si>
    <t>Segment assets</t>
  </si>
  <si>
    <t>Foreign currency translation difference for</t>
  </si>
  <si>
    <t>foreign operations</t>
  </si>
  <si>
    <t>Attributable to :</t>
  </si>
  <si>
    <t>Page 12</t>
  </si>
  <si>
    <t>Realised and Unrealised Profits</t>
  </si>
  <si>
    <t>Total retained profits of UPA Corp Bhd</t>
  </si>
  <si>
    <t>and its subsidiaries :</t>
  </si>
  <si>
    <t>-Unrealised</t>
  </si>
  <si>
    <t>Less : Consolidation adjustments</t>
  </si>
  <si>
    <t>-Realised</t>
  </si>
  <si>
    <t>There were no issuance of shares during the quarter.</t>
  </si>
  <si>
    <t>Finance income</t>
  </si>
  <si>
    <t>Other income</t>
  </si>
  <si>
    <t>Basic earnings/(loss) per ordinary share (sen)</t>
  </si>
  <si>
    <t>Other investments</t>
  </si>
  <si>
    <t>Trade and other receivables</t>
  </si>
  <si>
    <t>Borrowings</t>
  </si>
  <si>
    <t>Trade and other payables</t>
  </si>
  <si>
    <t>Nominal</t>
  </si>
  <si>
    <t>value</t>
  </si>
  <si>
    <t>Gain/(loss)</t>
  </si>
  <si>
    <t>JPY</t>
  </si>
  <si>
    <t>Machine</t>
  </si>
  <si>
    <t>for the period</t>
  </si>
  <si>
    <t>Fair value</t>
  </si>
  <si>
    <t>format prescribed by Bursa, is as follows :</t>
  </si>
  <si>
    <t>Derivative Financial instruments</t>
  </si>
  <si>
    <t>Owners of the company</t>
  </si>
  <si>
    <t>Page 2</t>
  </si>
  <si>
    <t>Continuing Operations</t>
  </si>
  <si>
    <t>Other expenses</t>
  </si>
  <si>
    <t>Results from operating activities</t>
  </si>
  <si>
    <t xml:space="preserve">Share of profit/(loss) of equity-accounted investees, </t>
  </si>
  <si>
    <t>net of tax</t>
  </si>
  <si>
    <t>Profit before tax</t>
  </si>
  <si>
    <t>Profit for the period</t>
  </si>
  <si>
    <t>Non-controlling interests</t>
  </si>
  <si>
    <t>Equity attributable to owners of</t>
  </si>
  <si>
    <t>the company</t>
  </si>
  <si>
    <t xml:space="preserve">Non-current liabilities </t>
  </si>
  <si>
    <t>Provision for warranty</t>
  </si>
  <si>
    <t>Interim Financial Statements</t>
  </si>
  <si>
    <t>Attributable to equity holders of the company</t>
  </si>
  <si>
    <t>Non-controlling</t>
  </si>
  <si>
    <t>At 1 January 2012</t>
  </si>
  <si>
    <t>Foreign currency translation</t>
  </si>
  <si>
    <t>differences for foreign operations</t>
  </si>
  <si>
    <t>Total other comprehensive income</t>
  </si>
  <si>
    <t>Comprehensive income for the period</t>
  </si>
  <si>
    <t>(The Interim Financial Statements should be read in conjunction with the Annual Financial Statements</t>
  </si>
  <si>
    <t>Notes to the interim financial statements</t>
  </si>
  <si>
    <t>Unaudited Condensed Consolidated Statement of Cash Flows</t>
  </si>
  <si>
    <t>Profit before taxation</t>
  </si>
  <si>
    <t>Adjustments for non-cash items :</t>
  </si>
  <si>
    <t>Depreciation of property, plant and equipment</t>
  </si>
  <si>
    <t>Share of profit of equity-accounted investees, net of tax</t>
  </si>
  <si>
    <t>Other non-cash items</t>
  </si>
  <si>
    <t>Operating profit before changes in working capital</t>
  </si>
  <si>
    <t>Change in inventories</t>
  </si>
  <si>
    <t>Change in trade and other payables</t>
  </si>
  <si>
    <t>Change in trade and other receivables</t>
  </si>
  <si>
    <t>Cash generated from operations</t>
  </si>
  <si>
    <t>Interest paid</t>
  </si>
  <si>
    <t>Tax paid</t>
  </si>
  <si>
    <t>Net cash (used in)/from operating activities</t>
  </si>
  <si>
    <t>Acquisition of property, plant and equipment</t>
  </si>
  <si>
    <t>Net cash used in investing activities</t>
  </si>
  <si>
    <t>Cash flow from financing activities</t>
  </si>
  <si>
    <t>Repayment of loans and borrowings</t>
  </si>
  <si>
    <t>Net cash used in financing activities</t>
  </si>
  <si>
    <t>Interest received</t>
  </si>
  <si>
    <t>Cash and cash equivalents comprise of :</t>
  </si>
  <si>
    <t>Cash and bank balances</t>
  </si>
  <si>
    <t>Deposits with licensed banks</t>
  </si>
  <si>
    <t>Proceeds from borrowings</t>
  </si>
  <si>
    <t>Segment profit</t>
  </si>
  <si>
    <t>External revenue</t>
  </si>
  <si>
    <t>Total revenue</t>
  </si>
  <si>
    <t>Provision for warranties</t>
  </si>
  <si>
    <t>Secured</t>
  </si>
  <si>
    <t>Unsecured</t>
  </si>
  <si>
    <t>Group borrowings in Ringgit Malaysia equivalent analysed by currencies</t>
  </si>
  <si>
    <t>in which the borrowings are denominated are as follows :</t>
  </si>
  <si>
    <t>RM</t>
  </si>
  <si>
    <t>TOTAL</t>
  </si>
  <si>
    <t>the results of the operations of the Group.</t>
  </si>
  <si>
    <t xml:space="preserve">These condensed consolidated interim financial statements have been prepared in accordance with </t>
  </si>
  <si>
    <t>the Malaysian Financial Reporting Standards ("MFRS") that is MFRS 134: Interim Financial</t>
  </si>
  <si>
    <t>Reporting and paragraph 9.22 of the Main Market Listing Requirements of Bursa Malaysia</t>
  </si>
  <si>
    <t xml:space="preserve">Securitites Berhad. These condensed reports also comply with IAS 34: Interim Financial </t>
  </si>
  <si>
    <t>Reporting. They do not include all of the information required for full annual financial statements,</t>
  </si>
  <si>
    <t>and should be read in conjunction with the consolidated financial statements of the Group for the</t>
  </si>
  <si>
    <t>revenue</t>
  </si>
  <si>
    <t>Inter-segment</t>
  </si>
  <si>
    <t>Write-down of Inventories</t>
  </si>
  <si>
    <t>EURO</t>
  </si>
  <si>
    <t>Write-down of inventories</t>
  </si>
  <si>
    <t>and after crediting :</t>
  </si>
  <si>
    <t>Gain on derivatives</t>
  </si>
  <si>
    <t>investments</t>
  </si>
  <si>
    <t>plant and equipment</t>
  </si>
  <si>
    <t xml:space="preserve">Depreciation of property, </t>
  </si>
  <si>
    <t>arrived at after charging :</t>
  </si>
  <si>
    <t xml:space="preserve">Profit for the period is </t>
  </si>
  <si>
    <t>Acquisition of treasury shares</t>
  </si>
  <si>
    <t>Auditor's report on preceding annual financial statements</t>
  </si>
  <si>
    <t>was not qualified.</t>
  </si>
  <si>
    <t>Gain on disposal of quoted</t>
  </si>
  <si>
    <t>Reconciliation of reportable segment profit or loss</t>
  </si>
  <si>
    <t>Total profit for reporting segments</t>
  </si>
  <si>
    <t>Other non-reportable segments</t>
  </si>
  <si>
    <t>Share of profit of associates</t>
  </si>
  <si>
    <t>Consolidated profit before tax</t>
  </si>
  <si>
    <t>ended</t>
  </si>
  <si>
    <t>Capital commitments outstanding not provided for in the interim financial statements</t>
  </si>
  <si>
    <t xml:space="preserve">Other than the above, there were no impairment loss on trade receivables and exceptional </t>
  </si>
  <si>
    <t>Trust receipts</t>
  </si>
  <si>
    <t>Fixed rate term loan</t>
  </si>
  <si>
    <t>Finance lease liabilities</t>
  </si>
  <si>
    <t>Interest in associates</t>
  </si>
  <si>
    <t>Total retained profits as per statements of</t>
  </si>
  <si>
    <t>financial position</t>
  </si>
  <si>
    <t xml:space="preserve">In addition, a subsidiary of the Company had issued financial guarantees amounting to </t>
  </si>
  <si>
    <t xml:space="preserve">RM 1.7 million to certain financial institutions in the normal course of business. </t>
  </si>
  <si>
    <t>Retained earnings</t>
  </si>
  <si>
    <t>Translation reserve</t>
  </si>
  <si>
    <t>Loss on derivatives</t>
  </si>
  <si>
    <t xml:space="preserve">Loss on disposal of quoted </t>
  </si>
  <si>
    <t>Dividend paid to owners</t>
  </si>
  <si>
    <t>31 Dec 2012</t>
  </si>
  <si>
    <t>Elimination of inter-segment profit/(loss)</t>
  </si>
  <si>
    <t>Changes in fair value of investment properties</t>
  </si>
  <si>
    <t>Writedown of inventories</t>
  </si>
  <si>
    <t>Others</t>
  </si>
  <si>
    <t>Payment of finance lease liabilities</t>
  </si>
  <si>
    <t>Tax refunded</t>
  </si>
  <si>
    <t xml:space="preserve">previous year. </t>
  </si>
  <si>
    <t>Total comprehensive income for the year</t>
  </si>
  <si>
    <t>Impairment of trade receivables</t>
  </si>
  <si>
    <t>receivables</t>
  </si>
  <si>
    <t xml:space="preserve">Impairment of trade </t>
  </si>
  <si>
    <t xml:space="preserve">Dividends proposed </t>
  </si>
  <si>
    <t xml:space="preserve">Commentary on Prospects </t>
  </si>
  <si>
    <t>for the year ended 31 December 2012)</t>
  </si>
  <si>
    <t>At 1 January 2013</t>
  </si>
  <si>
    <t>year ended 31 December 2012.</t>
  </si>
  <si>
    <t>The auditor's report on the audited annual financial statements for the year ended 31 Dec 2012</t>
  </si>
  <si>
    <t>FY2013</t>
  </si>
  <si>
    <t>The company did not purchase any of its own shares during the quarter under review.</t>
  </si>
  <si>
    <t>The accounting policies and methods of computation adopted by the Group in this interim financial</t>
  </si>
  <si>
    <t>facilities granted to subsidiaries amounted to RM 107.5 million as at the date of this</t>
  </si>
  <si>
    <t>There were no provision for warranties for the quarter.</t>
  </si>
  <si>
    <t>The directors did not propose any dividends for the current quarter.</t>
  </si>
  <si>
    <t>Gain on disposal of equity</t>
  </si>
  <si>
    <t>in an associate</t>
  </si>
  <si>
    <t>and intepretations has no material impact to these interim financial statements.</t>
  </si>
  <si>
    <t xml:space="preserve">statements are consistent with those adopted in the financial statements for the year ended </t>
  </si>
  <si>
    <t xml:space="preserve">31 December 2012 except for those standards, amendments and interpretations which are effective </t>
  </si>
  <si>
    <t xml:space="preserve">from the annual period beginning 1 January 2013. The adoption of these standards, amendments </t>
  </si>
  <si>
    <t>from associates</t>
  </si>
  <si>
    <t>Total share of retained profits/(accumulated losses)</t>
  </si>
  <si>
    <t>Quarter ended 30 September</t>
  </si>
  <si>
    <t>At 30 September 2013</t>
  </si>
  <si>
    <t>30 Sept 2013</t>
  </si>
  <si>
    <t>For the year ended 30 September 2013</t>
  </si>
  <si>
    <t>At 30 September 2012</t>
  </si>
  <si>
    <t>30 Sept 2012</t>
  </si>
  <si>
    <t>Cash and Cash Equivalents at 30 Sept</t>
  </si>
  <si>
    <t>For the quarter ended 30 September 2013</t>
  </si>
  <si>
    <t>on 22 November 2013.</t>
  </si>
  <si>
    <t xml:space="preserve">The breakdown of retained profits of the Group as at 30 Sept 2013, pursuant to the </t>
  </si>
  <si>
    <t>9 months ended</t>
  </si>
  <si>
    <t>Period ended 30 September</t>
  </si>
  <si>
    <t>Summary of outstanding derivatives at 30 September 2013 :</t>
  </si>
  <si>
    <t>At 30 Sept 2013</t>
  </si>
  <si>
    <t>30.09.2013</t>
  </si>
  <si>
    <t>30.09.2012</t>
  </si>
  <si>
    <t>During the quarter, the Group recognised a write-down of machine inventory amounting</t>
  </si>
  <si>
    <t>to RM 29,225.</t>
  </si>
  <si>
    <t>9 months</t>
  </si>
  <si>
    <t>9 months period ended</t>
  </si>
  <si>
    <t>30 September</t>
  </si>
  <si>
    <t>30 September 2013 up to the date of this report, which is likely to substantially affect</t>
  </si>
  <si>
    <t>There were no changes in composition of the Group for the quarter under review.</t>
  </si>
  <si>
    <t>Dividend to owners of the company</t>
  </si>
  <si>
    <t>Gain on disposal of interest in an associate</t>
  </si>
  <si>
    <t>RM 488,000 for the three months ended 30 Sept 2012.</t>
  </si>
  <si>
    <t xml:space="preserve">In comparison, the Group recognised a write-down of machine inventory amounting to </t>
  </si>
  <si>
    <t>items included in the results for the current quarter ended 30 Sept 2013.</t>
  </si>
  <si>
    <t>The Group's turnover for quarter under review was RM 38.3 million compared to</t>
  </si>
  <si>
    <t>RM 32.2 million in the corresponding quarter of the previous year.</t>
  </si>
  <si>
    <t>During this period, turnover for the manufacturing segment increased by 23%</t>
  </si>
  <si>
    <t>while turnover for the trading segment decreased by 20%.</t>
  </si>
  <si>
    <t xml:space="preserve">compared to profit before tax of RM 3.4 million in the corresponding quarter of the </t>
  </si>
  <si>
    <t>Profit before tax for the manufacturing segment had increased from RM 3.7 million to RM 5.3 million</t>
  </si>
  <si>
    <t>for the quarter under review. Meanwhile, the trading segment recorded a loss before taxation</t>
  </si>
  <si>
    <t>of RM 0.8 million compared to a loss before taxation of RM 1.0 million in the previous year (3QFY2012)</t>
  </si>
  <si>
    <t>compared to turnover of RM 36.0 million in 2QFY2013. Turnover for the manufacturing</t>
  </si>
  <si>
    <t>For the quarter under review, the Group recorded turnover of RM 38.3 million</t>
  </si>
  <si>
    <t>segment had increased from RM 26.5 million to RM 35.8 million during this period.</t>
  </si>
  <si>
    <t>Meanwhile, turnover for the trading segment had decreased from RM 11.5 million to</t>
  </si>
  <si>
    <t>RM 2.3 million.</t>
  </si>
  <si>
    <t xml:space="preserve">compared to profit before taxation of RM 5.1 million in 2QFY2013. </t>
  </si>
  <si>
    <t>During the quarter, the company paid a first and final dividend for financial year 2012</t>
  </si>
  <si>
    <t>amounting to RM 4.7 million.</t>
  </si>
  <si>
    <t>Dividends received from associate</t>
  </si>
  <si>
    <t>The Group's profit before taxation for the quarter under review was RM 4.7 million</t>
  </si>
  <si>
    <t>For the quarter under review, the Group recorded profit before taxation of RM 4.7 million</t>
  </si>
  <si>
    <t>The business environment had improved and the directors expect the full year results to be better</t>
  </si>
  <si>
    <t>than last year.</t>
  </si>
</sst>
</file>

<file path=xl/styles.xml><?xml version="1.0" encoding="utf-8"?>
<styleSheet xmlns="http://schemas.openxmlformats.org/spreadsheetml/2006/main">
  <numFmts count="3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#,##0.0000"/>
    <numFmt numFmtId="179" formatCode="#,##0.000"/>
    <numFmt numFmtId="180" formatCode="#,##0.0"/>
    <numFmt numFmtId="181" formatCode="_(* #,##0.0_);_(* \(#,##0.0\);_(* &quot;-&quot;??_);_(@_)"/>
    <numFmt numFmtId="182" formatCode="_(* #,##0_);_(* \(#,##0\);_(* &quot;-&quot;??_);_(@_)"/>
    <numFmt numFmtId="183" formatCode="0.0000"/>
    <numFmt numFmtId="184" formatCode="0.00000"/>
    <numFmt numFmtId="185" formatCode="0_);\(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0" xfId="0" applyFont="1" applyAlignment="1">
      <alignment horizontal="left"/>
    </xf>
    <xf numFmtId="15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0" fontId="1" fillId="0" borderId="12" xfId="0" applyFont="1" applyBorder="1" applyAlignment="1" quotePrefix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16" fontId="1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15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178" fontId="0" fillId="0" borderId="0" xfId="0" applyNumberFormat="1" applyFont="1" applyAlignment="1">
      <alignment/>
    </xf>
    <xf numFmtId="3" fontId="0" fillId="0" borderId="13" xfId="0" applyNumberFormat="1" applyBorder="1" applyAlignment="1">
      <alignment/>
    </xf>
    <xf numFmtId="3" fontId="0" fillId="33" borderId="0" xfId="0" applyNumberFormat="1" applyFill="1" applyBorder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/>
    </xf>
    <xf numFmtId="182" fontId="1" fillId="0" borderId="0" xfId="42" applyNumberFormat="1" applyFont="1" applyAlignment="1">
      <alignment horizontal="left"/>
    </xf>
    <xf numFmtId="182" fontId="1" fillId="0" borderId="0" xfId="42" applyNumberFormat="1" applyFont="1" applyAlignment="1" quotePrefix="1">
      <alignment/>
    </xf>
    <xf numFmtId="182" fontId="0" fillId="0" borderId="0" xfId="42" applyNumberFormat="1" applyFont="1" applyAlignment="1">
      <alignment/>
    </xf>
    <xf numFmtId="182" fontId="0" fillId="0" borderId="0" xfId="42" applyNumberFormat="1" applyFont="1" applyAlignment="1">
      <alignment horizontal="right"/>
    </xf>
    <xf numFmtId="182" fontId="1" fillId="0" borderId="0" xfId="42" applyNumberFormat="1" applyFont="1" applyAlignment="1">
      <alignment horizontal="right"/>
    </xf>
    <xf numFmtId="182" fontId="0" fillId="0" borderId="0" xfId="42" applyNumberFormat="1" applyFont="1" applyAlignment="1">
      <alignment/>
    </xf>
    <xf numFmtId="182" fontId="0" fillId="0" borderId="10" xfId="42" applyNumberFormat="1" applyFont="1" applyBorder="1" applyAlignment="1">
      <alignment/>
    </xf>
    <xf numFmtId="182" fontId="0" fillId="0" borderId="0" xfId="42" applyNumberFormat="1" applyBorder="1" applyAlignment="1">
      <alignment/>
    </xf>
    <xf numFmtId="3" fontId="1" fillId="0" borderId="10" xfId="0" applyNumberFormat="1" applyFont="1" applyBorder="1" applyAlignment="1">
      <alignment/>
    </xf>
    <xf numFmtId="16" fontId="1" fillId="0" borderId="0" xfId="0" applyNumberFormat="1" applyFont="1" applyAlignment="1" quotePrefix="1">
      <alignment horizontal="right"/>
    </xf>
    <xf numFmtId="182" fontId="1" fillId="0" borderId="0" xfId="42" applyNumberFormat="1" applyFont="1" applyAlignment="1" quotePrefix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15" fontId="5" fillId="0" borderId="0" xfId="0" applyNumberFormat="1" applyFont="1" applyAlignment="1" quotePrefix="1">
      <alignment horizontal="right"/>
    </xf>
    <xf numFmtId="4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37" fontId="0" fillId="0" borderId="0" xfId="0" applyNumberFormat="1" applyBorder="1" applyAlignment="1">
      <alignment/>
    </xf>
    <xf numFmtId="0" fontId="6" fillId="0" borderId="0" xfId="0" applyFont="1" applyAlignment="1">
      <alignment/>
    </xf>
    <xf numFmtId="182" fontId="0" fillId="33" borderId="0" xfId="42" applyNumberFormat="1" applyFont="1" applyFill="1" applyAlignment="1">
      <alignment/>
    </xf>
    <xf numFmtId="182" fontId="0" fillId="33" borderId="0" xfId="42" applyNumberFormat="1" applyFont="1" applyFill="1" applyAlignment="1">
      <alignment horizontal="right"/>
    </xf>
    <xf numFmtId="0" fontId="0" fillId="33" borderId="0" xfId="0" applyFont="1" applyFill="1" applyAlignment="1">
      <alignment horizontal="right"/>
    </xf>
    <xf numFmtId="3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0" fillId="0" borderId="12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0" fillId="0" borderId="15" xfId="0" applyNumberFormat="1" applyBorder="1" applyAlignment="1">
      <alignment/>
    </xf>
    <xf numFmtId="37" fontId="1" fillId="0" borderId="10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0" fillId="33" borderId="0" xfId="0" applyNumberFormat="1" applyFont="1" applyFill="1" applyAlignment="1">
      <alignment/>
    </xf>
    <xf numFmtId="37" fontId="0" fillId="33" borderId="0" xfId="0" applyNumberFormat="1" applyFill="1" applyAlignment="1">
      <alignment/>
    </xf>
    <xf numFmtId="3" fontId="0" fillId="33" borderId="0" xfId="0" applyNumberFormat="1" applyFill="1" applyBorder="1" applyAlignment="1">
      <alignment horizontal="right"/>
    </xf>
    <xf numFmtId="3" fontId="0" fillId="33" borderId="11" xfId="0" applyNumberFormat="1" applyFill="1" applyBorder="1" applyAlignment="1">
      <alignment horizontal="right"/>
    </xf>
    <xf numFmtId="37" fontId="0" fillId="0" borderId="0" xfId="0" applyNumberFormat="1" applyFont="1" applyBorder="1" applyAlignment="1">
      <alignment/>
    </xf>
    <xf numFmtId="37" fontId="0" fillId="0" borderId="11" xfId="0" applyNumberFormat="1" applyFont="1" applyBorder="1" applyAlignment="1" quotePrefix="1">
      <alignment/>
    </xf>
    <xf numFmtId="37" fontId="0" fillId="0" borderId="0" xfId="0" applyNumberFormat="1" applyFont="1" applyBorder="1" applyAlignment="1" quotePrefix="1">
      <alignment/>
    </xf>
    <xf numFmtId="3" fontId="1" fillId="0" borderId="0" xfId="0" applyNumberFormat="1" applyFont="1" applyBorder="1" applyAlignment="1">
      <alignment horizontal="right"/>
    </xf>
    <xf numFmtId="3" fontId="1" fillId="33" borderId="17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33" borderId="19" xfId="0" applyNumberFormat="1" applyFill="1" applyBorder="1" applyAlignment="1">
      <alignment horizontal="right"/>
    </xf>
    <xf numFmtId="3" fontId="0" fillId="33" borderId="20" xfId="0" applyNumberFormat="1" applyFill="1" applyBorder="1" applyAlignment="1">
      <alignment horizontal="right"/>
    </xf>
    <xf numFmtId="182" fontId="4" fillId="0" borderId="0" xfId="42" applyNumberFormat="1" applyFont="1" applyAlignment="1">
      <alignment horizontal="center"/>
    </xf>
    <xf numFmtId="182" fontId="4" fillId="0" borderId="0" xfId="42" applyNumberFormat="1" applyFont="1" applyAlignment="1">
      <alignment horizontal="right"/>
    </xf>
    <xf numFmtId="37" fontId="0" fillId="0" borderId="10" xfId="0" applyNumberFormat="1" applyBorder="1" applyAlignment="1">
      <alignment/>
    </xf>
    <xf numFmtId="43" fontId="0" fillId="0" borderId="0" xfId="42" applyFont="1" applyAlignment="1">
      <alignment/>
    </xf>
    <xf numFmtId="182" fontId="0" fillId="0" borderId="0" xfId="42" applyNumberFormat="1" applyFont="1" applyBorder="1" applyAlignment="1">
      <alignment/>
    </xf>
    <xf numFmtId="182" fontId="0" fillId="0" borderId="11" xfId="42" applyNumberFormat="1" applyFont="1" applyBorder="1" applyAlignment="1">
      <alignment/>
    </xf>
    <xf numFmtId="182" fontId="4" fillId="0" borderId="0" xfId="42" applyNumberFormat="1" applyFont="1" applyBorder="1" applyAlignment="1">
      <alignment horizontal="right"/>
    </xf>
    <xf numFmtId="182" fontId="1" fillId="0" borderId="0" xfId="42" applyNumberFormat="1" applyFont="1" applyBorder="1" applyAlignment="1">
      <alignment horizontal="right"/>
    </xf>
    <xf numFmtId="182" fontId="0" fillId="0" borderId="0" xfId="42" applyNumberFormat="1" applyFont="1" applyBorder="1" applyAlignment="1">
      <alignment horizontal="right"/>
    </xf>
    <xf numFmtId="37" fontId="0" fillId="0" borderId="10" xfId="0" applyNumberFormat="1" applyFont="1" applyBorder="1" applyAlignment="1">
      <alignment/>
    </xf>
    <xf numFmtId="37" fontId="0" fillId="0" borderId="21" xfId="0" applyNumberFormat="1" applyFont="1" applyBorder="1" applyAlignment="1">
      <alignment/>
    </xf>
    <xf numFmtId="0" fontId="0" fillId="0" borderId="12" xfId="0" applyFont="1" applyBorder="1" applyAlignment="1">
      <alignment/>
    </xf>
    <xf numFmtId="185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Border="1" applyAlignment="1">
      <alignment horizontal="right"/>
    </xf>
    <xf numFmtId="182" fontId="0" fillId="0" borderId="11" xfId="42" applyNumberFormat="1" applyFont="1" applyBorder="1" applyAlignment="1">
      <alignment horizontal="right"/>
    </xf>
    <xf numFmtId="182" fontId="0" fillId="0" borderId="10" xfId="42" applyNumberFormat="1" applyFont="1" applyBorder="1" applyAlignment="1">
      <alignment horizontal="right"/>
    </xf>
    <xf numFmtId="182" fontId="0" fillId="0" borderId="10" xfId="42" applyNumberFormat="1" applyFont="1" applyBorder="1" applyAlignment="1">
      <alignment/>
    </xf>
    <xf numFmtId="185" fontId="4" fillId="0" borderId="11" xfId="42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182" fontId="0" fillId="0" borderId="17" xfId="42" applyNumberFormat="1" applyFont="1" applyBorder="1" applyAlignment="1">
      <alignment/>
    </xf>
    <xf numFmtId="182" fontId="1" fillId="0" borderId="17" xfId="42" applyNumberFormat="1" applyFont="1" applyBorder="1" applyAlignment="1">
      <alignment/>
    </xf>
    <xf numFmtId="0" fontId="5" fillId="0" borderId="0" xfId="0" applyFont="1" applyAlignment="1">
      <alignment/>
    </xf>
    <xf numFmtId="182" fontId="4" fillId="0" borderId="0" xfId="42" applyNumberFormat="1" applyFont="1" applyAlignment="1" quotePrefix="1">
      <alignment/>
    </xf>
    <xf numFmtId="182" fontId="5" fillId="0" borderId="0" xfId="42" applyNumberFormat="1" applyFont="1" applyAlignment="1">
      <alignment/>
    </xf>
    <xf numFmtId="182" fontId="5" fillId="0" borderId="11" xfId="42" applyNumberFormat="1" applyFont="1" applyBorder="1" applyAlignment="1">
      <alignment/>
    </xf>
    <xf numFmtId="182" fontId="4" fillId="0" borderId="0" xfId="42" applyNumberFormat="1" applyFont="1" applyAlignment="1">
      <alignment/>
    </xf>
    <xf numFmtId="3" fontId="0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37" fontId="1" fillId="0" borderId="11" xfId="0" applyNumberFormat="1" applyFont="1" applyBorder="1" applyAlignment="1">
      <alignment/>
    </xf>
    <xf numFmtId="37" fontId="0" fillId="0" borderId="22" xfId="0" applyNumberFormat="1" applyBorder="1" applyAlignment="1">
      <alignment/>
    </xf>
    <xf numFmtId="37" fontId="0" fillId="0" borderId="23" xfId="0" applyNumberFormat="1" applyBorder="1" applyAlignment="1">
      <alignment/>
    </xf>
    <xf numFmtId="37" fontId="0" fillId="33" borderId="23" xfId="0" applyNumberFormat="1" applyFill="1" applyBorder="1" applyAlignment="1">
      <alignment/>
    </xf>
    <xf numFmtId="37" fontId="0" fillId="0" borderId="24" xfId="0" applyNumberFormat="1" applyBorder="1" applyAlignment="1">
      <alignment/>
    </xf>
    <xf numFmtId="37" fontId="0" fillId="0" borderId="25" xfId="0" applyNumberFormat="1" applyBorder="1" applyAlignment="1">
      <alignment/>
    </xf>
    <xf numFmtId="37" fontId="0" fillId="0" borderId="26" xfId="0" applyNumberFormat="1" applyBorder="1" applyAlignment="1">
      <alignment/>
    </xf>
    <xf numFmtId="37" fontId="0" fillId="0" borderId="27" xfId="0" applyNumberFormat="1" applyBorder="1" applyAlignment="1">
      <alignment/>
    </xf>
    <xf numFmtId="37" fontId="0" fillId="0" borderId="28" xfId="0" applyNumberFormat="1" applyBorder="1" applyAlignment="1">
      <alignment/>
    </xf>
    <xf numFmtId="37" fontId="0" fillId="0" borderId="29" xfId="0" applyNumberFormat="1" applyBorder="1" applyAlignment="1">
      <alignment/>
    </xf>
    <xf numFmtId="0" fontId="0" fillId="0" borderId="11" xfId="0" applyFon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0" fillId="0" borderId="0" xfId="0" applyAlignment="1" quotePrefix="1">
      <alignment horizontal="right"/>
    </xf>
    <xf numFmtId="37" fontId="0" fillId="33" borderId="0" xfId="0" applyNumberFormat="1" applyFill="1" applyBorder="1" applyAlignment="1">
      <alignment/>
    </xf>
    <xf numFmtId="182" fontId="0" fillId="0" borderId="0" xfId="42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37" fontId="0" fillId="0" borderId="0" xfId="0" applyNumberFormat="1" applyFont="1" applyAlignment="1">
      <alignment horizontal="right"/>
    </xf>
    <xf numFmtId="182" fontId="0" fillId="0" borderId="0" xfId="42" applyNumberFormat="1" applyFont="1" applyFill="1" applyBorder="1" applyAlignment="1">
      <alignment/>
    </xf>
    <xf numFmtId="0" fontId="0" fillId="0" borderId="0" xfId="60" applyFont="1">
      <alignment/>
      <protection/>
    </xf>
    <xf numFmtId="0" fontId="1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PageLayoutView="0" workbookViewId="0" topLeftCell="A1">
      <selection activeCell="B52" sqref="B52"/>
    </sheetView>
  </sheetViews>
  <sheetFormatPr defaultColWidth="9.140625" defaultRowHeight="12.75"/>
  <cols>
    <col min="1" max="1" width="43.00390625" style="0" customWidth="1"/>
    <col min="2" max="2" width="11.00390625" style="0" customWidth="1"/>
    <col min="3" max="3" width="10.7109375" style="0" customWidth="1"/>
    <col min="4" max="4" width="2.7109375" style="0" customWidth="1"/>
    <col min="5" max="5" width="10.28125" style="0" bestFit="1" customWidth="1"/>
    <col min="6" max="6" width="11.28125" style="0" customWidth="1"/>
  </cols>
  <sheetData>
    <row r="1" ht="12.75">
      <c r="A1" s="3" t="s">
        <v>0</v>
      </c>
    </row>
    <row r="3" ht="12.75">
      <c r="A3" s="3" t="s">
        <v>173</v>
      </c>
    </row>
    <row r="4" spans="1:7" ht="12.75">
      <c r="A4" s="3" t="s">
        <v>125</v>
      </c>
      <c r="G4" t="s">
        <v>60</v>
      </c>
    </row>
    <row r="5" spans="1:6" ht="12.75">
      <c r="A5" s="3" t="s">
        <v>300</v>
      </c>
      <c r="F5" s="8" t="s">
        <v>81</v>
      </c>
    </row>
    <row r="6" spans="1:6" ht="12.75">
      <c r="A6" s="3"/>
      <c r="C6" s="8"/>
      <c r="F6" s="8"/>
    </row>
    <row r="7" spans="1:6" ht="12.75">
      <c r="A7" s="3"/>
      <c r="C7" s="8"/>
      <c r="F7" s="8"/>
    </row>
    <row r="8" spans="2:6" ht="12.75">
      <c r="B8" s="137" t="s">
        <v>47</v>
      </c>
      <c r="C8" s="137"/>
      <c r="D8" s="21"/>
      <c r="E8" s="138" t="s">
        <v>95</v>
      </c>
      <c r="F8" s="139"/>
    </row>
    <row r="9" spans="1:6" ht="12.75">
      <c r="A9" s="3" t="s">
        <v>293</v>
      </c>
      <c r="B9" s="3">
        <v>2013</v>
      </c>
      <c r="C9" s="3">
        <v>2012</v>
      </c>
      <c r="D9" s="22"/>
      <c r="E9" s="3">
        <v>2013</v>
      </c>
      <c r="F9" s="3">
        <v>2012</v>
      </c>
    </row>
    <row r="10" spans="2:8" ht="12.75">
      <c r="B10" s="8" t="s">
        <v>7</v>
      </c>
      <c r="C10" s="8" t="s">
        <v>7</v>
      </c>
      <c r="D10" s="23"/>
      <c r="E10" s="8" t="s">
        <v>7</v>
      </c>
      <c r="F10" s="8" t="s">
        <v>7</v>
      </c>
      <c r="H10" s="59"/>
    </row>
    <row r="11" ht="12.75">
      <c r="D11" s="24"/>
    </row>
    <row r="12" spans="1:4" ht="12.75">
      <c r="A12" s="3" t="s">
        <v>161</v>
      </c>
      <c r="D12" s="24"/>
    </row>
    <row r="13" spans="1:6" ht="12.75">
      <c r="A13" t="s">
        <v>10</v>
      </c>
      <c r="B13" s="66">
        <f>+E13-60218</f>
        <v>38293</v>
      </c>
      <c r="C13" s="66">
        <v>32207</v>
      </c>
      <c r="D13" s="67"/>
      <c r="E13" s="66">
        <v>98511</v>
      </c>
      <c r="F13" s="66">
        <v>84678</v>
      </c>
    </row>
    <row r="14" spans="1:6" ht="12.75">
      <c r="A14" t="s">
        <v>82</v>
      </c>
      <c r="B14" s="68">
        <f>+E14+51657</f>
        <v>-32963</v>
      </c>
      <c r="C14" s="68">
        <v>-27592</v>
      </c>
      <c r="D14" s="69"/>
      <c r="E14" s="68">
        <v>-84620</v>
      </c>
      <c r="F14" s="68">
        <v>-72043</v>
      </c>
    </row>
    <row r="15" spans="1:6" ht="12.75">
      <c r="A15" t="s">
        <v>83</v>
      </c>
      <c r="B15" s="66">
        <f>+B13+B14</f>
        <v>5330</v>
      </c>
      <c r="C15" s="66">
        <f>+C13+C14</f>
        <v>4615</v>
      </c>
      <c r="D15" s="67"/>
      <c r="E15" s="66">
        <f>+E13+E14</f>
        <v>13891</v>
      </c>
      <c r="F15" s="66">
        <f>+F13+F14</f>
        <v>12635</v>
      </c>
    </row>
    <row r="16" spans="2:6" ht="12.75">
      <c r="B16" s="66"/>
      <c r="C16" s="66"/>
      <c r="D16" s="67"/>
      <c r="E16" s="66"/>
      <c r="F16" s="66"/>
    </row>
    <row r="17" spans="1:6" ht="12.75">
      <c r="A17" t="s">
        <v>144</v>
      </c>
      <c r="B17" s="60">
        <f>E17-2922</f>
        <v>1587</v>
      </c>
      <c r="C17" s="60">
        <v>720</v>
      </c>
      <c r="D17" s="67"/>
      <c r="E17" s="60">
        <v>4509</v>
      </c>
      <c r="F17" s="60">
        <v>2949</v>
      </c>
    </row>
    <row r="18" spans="1:6" ht="12.75">
      <c r="A18" t="s">
        <v>88</v>
      </c>
      <c r="B18" s="66">
        <f>+E18+1510</f>
        <v>-833</v>
      </c>
      <c r="C18" s="66">
        <v>-809</v>
      </c>
      <c r="D18" s="67"/>
      <c r="E18" s="66">
        <v>-2343</v>
      </c>
      <c r="F18" s="66">
        <v>-2479</v>
      </c>
    </row>
    <row r="19" spans="1:6" ht="12.75">
      <c r="A19" t="s">
        <v>89</v>
      </c>
      <c r="B19" s="66">
        <f>+E19+1448</f>
        <v>-883</v>
      </c>
      <c r="C19" s="66">
        <v>-667</v>
      </c>
      <c r="D19" s="67"/>
      <c r="E19" s="66">
        <v>-2331</v>
      </c>
      <c r="F19" s="66">
        <v>-1987</v>
      </c>
    </row>
    <row r="20" spans="1:6" ht="12.75">
      <c r="A20" s="9" t="s">
        <v>162</v>
      </c>
      <c r="B20" s="68">
        <f>+E20+424</f>
        <v>-478</v>
      </c>
      <c r="C20" s="68">
        <v>-486</v>
      </c>
      <c r="D20" s="69"/>
      <c r="E20" s="68">
        <v>-902</v>
      </c>
      <c r="F20" s="68">
        <v>-1465</v>
      </c>
    </row>
    <row r="21" spans="2:6" ht="12.75">
      <c r="B21" s="60"/>
      <c r="C21" s="60"/>
      <c r="D21" s="67"/>
      <c r="E21" s="60"/>
      <c r="F21" s="60"/>
    </row>
    <row r="22" spans="1:6" ht="12.75">
      <c r="A22" s="9" t="s">
        <v>163</v>
      </c>
      <c r="B22" s="66">
        <f>SUM(B15:B20)</f>
        <v>4723</v>
      </c>
      <c r="C22" s="66">
        <f>SUM(C15:C20)</f>
        <v>3373</v>
      </c>
      <c r="D22" s="67"/>
      <c r="E22" s="66">
        <f>SUM(E15:E20)</f>
        <v>12824</v>
      </c>
      <c r="F22" s="66">
        <f>SUM(F15:F20)</f>
        <v>9653</v>
      </c>
    </row>
    <row r="23" spans="2:6" ht="12.75">
      <c r="B23" s="66"/>
      <c r="C23" s="66"/>
      <c r="D23" s="67"/>
      <c r="E23" s="66"/>
      <c r="F23" s="66"/>
    </row>
    <row r="24" spans="1:6" ht="12.75">
      <c r="A24" t="s">
        <v>143</v>
      </c>
      <c r="B24" s="66">
        <f>+E24-214</f>
        <v>99</v>
      </c>
      <c r="C24" s="66">
        <v>178</v>
      </c>
      <c r="D24" s="67"/>
      <c r="E24" s="66">
        <v>313</v>
      </c>
      <c r="F24" s="66">
        <v>535</v>
      </c>
    </row>
    <row r="25" spans="1:6" ht="12.75">
      <c r="A25" t="s">
        <v>80</v>
      </c>
      <c r="B25" s="66">
        <f>+E25+205</f>
        <v>-155</v>
      </c>
      <c r="C25" s="66">
        <v>-184</v>
      </c>
      <c r="D25" s="67"/>
      <c r="E25" s="66">
        <v>-360</v>
      </c>
      <c r="F25" s="66">
        <v>-455</v>
      </c>
    </row>
    <row r="26" spans="1:6" ht="12.75">
      <c r="A26" s="9" t="s">
        <v>164</v>
      </c>
      <c r="B26" s="60">
        <v>0</v>
      </c>
      <c r="C26" s="60">
        <v>0</v>
      </c>
      <c r="D26" s="67"/>
      <c r="E26" s="60">
        <v>0</v>
      </c>
      <c r="F26" s="60">
        <v>0</v>
      </c>
    </row>
    <row r="27" spans="1:6" ht="12.75">
      <c r="A27" s="9" t="s">
        <v>165</v>
      </c>
      <c r="B27" s="68"/>
      <c r="C27" s="68"/>
      <c r="D27" s="69"/>
      <c r="E27" s="68"/>
      <c r="F27" s="68"/>
    </row>
    <row r="28" spans="2:6" ht="12.75">
      <c r="B28" s="66"/>
      <c r="C28" s="66"/>
      <c r="D28" s="67"/>
      <c r="E28" s="66"/>
      <c r="F28" s="66"/>
    </row>
    <row r="29" spans="1:6" ht="12.75">
      <c r="A29" s="9" t="s">
        <v>166</v>
      </c>
      <c r="B29" s="66">
        <f>SUM(B22:B26)</f>
        <v>4667</v>
      </c>
      <c r="C29" s="66">
        <f>SUM(C22:C26)</f>
        <v>3367</v>
      </c>
      <c r="D29" s="67"/>
      <c r="E29" s="66">
        <f>SUM(E22:E26)</f>
        <v>12777</v>
      </c>
      <c r="F29" s="66">
        <f>SUM(F22:F26)</f>
        <v>9733</v>
      </c>
    </row>
    <row r="30" spans="1:6" ht="12.75">
      <c r="A30" t="s">
        <v>22</v>
      </c>
      <c r="B30" s="68">
        <f>+E30+2060</f>
        <v>-1289</v>
      </c>
      <c r="C30" s="68">
        <v>-1093</v>
      </c>
      <c r="D30" s="69"/>
      <c r="E30" s="68">
        <v>-3349</v>
      </c>
      <c r="F30" s="68">
        <v>-2575</v>
      </c>
    </row>
    <row r="31" spans="1:6" ht="12.75">
      <c r="A31" s="9" t="s">
        <v>167</v>
      </c>
      <c r="B31" s="93">
        <f>+B29+B30</f>
        <v>3378</v>
      </c>
      <c r="C31" s="93">
        <f>+C29+C30</f>
        <v>2274</v>
      </c>
      <c r="D31" s="94"/>
      <c r="E31" s="93">
        <f>+E29+E30</f>
        <v>9428</v>
      </c>
      <c r="F31" s="93">
        <f>+F29+F30</f>
        <v>7158</v>
      </c>
    </row>
    <row r="32" spans="1:6" ht="12.75">
      <c r="A32" s="3"/>
      <c r="B32" s="76"/>
      <c r="C32" s="76"/>
      <c r="D32" s="71"/>
      <c r="E32" s="76"/>
      <c r="F32" s="76"/>
    </row>
    <row r="33" spans="1:6" ht="12.75">
      <c r="A33" s="3"/>
      <c r="B33" s="76"/>
      <c r="C33" s="76"/>
      <c r="D33" s="71"/>
      <c r="E33" s="76"/>
      <c r="F33" s="76"/>
    </row>
    <row r="34" spans="1:6" ht="12.75">
      <c r="A34" s="9" t="s">
        <v>167</v>
      </c>
      <c r="B34" s="76">
        <v>3378</v>
      </c>
      <c r="C34" s="76">
        <v>2274</v>
      </c>
      <c r="D34" s="71"/>
      <c r="E34" s="76">
        <v>9428</v>
      </c>
      <c r="F34" s="76">
        <v>7158</v>
      </c>
    </row>
    <row r="35" spans="1:6" ht="12.75">
      <c r="A35" s="9" t="s">
        <v>126</v>
      </c>
      <c r="B35" s="9"/>
      <c r="C35" s="9"/>
      <c r="D35" s="95"/>
      <c r="E35" s="9"/>
      <c r="F35" s="9"/>
    </row>
    <row r="36" spans="1:6" ht="12.75">
      <c r="A36" s="9" t="s">
        <v>132</v>
      </c>
      <c r="B36" s="9"/>
      <c r="C36" s="9"/>
      <c r="D36" s="95"/>
      <c r="E36" s="9"/>
      <c r="F36" s="9"/>
    </row>
    <row r="37" spans="1:6" ht="12.75">
      <c r="A37" s="9" t="s">
        <v>133</v>
      </c>
      <c r="B37" s="96">
        <v>0</v>
      </c>
      <c r="C37" s="9">
        <v>2</v>
      </c>
      <c r="D37" s="95"/>
      <c r="E37" s="96">
        <v>0</v>
      </c>
      <c r="F37" s="9">
        <v>2</v>
      </c>
    </row>
    <row r="38" spans="1:6" ht="12.75">
      <c r="A38" s="9" t="s">
        <v>127</v>
      </c>
      <c r="B38" s="45">
        <f>SUM(B34:B37)</f>
        <v>3378</v>
      </c>
      <c r="C38" s="97">
        <f>SUM(C34:C37)</f>
        <v>2276</v>
      </c>
      <c r="D38" s="98"/>
      <c r="E38" s="45">
        <f>SUM(E34:E37)</f>
        <v>9428</v>
      </c>
      <c r="F38" s="97">
        <f>SUM(F34:F37)</f>
        <v>7160</v>
      </c>
    </row>
    <row r="39" spans="1:6" ht="12.75">
      <c r="A39" s="3"/>
      <c r="B39" s="76"/>
      <c r="C39" s="76"/>
      <c r="D39" s="71"/>
      <c r="E39" s="76"/>
      <c r="F39" s="76"/>
    </row>
    <row r="40" spans="1:6" ht="12.75">
      <c r="A40" s="3" t="s">
        <v>167</v>
      </c>
      <c r="B40" s="76"/>
      <c r="C40" s="76"/>
      <c r="D40" s="71"/>
      <c r="E40" s="76"/>
      <c r="F40" s="76"/>
    </row>
    <row r="41" spans="1:6" ht="12.75">
      <c r="A41" s="9" t="s">
        <v>134</v>
      </c>
      <c r="B41" s="76"/>
      <c r="C41" s="76"/>
      <c r="D41" s="71"/>
      <c r="E41" s="76"/>
      <c r="F41" s="76"/>
    </row>
    <row r="42" spans="1:6" ht="12.75">
      <c r="A42" s="9" t="s">
        <v>159</v>
      </c>
      <c r="B42" s="76">
        <v>3378</v>
      </c>
      <c r="C42" s="76">
        <v>2274</v>
      </c>
      <c r="D42" s="71"/>
      <c r="E42" s="76">
        <v>9428</v>
      </c>
      <c r="F42" s="76">
        <v>7158</v>
      </c>
    </row>
    <row r="43" spans="1:6" ht="12.75">
      <c r="A43" s="9" t="s">
        <v>168</v>
      </c>
      <c r="B43" s="76">
        <v>0</v>
      </c>
      <c r="C43" s="76">
        <v>0</v>
      </c>
      <c r="D43" s="71"/>
      <c r="E43" s="76">
        <v>0</v>
      </c>
      <c r="F43" s="76">
        <v>0</v>
      </c>
    </row>
    <row r="44" spans="1:6" ht="12.75">
      <c r="A44" s="9" t="s">
        <v>167</v>
      </c>
      <c r="B44" s="93">
        <f>SUM(B42:B43)</f>
        <v>3378</v>
      </c>
      <c r="C44" s="93">
        <f>SUM(C42:C43)</f>
        <v>2274</v>
      </c>
      <c r="D44" s="94"/>
      <c r="E44" s="93">
        <f>SUM(E42:E43)</f>
        <v>9428</v>
      </c>
      <c r="F44" s="93">
        <f>SUM(F42:F43)</f>
        <v>7158</v>
      </c>
    </row>
    <row r="45" spans="1:6" ht="12.75">
      <c r="A45" s="9"/>
      <c r="B45" s="76"/>
      <c r="C45" s="76"/>
      <c r="D45" s="71"/>
      <c r="E45" s="76"/>
      <c r="F45" s="76"/>
    </row>
    <row r="46" spans="1:6" ht="12.75">
      <c r="A46" s="3" t="s">
        <v>269</v>
      </c>
      <c r="B46" s="76"/>
      <c r="C46" s="76"/>
      <c r="D46" s="71"/>
      <c r="E46" s="76"/>
      <c r="F46" s="76"/>
    </row>
    <row r="47" spans="1:6" ht="12.75">
      <c r="A47" s="9" t="s">
        <v>134</v>
      </c>
      <c r="B47" s="76"/>
      <c r="C47" s="76"/>
      <c r="D47" s="71"/>
      <c r="E47" s="76"/>
      <c r="F47" s="76"/>
    </row>
    <row r="48" spans="1:6" ht="12.75">
      <c r="A48" s="9" t="s">
        <v>159</v>
      </c>
      <c r="B48" s="76">
        <v>3378</v>
      </c>
      <c r="C48" s="76">
        <v>2276</v>
      </c>
      <c r="D48" s="71"/>
      <c r="E48" s="76">
        <v>9428</v>
      </c>
      <c r="F48" s="76">
        <v>7160</v>
      </c>
    </row>
    <row r="49" spans="1:6" ht="12.75">
      <c r="A49" s="9" t="s">
        <v>168</v>
      </c>
      <c r="B49" s="76">
        <v>0</v>
      </c>
      <c r="C49" s="76">
        <v>0</v>
      </c>
      <c r="D49" s="71"/>
      <c r="E49" s="76">
        <v>0</v>
      </c>
      <c r="F49" s="76">
        <v>0</v>
      </c>
    </row>
    <row r="50" spans="1:6" ht="12.75">
      <c r="A50" s="9" t="s">
        <v>167</v>
      </c>
      <c r="B50" s="93">
        <f>SUM(B48:B49)</f>
        <v>3378</v>
      </c>
      <c r="C50" s="93">
        <f>SUM(C48:C49)</f>
        <v>2276</v>
      </c>
      <c r="D50" s="94"/>
      <c r="E50" s="93">
        <f>SUM(E48:E49)</f>
        <v>9428</v>
      </c>
      <c r="F50" s="93">
        <f>SUM(F48:F49)</f>
        <v>7160</v>
      </c>
    </row>
    <row r="51" spans="1:6" ht="12.75">
      <c r="A51" s="3"/>
      <c r="B51" s="76"/>
      <c r="C51" s="76"/>
      <c r="D51" s="71"/>
      <c r="E51" s="76"/>
      <c r="F51" s="76"/>
    </row>
    <row r="52" spans="1:6" ht="12.75">
      <c r="A52" t="s">
        <v>145</v>
      </c>
      <c r="B52" s="87">
        <f>+B31*100*1000/+notes!F271</f>
        <v>4.35132085387909</v>
      </c>
      <c r="C52" s="11">
        <f>+C31*100*1000/notes!G271</f>
        <v>2.9171947721406615</v>
      </c>
      <c r="D52" s="99"/>
      <c r="E52" s="87">
        <f>+E31*100*1000/+notes!F271</f>
        <v>12.144539079447028</v>
      </c>
      <c r="F52" s="11">
        <f>+F31*100*1000/notes!G271</f>
        <v>9.182621010986304</v>
      </c>
    </row>
    <row r="53" spans="1:6" ht="12.75">
      <c r="A53" s="9" t="s">
        <v>51</v>
      </c>
      <c r="B53" s="13" t="s">
        <v>94</v>
      </c>
      <c r="C53" s="13" t="s">
        <v>94</v>
      </c>
      <c r="D53" s="100"/>
      <c r="E53" s="13" t="s">
        <v>94</v>
      </c>
      <c r="F53" s="13" t="s">
        <v>94</v>
      </c>
    </row>
    <row r="54" spans="1:6" ht="12.75">
      <c r="A54" s="3"/>
      <c r="B54" s="76"/>
      <c r="C54" s="76"/>
      <c r="D54" s="71"/>
      <c r="E54" s="76"/>
      <c r="F54" s="76"/>
    </row>
    <row r="55" spans="2:6" ht="12.75">
      <c r="B55" s="13"/>
      <c r="C55" s="13"/>
      <c r="D55" s="13"/>
      <c r="E55" s="13"/>
      <c r="F55" s="13"/>
    </row>
    <row r="56" spans="2:6" ht="12.75">
      <c r="B56" s="50"/>
      <c r="C56" s="50"/>
      <c r="D56" s="50"/>
      <c r="E56" s="50"/>
      <c r="F56" s="50"/>
    </row>
    <row r="57" ht="12.75">
      <c r="A57" s="3" t="s">
        <v>181</v>
      </c>
    </row>
    <row r="58" ht="12.75">
      <c r="A58" s="3" t="s">
        <v>275</v>
      </c>
    </row>
  </sheetData>
  <sheetProtection/>
  <mergeCells count="2">
    <mergeCell ref="B8:C8"/>
    <mergeCell ref="E8:F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21">
      <selection activeCell="C50" sqref="C50"/>
    </sheetView>
  </sheetViews>
  <sheetFormatPr defaultColWidth="9.140625" defaultRowHeight="12.75"/>
  <cols>
    <col min="1" max="1" width="4.7109375" style="0" customWidth="1"/>
    <col min="2" max="2" width="29.140625" style="0" customWidth="1"/>
    <col min="3" max="4" width="14.28125" style="0" customWidth="1"/>
  </cols>
  <sheetData>
    <row r="1" ht="12.75">
      <c r="A1" s="3" t="s">
        <v>0</v>
      </c>
    </row>
    <row r="3" ht="12.75">
      <c r="A3" s="3" t="s">
        <v>173</v>
      </c>
    </row>
    <row r="4" spans="1:2" ht="12.75">
      <c r="A4" s="3" t="s">
        <v>124</v>
      </c>
      <c r="B4" s="3"/>
    </row>
    <row r="5" spans="1:6" ht="12.75">
      <c r="A5" s="3" t="s">
        <v>294</v>
      </c>
      <c r="B5" s="3"/>
      <c r="F5" s="8" t="s">
        <v>160</v>
      </c>
    </row>
    <row r="6" ht="12.75">
      <c r="A6" s="3"/>
    </row>
    <row r="7" spans="1:4" ht="12.75">
      <c r="A7" s="3"/>
      <c r="C7" s="8"/>
      <c r="D7" s="8"/>
    </row>
    <row r="8" spans="3:4" ht="12.75">
      <c r="C8" s="7" t="s">
        <v>295</v>
      </c>
      <c r="D8" s="7" t="s">
        <v>261</v>
      </c>
    </row>
    <row r="9" spans="3:4" ht="12.75">
      <c r="C9" s="8" t="s">
        <v>7</v>
      </c>
      <c r="D9" s="8" t="s">
        <v>7</v>
      </c>
    </row>
    <row r="10" ht="12.75">
      <c r="A10" s="3" t="s">
        <v>77</v>
      </c>
    </row>
    <row r="11" spans="2:4" ht="12.75">
      <c r="B11" t="s">
        <v>8</v>
      </c>
      <c r="C11" s="2">
        <v>78109</v>
      </c>
      <c r="D11" s="2">
        <v>68488</v>
      </c>
    </row>
    <row r="12" spans="2:4" ht="12.75">
      <c r="B12" t="s">
        <v>251</v>
      </c>
      <c r="C12" s="2">
        <v>490</v>
      </c>
      <c r="D12" s="2">
        <v>7834</v>
      </c>
    </row>
    <row r="13" spans="2:4" ht="12.75">
      <c r="B13" t="s">
        <v>112</v>
      </c>
      <c r="C13" s="2">
        <v>18344</v>
      </c>
      <c r="D13" s="2">
        <v>18344</v>
      </c>
    </row>
    <row r="14" spans="3:4" ht="12.75">
      <c r="C14" s="5"/>
      <c r="D14" s="5"/>
    </row>
    <row r="15" spans="3:4" ht="12.75">
      <c r="C15" s="4">
        <f>SUM(C11:C14)</f>
        <v>96943</v>
      </c>
      <c r="D15" s="4">
        <f>SUM(D11:D14)</f>
        <v>94666</v>
      </c>
    </row>
    <row r="16" spans="3:4" ht="12.75">
      <c r="C16" s="2"/>
      <c r="D16" s="2"/>
    </row>
    <row r="17" spans="1:4" ht="12.75">
      <c r="A17" s="3" t="s">
        <v>18</v>
      </c>
      <c r="C17" s="2"/>
      <c r="D17" s="2"/>
    </row>
    <row r="18" spans="1:4" ht="12.75">
      <c r="A18" s="3"/>
      <c r="B18" t="s">
        <v>146</v>
      </c>
      <c r="C18" s="2">
        <v>2824</v>
      </c>
      <c r="D18" s="2">
        <v>1550</v>
      </c>
    </row>
    <row r="19" spans="2:4" ht="12.75">
      <c r="B19" t="s">
        <v>9</v>
      </c>
      <c r="C19" s="10">
        <v>48623</v>
      </c>
      <c r="D19" s="10">
        <v>43751</v>
      </c>
    </row>
    <row r="20" spans="2:4" ht="12.75">
      <c r="B20" t="s">
        <v>147</v>
      </c>
      <c r="C20" s="10">
        <v>39743</v>
      </c>
      <c r="D20" s="10">
        <v>37563</v>
      </c>
    </row>
    <row r="21" spans="2:4" ht="12.75">
      <c r="B21" t="s">
        <v>110</v>
      </c>
      <c r="C21" s="46">
        <v>1579</v>
      </c>
      <c r="D21" s="46">
        <v>598</v>
      </c>
    </row>
    <row r="22" spans="2:4" ht="12.75">
      <c r="B22" t="s">
        <v>19</v>
      </c>
      <c r="C22" s="32">
        <v>30619</v>
      </c>
      <c r="D22" s="32">
        <v>43425</v>
      </c>
    </row>
    <row r="23" spans="3:4" ht="12.75">
      <c r="C23" s="2"/>
      <c r="D23" s="2"/>
    </row>
    <row r="24" spans="3:4" ht="12.75">
      <c r="C24" s="4">
        <f>SUM(C18:C23)</f>
        <v>123388</v>
      </c>
      <c r="D24" s="4">
        <f>SUM(D18:D23)</f>
        <v>126887</v>
      </c>
    </row>
    <row r="25" spans="3:4" ht="12.75">
      <c r="C25" s="2"/>
      <c r="D25" s="2"/>
    </row>
    <row r="26" spans="1:4" ht="12.75">
      <c r="A26" s="3" t="s">
        <v>74</v>
      </c>
      <c r="C26" s="65">
        <f>+C15+C24</f>
        <v>220331</v>
      </c>
      <c r="D26" s="65">
        <f>+D15+D24</f>
        <v>221553</v>
      </c>
    </row>
    <row r="27" spans="3:4" ht="12.75">
      <c r="C27" s="3"/>
      <c r="D27" s="3"/>
    </row>
    <row r="28" spans="3:4" ht="12.75">
      <c r="C28" s="2"/>
      <c r="D28" s="2"/>
    </row>
    <row r="29" spans="1:4" ht="12.75">
      <c r="A29" s="3" t="s">
        <v>73</v>
      </c>
      <c r="C29" s="2"/>
      <c r="D29" s="2"/>
    </row>
    <row r="30" spans="1:4" ht="12.75">
      <c r="A30" s="3" t="s">
        <v>169</v>
      </c>
      <c r="C30" s="2"/>
      <c r="D30" s="2"/>
    </row>
    <row r="31" spans="1:4" ht="12.75">
      <c r="A31" s="3" t="s">
        <v>170</v>
      </c>
      <c r="C31" s="2"/>
      <c r="D31" s="2"/>
    </row>
    <row r="32" spans="2:4" ht="12.75">
      <c r="B32" t="s">
        <v>21</v>
      </c>
      <c r="C32" s="10">
        <v>79582</v>
      </c>
      <c r="D32" s="10">
        <v>79582</v>
      </c>
    </row>
    <row r="33" spans="2:4" ht="12.75">
      <c r="B33" t="s">
        <v>256</v>
      </c>
      <c r="C33" s="10">
        <v>105506</v>
      </c>
      <c r="D33" s="10">
        <v>100735</v>
      </c>
    </row>
    <row r="34" spans="2:4" ht="12.75">
      <c r="B34" t="s">
        <v>257</v>
      </c>
      <c r="C34" s="60">
        <v>-44</v>
      </c>
      <c r="D34" s="60">
        <v>-44</v>
      </c>
    </row>
    <row r="35" spans="2:4" ht="12.75">
      <c r="B35" t="s">
        <v>105</v>
      </c>
      <c r="C35" s="68">
        <v>-2697</v>
      </c>
      <c r="D35" s="68">
        <v>-2697</v>
      </c>
    </row>
    <row r="36" spans="3:4" ht="12.75">
      <c r="C36" s="10">
        <f>SUM(C32:C35)</f>
        <v>182347</v>
      </c>
      <c r="D36" s="10">
        <f>SUM(D32:D35)</f>
        <v>177576</v>
      </c>
    </row>
    <row r="37" spans="1:4" ht="12.75">
      <c r="A37" s="3" t="s">
        <v>168</v>
      </c>
      <c r="C37" s="2">
        <v>1032</v>
      </c>
      <c r="D37" s="2">
        <v>1032</v>
      </c>
    </row>
    <row r="38" spans="1:4" ht="12.75">
      <c r="A38" s="3" t="s">
        <v>71</v>
      </c>
      <c r="C38" s="4">
        <f>+C36+C37</f>
        <v>183379</v>
      </c>
      <c r="D38" s="4">
        <f>+D36+D37</f>
        <v>178608</v>
      </c>
    </row>
    <row r="39" spans="3:4" ht="12.75">
      <c r="C39" s="2"/>
      <c r="D39" s="2"/>
    </row>
    <row r="40" spans="1:4" ht="12.75">
      <c r="A40" s="3" t="s">
        <v>171</v>
      </c>
      <c r="C40" s="2"/>
      <c r="D40" s="2"/>
    </row>
    <row r="41" spans="2:4" ht="12.75">
      <c r="B41" t="s">
        <v>148</v>
      </c>
      <c r="C41" s="10">
        <v>265</v>
      </c>
      <c r="D41" s="10">
        <v>1233</v>
      </c>
    </row>
    <row r="42" spans="1:4" ht="12.75">
      <c r="A42" s="3"/>
      <c r="B42" s="9" t="s">
        <v>122</v>
      </c>
      <c r="C42" s="10">
        <v>7271</v>
      </c>
      <c r="D42" s="10">
        <v>7271</v>
      </c>
    </row>
    <row r="43" spans="3:4" ht="12.75">
      <c r="C43" s="4">
        <f>SUM(C41:C42)</f>
        <v>7536</v>
      </c>
      <c r="D43" s="4">
        <f>SUM(D41:D42)</f>
        <v>8504</v>
      </c>
    </row>
    <row r="44" spans="3:4" ht="12.75">
      <c r="C44" s="10"/>
      <c r="D44" s="10"/>
    </row>
    <row r="45" spans="1:4" ht="12.75">
      <c r="A45" s="3" t="s">
        <v>20</v>
      </c>
      <c r="C45" s="10"/>
      <c r="D45" s="10"/>
    </row>
    <row r="46" spans="2:4" ht="12.75">
      <c r="B46" t="s">
        <v>45</v>
      </c>
      <c r="C46" s="10">
        <v>16231</v>
      </c>
      <c r="D46" s="10">
        <v>21147</v>
      </c>
    </row>
    <row r="47" spans="2:4" ht="12.75">
      <c r="B47" t="s">
        <v>172</v>
      </c>
      <c r="C47" s="10">
        <v>336</v>
      </c>
      <c r="D47" s="10">
        <v>336</v>
      </c>
    </row>
    <row r="48" spans="2:4" ht="12.75">
      <c r="B48" t="s">
        <v>111</v>
      </c>
      <c r="C48" s="10">
        <v>3349</v>
      </c>
      <c r="D48" s="10">
        <v>1882</v>
      </c>
    </row>
    <row r="49" spans="2:4" ht="12.75">
      <c r="B49" t="s">
        <v>149</v>
      </c>
      <c r="C49" s="10">
        <v>9500</v>
      </c>
      <c r="D49" s="10">
        <v>11076</v>
      </c>
    </row>
    <row r="50" spans="3:4" ht="12.75">
      <c r="C50" s="4">
        <f>SUM(C46:C49)</f>
        <v>29416</v>
      </c>
      <c r="D50" s="4">
        <f>SUM(D46:D49)</f>
        <v>34441</v>
      </c>
    </row>
    <row r="51" spans="1:4" ht="12.75">
      <c r="A51" s="3" t="s">
        <v>76</v>
      </c>
      <c r="B51" s="3"/>
      <c r="C51" s="10">
        <f>+C43+C50</f>
        <v>36952</v>
      </c>
      <c r="D51" s="10">
        <f>+D43+D50</f>
        <v>42945</v>
      </c>
    </row>
    <row r="52" spans="1:4" ht="12.75">
      <c r="A52" s="3"/>
      <c r="B52" s="3"/>
      <c r="C52" s="10"/>
      <c r="D52" s="10"/>
    </row>
    <row r="53" spans="1:4" ht="12.75">
      <c r="A53" s="3" t="s">
        <v>75</v>
      </c>
      <c r="B53" s="3"/>
      <c r="C53" s="18">
        <f>+C51+C38</f>
        <v>220331</v>
      </c>
      <c r="D53" s="18">
        <f>+D51+D38</f>
        <v>221553</v>
      </c>
    </row>
    <row r="54" spans="1:4" ht="12.75">
      <c r="A54" s="3"/>
      <c r="B54" s="3"/>
      <c r="C54" s="10"/>
      <c r="D54" s="10"/>
    </row>
    <row r="55" spans="1:4" ht="12.75">
      <c r="A55" s="3" t="s">
        <v>70</v>
      </c>
      <c r="B55" s="3"/>
      <c r="C55" s="58">
        <f>+C36/C32</f>
        <v>2.291309592621447</v>
      </c>
      <c r="D55" s="58">
        <f>+D36/D32</f>
        <v>2.2313588499912043</v>
      </c>
    </row>
    <row r="56" spans="3:4" ht="12.75">
      <c r="C56" s="20"/>
      <c r="D56" s="20"/>
    </row>
    <row r="57" spans="3:4" ht="12.75">
      <c r="C57" s="10"/>
      <c r="D57" s="10"/>
    </row>
    <row r="58" spans="1:4" ht="12.75">
      <c r="A58" s="3" t="s">
        <v>181</v>
      </c>
      <c r="C58" s="2"/>
      <c r="D58" s="2"/>
    </row>
    <row r="59" spans="1:4" ht="12.75">
      <c r="A59" s="3" t="s">
        <v>275</v>
      </c>
      <c r="C59" s="2"/>
      <c r="D59" s="2"/>
    </row>
    <row r="60" spans="3:4" ht="12.75">
      <c r="C60" s="2"/>
      <c r="D60" s="2"/>
    </row>
    <row r="61" spans="3:4" ht="12.75">
      <c r="C61" s="2"/>
      <c r="D61" s="2"/>
    </row>
    <row r="62" spans="3:4" ht="12.75">
      <c r="C62" s="2"/>
      <c r="D62" s="2"/>
    </row>
    <row r="63" spans="3:4" ht="12.75">
      <c r="C63" s="2"/>
      <c r="D63" s="2"/>
    </row>
    <row r="64" spans="3:4" ht="12.75">
      <c r="C64" s="2"/>
      <c r="D64" s="2"/>
    </row>
    <row r="65" spans="3:4" ht="12.75">
      <c r="C65" s="2"/>
      <c r="D65" s="2"/>
    </row>
    <row r="66" spans="3:4" ht="12.75">
      <c r="C66" s="2"/>
      <c r="D66" s="2"/>
    </row>
    <row r="67" spans="3:4" ht="12.75">
      <c r="C67" s="2"/>
      <c r="D67" s="2"/>
    </row>
    <row r="68" spans="3:4" ht="12.75">
      <c r="C68" s="2"/>
      <c r="D68" s="2"/>
    </row>
    <row r="69" spans="3:4" ht="12.75">
      <c r="C69" s="2"/>
      <c r="D69" s="2"/>
    </row>
    <row r="70" spans="3:4" ht="12.75">
      <c r="C70" s="2"/>
      <c r="D70" s="2"/>
    </row>
    <row r="71" spans="3:4" ht="12.75">
      <c r="C71" s="2"/>
      <c r="D71" s="2"/>
    </row>
    <row r="72" spans="3:4" ht="12.75">
      <c r="C72" s="2"/>
      <c r="D72" s="2"/>
    </row>
    <row r="73" spans="3:4" ht="12.75">
      <c r="C73" s="2"/>
      <c r="D73" s="2"/>
    </row>
    <row r="74" spans="3:4" ht="12.75">
      <c r="C74" s="2"/>
      <c r="D74" s="2"/>
    </row>
    <row r="75" spans="3:4" ht="12.75">
      <c r="C75" s="2"/>
      <c r="D75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3">
      <selection activeCell="K27" sqref="K27"/>
    </sheetView>
  </sheetViews>
  <sheetFormatPr defaultColWidth="9.140625" defaultRowHeight="12.75"/>
  <cols>
    <col min="1" max="1" width="34.00390625" style="0" customWidth="1"/>
    <col min="2" max="3" width="9.140625" style="2" customWidth="1"/>
    <col min="4" max="4" width="9.7109375" style="2" customWidth="1"/>
    <col min="5" max="5" width="13.140625" style="2" customWidth="1"/>
    <col min="6" max="6" width="10.7109375" style="2" customWidth="1"/>
    <col min="7" max="7" width="13.7109375" style="0" customWidth="1"/>
    <col min="8" max="8" width="10.28125" style="0" customWidth="1"/>
  </cols>
  <sheetData>
    <row r="1" ht="12.75">
      <c r="A1" s="3" t="s">
        <v>0</v>
      </c>
    </row>
    <row r="2" spans="2:6" ht="12.75">
      <c r="B2" s="3"/>
      <c r="C2" s="3"/>
      <c r="D2" s="3"/>
      <c r="E2" s="3"/>
      <c r="F2" s="3"/>
    </row>
    <row r="3" spans="1:6" ht="12.75">
      <c r="A3" s="3" t="s">
        <v>173</v>
      </c>
      <c r="B3" s="3"/>
      <c r="C3" s="3"/>
      <c r="D3" s="3"/>
      <c r="E3" s="3"/>
      <c r="F3" s="3"/>
    </row>
    <row r="4" spans="1:8" ht="12.75">
      <c r="A4" s="3" t="s">
        <v>69</v>
      </c>
      <c r="H4" s="12" t="s">
        <v>61</v>
      </c>
    </row>
    <row r="5" ht="12.75">
      <c r="A5" s="3" t="s">
        <v>296</v>
      </c>
    </row>
    <row r="6" ht="12.75">
      <c r="A6" s="3"/>
    </row>
    <row r="7" spans="1:6" ht="12.75">
      <c r="A7" s="3"/>
      <c r="B7" s="38"/>
      <c r="C7" s="36"/>
      <c r="D7" s="36"/>
      <c r="E7" s="36"/>
      <c r="F7" s="31"/>
    </row>
    <row r="8" spans="1:6" ht="12.75">
      <c r="A8" s="3"/>
      <c r="B8" s="143" t="s">
        <v>174</v>
      </c>
      <c r="C8" s="144"/>
      <c r="D8" s="144"/>
      <c r="E8" s="145"/>
      <c r="F8" s="146"/>
    </row>
    <row r="9" spans="1:6" ht="12.75">
      <c r="A9" s="3"/>
      <c r="B9" s="140" t="s">
        <v>42</v>
      </c>
      <c r="C9" s="141"/>
      <c r="D9" s="142"/>
      <c r="E9" s="80" t="s">
        <v>43</v>
      </c>
      <c r="F9" s="31"/>
    </row>
    <row r="10" spans="2:6" ht="12.75">
      <c r="B10" s="38"/>
      <c r="C10" s="10"/>
      <c r="D10" s="34" t="s">
        <v>119</v>
      </c>
      <c r="E10" s="81"/>
      <c r="F10" s="25"/>
    </row>
    <row r="11" spans="2:8" ht="12.75">
      <c r="B11" s="127" t="s">
        <v>1</v>
      </c>
      <c r="C11" s="74" t="s">
        <v>106</v>
      </c>
      <c r="D11" s="74" t="s">
        <v>120</v>
      </c>
      <c r="E11" s="82" t="s">
        <v>3</v>
      </c>
      <c r="F11" s="35"/>
      <c r="G11" s="54" t="s">
        <v>175</v>
      </c>
      <c r="H11" s="54" t="s">
        <v>5</v>
      </c>
    </row>
    <row r="12" spans="2:8" ht="12.75">
      <c r="B12" s="128" t="s">
        <v>2</v>
      </c>
      <c r="C12" s="75" t="s">
        <v>107</v>
      </c>
      <c r="D12" s="75" t="s">
        <v>121</v>
      </c>
      <c r="E12" s="83" t="s">
        <v>4</v>
      </c>
      <c r="F12" s="37" t="s">
        <v>5</v>
      </c>
      <c r="G12" s="126" t="s">
        <v>72</v>
      </c>
      <c r="H12" s="126" t="s">
        <v>73</v>
      </c>
    </row>
    <row r="13" spans="1:8" ht="12.75">
      <c r="A13" s="28"/>
      <c r="B13" s="79" t="s">
        <v>6</v>
      </c>
      <c r="C13" s="79" t="s">
        <v>6</v>
      </c>
      <c r="D13" s="79" t="s">
        <v>6</v>
      </c>
      <c r="E13" s="79" t="s">
        <v>6</v>
      </c>
      <c r="F13" s="79" t="s">
        <v>6</v>
      </c>
      <c r="G13" s="12" t="s">
        <v>6</v>
      </c>
      <c r="H13" s="12" t="s">
        <v>6</v>
      </c>
    </row>
    <row r="14" spans="2:6" ht="12.75">
      <c r="B14" s="10"/>
      <c r="C14" s="10"/>
      <c r="D14" s="10"/>
      <c r="E14" s="10"/>
      <c r="F14" s="10"/>
    </row>
    <row r="15" spans="1:8" ht="12.75">
      <c r="A15" s="3" t="s">
        <v>276</v>
      </c>
      <c r="B15" s="76">
        <v>79582</v>
      </c>
      <c r="C15" s="76">
        <v>-2697</v>
      </c>
      <c r="D15" s="76">
        <v>-44</v>
      </c>
      <c r="E15" s="76">
        <v>100735</v>
      </c>
      <c r="F15" s="60">
        <f>SUM(B15:E15)</f>
        <v>177576</v>
      </c>
      <c r="G15" s="72">
        <v>1032</v>
      </c>
      <c r="H15" s="66">
        <f>+F15+G15</f>
        <v>178608</v>
      </c>
    </row>
    <row r="16" ht="12.75">
      <c r="A16" s="3"/>
    </row>
    <row r="17" spans="4:6" ht="13.5" thickBot="1">
      <c r="D17" s="10"/>
      <c r="E17" s="10"/>
      <c r="F17" s="10"/>
    </row>
    <row r="18" spans="1:8" ht="12.75">
      <c r="A18" s="9" t="s">
        <v>177</v>
      </c>
      <c r="B18" s="117"/>
      <c r="C18" s="118"/>
      <c r="D18" s="118"/>
      <c r="E18" s="118"/>
      <c r="F18" s="118"/>
      <c r="G18" s="118"/>
      <c r="H18" s="120"/>
    </row>
    <row r="19" spans="1:8" ht="12.75">
      <c r="A19" s="9" t="s">
        <v>178</v>
      </c>
      <c r="B19" s="121"/>
      <c r="C19" s="60"/>
      <c r="D19" s="60">
        <v>0</v>
      </c>
      <c r="E19" s="60"/>
      <c r="F19" s="60">
        <f>SUM(B19:E19)</f>
        <v>0</v>
      </c>
      <c r="G19" s="60"/>
      <c r="H19" s="122">
        <f>SUM(F19:G19)</f>
        <v>0</v>
      </c>
    </row>
    <row r="20" spans="1:8" ht="13.5" thickBot="1">
      <c r="A20" s="9"/>
      <c r="B20" s="123"/>
      <c r="C20" s="124"/>
      <c r="D20" s="124"/>
      <c r="E20" s="124"/>
      <c r="F20" s="124"/>
      <c r="G20" s="124"/>
      <c r="H20" s="125"/>
    </row>
    <row r="21" spans="1:8" ht="12.75">
      <c r="A21" s="9" t="s">
        <v>179</v>
      </c>
      <c r="B21" s="117"/>
      <c r="C21" s="118"/>
      <c r="D21" s="118"/>
      <c r="E21" s="118"/>
      <c r="F21" s="118"/>
      <c r="G21" s="118"/>
      <c r="H21" s="120"/>
    </row>
    <row r="22" spans="1:8" ht="12.75">
      <c r="A22" s="9" t="s">
        <v>155</v>
      </c>
      <c r="B22" s="121"/>
      <c r="C22" s="60"/>
      <c r="D22" s="60">
        <f>SUM(D18:D20)</f>
        <v>0</v>
      </c>
      <c r="E22" s="60"/>
      <c r="F22" s="60">
        <f>SUM(B22:E22)</f>
        <v>0</v>
      </c>
      <c r="G22" s="60"/>
      <c r="H22" s="122">
        <f>SUM(F22:G22)</f>
        <v>0</v>
      </c>
    </row>
    <row r="23" spans="1:8" ht="12.75">
      <c r="A23" s="9"/>
      <c r="B23" s="121"/>
      <c r="C23" s="60"/>
      <c r="D23" s="60"/>
      <c r="E23" s="60"/>
      <c r="F23" s="60"/>
      <c r="G23" s="60"/>
      <c r="H23" s="122"/>
    </row>
    <row r="24" spans="1:8" ht="13.5" thickBot="1">
      <c r="A24" s="9" t="s">
        <v>167</v>
      </c>
      <c r="B24" s="123"/>
      <c r="C24" s="124"/>
      <c r="D24" s="124"/>
      <c r="E24" s="124">
        <v>9429</v>
      </c>
      <c r="F24" s="124">
        <f>SUM(B24:E24)</f>
        <v>9429</v>
      </c>
      <c r="G24" s="124">
        <v>0</v>
      </c>
      <c r="H24" s="125">
        <f>+F24+G24</f>
        <v>9429</v>
      </c>
    </row>
    <row r="25" spans="1:6" ht="12.75">
      <c r="A25" s="9"/>
      <c r="B25" s="60"/>
      <c r="C25" s="60"/>
      <c r="D25" s="60"/>
      <c r="E25" s="10"/>
      <c r="F25" s="10"/>
    </row>
    <row r="26" spans="1:9" ht="12.75">
      <c r="A26" s="51" t="s">
        <v>180</v>
      </c>
      <c r="B26" s="60"/>
      <c r="C26" s="60"/>
      <c r="D26" s="60">
        <f>SUM(D22:D24)</f>
        <v>0</v>
      </c>
      <c r="E26" s="60">
        <f>SUM(E22:E24)</f>
        <v>9429</v>
      </c>
      <c r="F26" s="60">
        <f>SUM(B26:E26)</f>
        <v>9429</v>
      </c>
      <c r="G26" s="60">
        <f>SUM(G22:G24)</f>
        <v>0</v>
      </c>
      <c r="H26" s="60">
        <f>SUM(F26:G26)</f>
        <v>9429</v>
      </c>
      <c r="I26" s="105"/>
    </row>
    <row r="27" spans="1:9" ht="12.75">
      <c r="A27" s="51"/>
      <c r="B27" s="60"/>
      <c r="C27" s="60"/>
      <c r="D27" s="60"/>
      <c r="E27" s="60"/>
      <c r="F27" s="60"/>
      <c r="G27" s="60"/>
      <c r="H27" s="60"/>
      <c r="I27" s="105"/>
    </row>
    <row r="28" spans="1:9" ht="12.75">
      <c r="A28" s="51" t="s">
        <v>316</v>
      </c>
      <c r="B28" s="60"/>
      <c r="C28" s="60"/>
      <c r="D28" s="60"/>
      <c r="E28" s="60">
        <v>-4658</v>
      </c>
      <c r="F28" s="60">
        <f>SUM(B28:E28)</f>
        <v>-4658</v>
      </c>
      <c r="G28" s="60"/>
      <c r="H28" s="60">
        <f>SUM(F28:G28)</f>
        <v>-4658</v>
      </c>
      <c r="I28" s="105"/>
    </row>
    <row r="29" spans="1:9" ht="12.75">
      <c r="A29" s="51"/>
      <c r="B29" s="60"/>
      <c r="C29" s="60"/>
      <c r="D29" s="60"/>
      <c r="E29" s="60"/>
      <c r="F29" s="60"/>
      <c r="G29" s="66"/>
      <c r="H29" s="60"/>
      <c r="I29" s="105"/>
    </row>
    <row r="30" spans="1:8" ht="12.75">
      <c r="A30" s="51" t="s">
        <v>236</v>
      </c>
      <c r="B30" s="60"/>
      <c r="C30" s="60"/>
      <c r="D30" s="60"/>
      <c r="E30" s="60"/>
      <c r="F30" s="60">
        <f>SUM(B30:E30)</f>
        <v>0</v>
      </c>
      <c r="G30" s="73"/>
      <c r="H30" s="60">
        <f>SUM(F30:G30)</f>
        <v>0</v>
      </c>
    </row>
    <row r="31" spans="1:8" ht="12.75">
      <c r="A31" s="5"/>
      <c r="B31" s="78"/>
      <c r="C31" s="78"/>
      <c r="D31" s="77"/>
      <c r="E31" s="77"/>
      <c r="F31" s="77"/>
      <c r="G31" s="66"/>
      <c r="H31" s="66"/>
    </row>
    <row r="32" spans="1:8" s="3" customFormat="1" ht="12.75">
      <c r="A32" s="52" t="s">
        <v>294</v>
      </c>
      <c r="B32" s="70">
        <f>+B15+B26</f>
        <v>79582</v>
      </c>
      <c r="C32" s="70">
        <f>+C15+C26+C30</f>
        <v>-2697</v>
      </c>
      <c r="D32" s="70">
        <f>+D15+D26+D30</f>
        <v>-44</v>
      </c>
      <c r="E32" s="70">
        <f>+E15+E26+E30+E28</f>
        <v>105506</v>
      </c>
      <c r="F32" s="70">
        <f>+F15+F26+F30+F28</f>
        <v>182347</v>
      </c>
      <c r="G32" s="70">
        <f>+G15+G26+G30+G28</f>
        <v>1032</v>
      </c>
      <c r="H32" s="70">
        <f>+H15+H26+H30+H28</f>
        <v>183379</v>
      </c>
    </row>
    <row r="33" spans="1:8" ht="12.75">
      <c r="A33" s="3"/>
      <c r="B33" s="60"/>
      <c r="C33" s="60"/>
      <c r="D33" s="60"/>
      <c r="E33" s="60"/>
      <c r="F33" s="60"/>
      <c r="G33" s="73"/>
      <c r="H33" s="73"/>
    </row>
    <row r="34" spans="1:8" ht="12.75">
      <c r="A34" s="3"/>
      <c r="B34" s="60"/>
      <c r="C34" s="76"/>
      <c r="D34" s="76"/>
      <c r="E34" s="76"/>
      <c r="F34" s="76"/>
      <c r="G34" s="130"/>
      <c r="H34" s="130"/>
    </row>
    <row r="35" spans="1:8" ht="12.75">
      <c r="A35" s="3"/>
      <c r="B35" s="60"/>
      <c r="C35" s="76"/>
      <c r="D35" s="76"/>
      <c r="E35" s="76"/>
      <c r="F35" s="76"/>
      <c r="G35" s="130"/>
      <c r="H35" s="130"/>
    </row>
    <row r="36" spans="1:8" ht="12.75">
      <c r="A36" s="3" t="s">
        <v>176</v>
      </c>
      <c r="B36" s="76">
        <v>79582</v>
      </c>
      <c r="C36" s="76">
        <v>-2166</v>
      </c>
      <c r="D36" s="76">
        <v>-43</v>
      </c>
      <c r="E36" s="76">
        <v>91942</v>
      </c>
      <c r="F36" s="60">
        <f>SUM(B36:E36)</f>
        <v>169315</v>
      </c>
      <c r="G36" s="72">
        <v>58</v>
      </c>
      <c r="H36" s="66">
        <f>+F36+G36</f>
        <v>169373</v>
      </c>
    </row>
    <row r="37" ht="12.75">
      <c r="A37" s="3"/>
    </row>
    <row r="38" spans="1:8" ht="13.5" thickBot="1">
      <c r="A38" s="3"/>
      <c r="B38" s="60"/>
      <c r="C38" s="60"/>
      <c r="D38" s="60"/>
      <c r="E38" s="60"/>
      <c r="F38" s="60"/>
      <c r="G38" s="73"/>
      <c r="H38" s="66"/>
    </row>
    <row r="39" spans="2:8" ht="12.75">
      <c r="B39" s="117"/>
      <c r="C39" s="118"/>
      <c r="D39" s="118"/>
      <c r="E39" s="118"/>
      <c r="F39" s="118"/>
      <c r="G39" s="119"/>
      <c r="H39" s="120"/>
    </row>
    <row r="40" spans="1:8" ht="12.75">
      <c r="A40" s="9" t="s">
        <v>177</v>
      </c>
      <c r="B40" s="121"/>
      <c r="C40" s="60"/>
      <c r="D40" s="60"/>
      <c r="E40" s="60"/>
      <c r="F40" s="60"/>
      <c r="G40" s="60"/>
      <c r="H40" s="122"/>
    </row>
    <row r="41" spans="1:8" ht="12.75">
      <c r="A41" s="9" t="s">
        <v>178</v>
      </c>
      <c r="B41" s="121"/>
      <c r="C41" s="60"/>
      <c r="D41" s="60">
        <v>2</v>
      </c>
      <c r="E41" s="60"/>
      <c r="F41" s="60">
        <f>SUM(B41:E41)</f>
        <v>2</v>
      </c>
      <c r="G41" s="60"/>
      <c r="H41" s="122">
        <f>+F41+G41</f>
        <v>2</v>
      </c>
    </row>
    <row r="42" spans="1:8" ht="13.5" thickBot="1">
      <c r="A42" s="9"/>
      <c r="B42" s="123"/>
      <c r="C42" s="124"/>
      <c r="D42" s="124"/>
      <c r="E42" s="124"/>
      <c r="F42" s="124"/>
      <c r="G42" s="124"/>
      <c r="H42" s="125"/>
    </row>
    <row r="43" spans="1:8" ht="12.75">
      <c r="A43" s="9" t="s">
        <v>179</v>
      </c>
      <c r="B43" s="117"/>
      <c r="C43" s="118"/>
      <c r="D43" s="118"/>
      <c r="E43" s="118"/>
      <c r="F43" s="118"/>
      <c r="G43" s="118"/>
      <c r="H43" s="120"/>
    </row>
    <row r="44" spans="1:8" ht="12.75">
      <c r="A44" s="9" t="s">
        <v>155</v>
      </c>
      <c r="B44" s="121"/>
      <c r="C44" s="60"/>
      <c r="D44" s="60">
        <f>SUM(D40:D42)</f>
        <v>2</v>
      </c>
      <c r="E44" s="60"/>
      <c r="F44" s="60">
        <f>SUM(B44:E44)</f>
        <v>2</v>
      </c>
      <c r="G44" s="60"/>
      <c r="H44" s="122">
        <f>+F44+G44</f>
        <v>2</v>
      </c>
    </row>
    <row r="45" spans="1:8" ht="12.75">
      <c r="A45" s="9"/>
      <c r="B45" s="121"/>
      <c r="C45" s="60"/>
      <c r="D45" s="60"/>
      <c r="E45" s="60"/>
      <c r="F45" s="60"/>
      <c r="G45" s="60"/>
      <c r="H45" s="122"/>
    </row>
    <row r="46" spans="1:8" ht="13.5" thickBot="1">
      <c r="A46" s="9" t="s">
        <v>167</v>
      </c>
      <c r="B46" s="123"/>
      <c r="C46" s="124"/>
      <c r="D46" s="124"/>
      <c r="E46" s="124">
        <v>7158</v>
      </c>
      <c r="F46" s="124">
        <f>SUM(B46:E46)</f>
        <v>7158</v>
      </c>
      <c r="G46" s="124"/>
      <c r="H46" s="125">
        <f>+F46+G46</f>
        <v>7158</v>
      </c>
    </row>
    <row r="47" spans="1:8" ht="12.75">
      <c r="A47" s="9"/>
      <c r="B47" s="60"/>
      <c r="C47" s="60"/>
      <c r="D47" s="60"/>
      <c r="E47" s="60"/>
      <c r="F47" s="60"/>
      <c r="G47" s="66"/>
      <c r="H47" s="66"/>
    </row>
    <row r="48" spans="1:8" ht="12.75">
      <c r="A48" s="51" t="s">
        <v>180</v>
      </c>
      <c r="B48" s="60"/>
      <c r="C48" s="60">
        <v>0</v>
      </c>
      <c r="D48" s="60">
        <f>SUM(D44:D46)</f>
        <v>2</v>
      </c>
      <c r="E48" s="60">
        <f>SUM(E44:E46)</f>
        <v>7158</v>
      </c>
      <c r="F48" s="60">
        <f>SUM(F44:F46)</f>
        <v>7160</v>
      </c>
      <c r="G48" s="73">
        <v>0</v>
      </c>
      <c r="H48" s="60">
        <f>SUM(F48:G48)</f>
        <v>7160</v>
      </c>
    </row>
    <row r="49" spans="1:8" ht="12.75">
      <c r="A49" s="51"/>
      <c r="B49" s="60"/>
      <c r="C49" s="60"/>
      <c r="D49" s="60"/>
      <c r="E49" s="60"/>
      <c r="F49" s="60"/>
      <c r="G49" s="73"/>
      <c r="H49" s="60"/>
    </row>
    <row r="50" spans="1:8" ht="12.75">
      <c r="A50" s="51" t="s">
        <v>316</v>
      </c>
      <c r="B50" s="60"/>
      <c r="C50" s="60"/>
      <c r="D50" s="60"/>
      <c r="E50" s="60">
        <v>-4443</v>
      </c>
      <c r="F50" s="60">
        <f>SUM(B50:E50)</f>
        <v>-4443</v>
      </c>
      <c r="G50" s="73"/>
      <c r="H50" s="60">
        <f>SUM(F50:G50)</f>
        <v>-4443</v>
      </c>
    </row>
    <row r="51" spans="1:8" ht="12.75">
      <c r="A51" s="51"/>
      <c r="B51" s="60"/>
      <c r="C51" s="60"/>
      <c r="D51" s="60"/>
      <c r="E51" s="60"/>
      <c r="F51" s="60"/>
      <c r="G51" s="73"/>
      <c r="H51" s="60"/>
    </row>
    <row r="52" spans="1:8" ht="12.75">
      <c r="A52" s="51" t="s">
        <v>236</v>
      </c>
      <c r="B52" s="60"/>
      <c r="C52" s="60">
        <v>-123</v>
      </c>
      <c r="D52" s="60"/>
      <c r="E52" s="60"/>
      <c r="F52" s="60">
        <f>SUM(B52:E52)</f>
        <v>-123</v>
      </c>
      <c r="G52" s="73">
        <v>0</v>
      </c>
      <c r="H52" s="60">
        <f>SUM(F52:G52)</f>
        <v>-123</v>
      </c>
    </row>
    <row r="53" spans="1:8" ht="12.75">
      <c r="A53" s="133"/>
      <c r="B53" s="60"/>
      <c r="C53" s="60"/>
      <c r="D53" s="60"/>
      <c r="E53" s="60"/>
      <c r="F53" s="60"/>
      <c r="G53" s="73"/>
      <c r="H53" s="60"/>
    </row>
    <row r="54" spans="1:8" ht="12.75">
      <c r="A54" s="5"/>
      <c r="B54" s="77"/>
      <c r="C54" s="77"/>
      <c r="D54" s="77"/>
      <c r="E54" s="77"/>
      <c r="F54" s="77"/>
      <c r="G54" s="68"/>
      <c r="H54" s="68"/>
    </row>
    <row r="55" spans="1:8" s="3" customFormat="1" ht="12.75">
      <c r="A55" s="52" t="s">
        <v>297</v>
      </c>
      <c r="B55" s="116">
        <f>+B36+B48</f>
        <v>79582</v>
      </c>
      <c r="C55" s="116">
        <f>+C36+C48+C52</f>
        <v>-2289</v>
      </c>
      <c r="D55" s="116">
        <f>+D36+D48+D52</f>
        <v>-41</v>
      </c>
      <c r="E55" s="116">
        <f>+E36+E48+E52+E50</f>
        <v>94657</v>
      </c>
      <c r="F55" s="116">
        <f>+F36+F48+F52+F50</f>
        <v>171909</v>
      </c>
      <c r="G55" s="116">
        <f>+G36+G48+G52</f>
        <v>58</v>
      </c>
      <c r="H55" s="116">
        <f>+H36+H48+H52+H50</f>
        <v>171967</v>
      </c>
    </row>
    <row r="56" spans="1:6" ht="12.75">
      <c r="A56" s="3"/>
      <c r="B56" s="10"/>
      <c r="C56" s="10"/>
      <c r="D56" s="10"/>
      <c r="E56" s="10"/>
      <c r="F56" s="10"/>
    </row>
    <row r="57" spans="1:6" ht="12.75">
      <c r="A57" s="3"/>
      <c r="B57" s="10"/>
      <c r="C57" s="10"/>
      <c r="D57" s="10"/>
      <c r="E57" s="10"/>
      <c r="F57" s="10"/>
    </row>
    <row r="58" ht="12.75">
      <c r="A58" s="3" t="s">
        <v>181</v>
      </c>
    </row>
    <row r="59" ht="12.75">
      <c r="A59" s="3" t="s">
        <v>275</v>
      </c>
    </row>
  </sheetData>
  <sheetProtection/>
  <mergeCells count="2">
    <mergeCell ref="B9:D9"/>
    <mergeCell ref="B8:F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zoomScalePageLayoutView="0" workbookViewId="0" topLeftCell="A37">
      <selection activeCell="A1" sqref="A1"/>
    </sheetView>
  </sheetViews>
  <sheetFormatPr defaultColWidth="9.140625" defaultRowHeight="12.75"/>
  <cols>
    <col min="1" max="1" width="48.140625" style="0" customWidth="1"/>
    <col min="2" max="2" width="15.7109375" style="41" customWidth="1"/>
    <col min="3" max="3" width="16.00390625" style="41" customWidth="1"/>
    <col min="4" max="4" width="12.00390625" style="0" customWidth="1"/>
  </cols>
  <sheetData>
    <row r="1" ht="12.75">
      <c r="A1" s="3" t="s">
        <v>0</v>
      </c>
    </row>
    <row r="3" ht="12.75">
      <c r="A3" s="3" t="s">
        <v>173</v>
      </c>
    </row>
    <row r="4" spans="1:3" ht="12.75">
      <c r="A4" s="3" t="s">
        <v>183</v>
      </c>
      <c r="C4" s="43" t="s">
        <v>68</v>
      </c>
    </row>
    <row r="5" spans="1:3" ht="12.75">
      <c r="A5" s="3" t="s">
        <v>296</v>
      </c>
      <c r="B5" s="43"/>
      <c r="C5" s="43"/>
    </row>
    <row r="6" spans="1:3" ht="12.75">
      <c r="A6" s="3"/>
      <c r="B6" s="43"/>
      <c r="C6" s="43"/>
    </row>
    <row r="7" spans="1:3" ht="12.75">
      <c r="A7" s="3"/>
      <c r="B7" s="49" t="s">
        <v>295</v>
      </c>
      <c r="C7" s="49" t="s">
        <v>298</v>
      </c>
    </row>
    <row r="8" spans="2:3" ht="12.75">
      <c r="B8" s="43" t="s">
        <v>7</v>
      </c>
      <c r="C8" s="43" t="s">
        <v>7</v>
      </c>
    </row>
    <row r="9" spans="2:3" ht="12.75">
      <c r="B9" s="43"/>
      <c r="C9" s="43"/>
    </row>
    <row r="10" spans="1:3" ht="12.75">
      <c r="A10" s="3" t="s">
        <v>44</v>
      </c>
      <c r="B10" s="42"/>
      <c r="C10" s="42"/>
    </row>
    <row r="11" spans="1:3" ht="12.75">
      <c r="A11" s="9" t="s">
        <v>184</v>
      </c>
      <c r="B11" s="42">
        <v>12777</v>
      </c>
      <c r="C11" s="42">
        <v>9733</v>
      </c>
    </row>
    <row r="12" spans="1:3" ht="12.75">
      <c r="A12" s="9"/>
      <c r="B12" s="42"/>
      <c r="C12" s="42"/>
    </row>
    <row r="13" spans="1:3" ht="12.75">
      <c r="A13" s="61" t="s">
        <v>185</v>
      </c>
      <c r="B13" s="42"/>
      <c r="C13" s="42"/>
    </row>
    <row r="14" spans="1:3" ht="12.75">
      <c r="A14" s="9" t="s">
        <v>186</v>
      </c>
      <c r="B14" s="42">
        <v>5279</v>
      </c>
      <c r="C14" s="42">
        <v>5202</v>
      </c>
    </row>
    <row r="15" spans="1:3" ht="12.75">
      <c r="A15" s="9" t="s">
        <v>263</v>
      </c>
      <c r="B15" s="42"/>
      <c r="C15" s="42">
        <v>0</v>
      </c>
    </row>
    <row r="16" spans="1:3" ht="12.75">
      <c r="A16" s="9" t="s">
        <v>317</v>
      </c>
      <c r="B16" s="42">
        <v>-1034</v>
      </c>
      <c r="C16" s="42"/>
    </row>
    <row r="17" spans="1:3" ht="12.75">
      <c r="A17" s="9" t="s">
        <v>264</v>
      </c>
      <c r="B17" s="42">
        <v>29</v>
      </c>
      <c r="C17" s="42">
        <v>0</v>
      </c>
    </row>
    <row r="18" spans="1:3" ht="12.75">
      <c r="A18" s="9" t="s">
        <v>270</v>
      </c>
      <c r="B18" s="42">
        <v>0</v>
      </c>
      <c r="C18" s="42"/>
    </row>
    <row r="19" spans="1:3" ht="12.75">
      <c r="A19" s="9" t="s">
        <v>80</v>
      </c>
      <c r="B19" s="42">
        <v>359</v>
      </c>
      <c r="C19" s="42">
        <v>455</v>
      </c>
    </row>
    <row r="20" spans="1:3" ht="12.75">
      <c r="A20" s="9" t="s">
        <v>143</v>
      </c>
      <c r="B20" s="42">
        <v>-313</v>
      </c>
      <c r="C20" s="42">
        <v>-534</v>
      </c>
    </row>
    <row r="21" spans="1:3" ht="12.75">
      <c r="A21" s="9" t="s">
        <v>187</v>
      </c>
      <c r="B21" s="42">
        <v>0</v>
      </c>
      <c r="C21" s="42">
        <v>0</v>
      </c>
    </row>
    <row r="22" spans="1:3" ht="12.75">
      <c r="A22" s="9" t="s">
        <v>188</v>
      </c>
      <c r="B22" s="101">
        <v>0</v>
      </c>
      <c r="C22" s="101">
        <v>953</v>
      </c>
    </row>
    <row r="23" spans="1:3" ht="12.75">
      <c r="A23" s="3" t="s">
        <v>189</v>
      </c>
      <c r="B23" s="42">
        <f>SUM(B11:B22)</f>
        <v>17097</v>
      </c>
      <c r="C23" s="42">
        <f>SUM(C11:C22)</f>
        <v>15809</v>
      </c>
    </row>
    <row r="24" spans="1:3" ht="12.75">
      <c r="A24" s="9" t="s">
        <v>190</v>
      </c>
      <c r="B24" s="42">
        <v>-4872</v>
      </c>
      <c r="C24" s="42">
        <v>-8320</v>
      </c>
    </row>
    <row r="25" spans="1:3" ht="12.75">
      <c r="A25" s="9" t="s">
        <v>192</v>
      </c>
      <c r="B25" s="42">
        <v>-2180</v>
      </c>
      <c r="C25" s="42">
        <v>2752</v>
      </c>
    </row>
    <row r="26" spans="1:3" ht="12.75">
      <c r="A26" s="9" t="s">
        <v>191</v>
      </c>
      <c r="B26" s="42">
        <v>-1477</v>
      </c>
      <c r="C26" s="42">
        <v>2732</v>
      </c>
    </row>
    <row r="27" spans="2:3" ht="12.75">
      <c r="B27" s="101">
        <v>0</v>
      </c>
      <c r="C27" s="101">
        <v>0</v>
      </c>
    </row>
    <row r="28" spans="1:3" ht="12.75">
      <c r="A28" s="3" t="s">
        <v>193</v>
      </c>
      <c r="B28" s="42">
        <f>SUM(B23:B27)</f>
        <v>8568</v>
      </c>
      <c r="C28" s="42">
        <f>SUM(C23:C27)</f>
        <v>12973</v>
      </c>
    </row>
    <row r="29" spans="1:3" ht="12.75">
      <c r="A29" s="9" t="s">
        <v>202</v>
      </c>
      <c r="B29" s="42">
        <v>313</v>
      </c>
      <c r="C29" s="42">
        <v>534</v>
      </c>
    </row>
    <row r="30" spans="1:3" ht="12.75">
      <c r="A30" s="9" t="s">
        <v>267</v>
      </c>
      <c r="B30" s="42">
        <v>450</v>
      </c>
      <c r="C30" s="42"/>
    </row>
    <row r="31" spans="1:3" ht="12.75">
      <c r="A31" s="9" t="s">
        <v>195</v>
      </c>
      <c r="B31" s="42">
        <v>-2935</v>
      </c>
      <c r="C31" s="42">
        <v>-2440</v>
      </c>
    </row>
    <row r="32" spans="1:3" ht="12.75">
      <c r="A32" s="3" t="s">
        <v>196</v>
      </c>
      <c r="B32" s="102">
        <f>SUM(B28:B31)</f>
        <v>6396</v>
      </c>
      <c r="C32" s="102">
        <f>SUM(C28:C31)</f>
        <v>11067</v>
      </c>
    </row>
    <row r="33" spans="2:3" ht="12.75">
      <c r="B33" s="42"/>
      <c r="C33" s="42"/>
    </row>
    <row r="34" spans="1:3" ht="12.75">
      <c r="A34" s="3" t="s">
        <v>52</v>
      </c>
      <c r="B34" s="42"/>
      <c r="C34" s="42"/>
    </row>
    <row r="35" spans="1:3" ht="12.75">
      <c r="A35" s="9" t="s">
        <v>197</v>
      </c>
      <c r="B35" s="42">
        <v>-13692</v>
      </c>
      <c r="C35" s="42">
        <v>-7033</v>
      </c>
    </row>
    <row r="36" spans="1:3" ht="12.75">
      <c r="A36" s="9" t="s">
        <v>337</v>
      </c>
      <c r="B36" s="42">
        <v>1278</v>
      </c>
      <c r="C36" s="42">
        <v>0</v>
      </c>
    </row>
    <row r="37" spans="1:3" ht="12.75">
      <c r="A37" s="9" t="s">
        <v>265</v>
      </c>
      <c r="B37" s="42"/>
      <c r="C37" s="42">
        <v>0</v>
      </c>
    </row>
    <row r="38" spans="1:3" ht="12.75">
      <c r="A38" s="3" t="s">
        <v>198</v>
      </c>
      <c r="B38" s="102">
        <f>SUM(B35:B37)</f>
        <v>-12414</v>
      </c>
      <c r="C38" s="102">
        <f>SUM(C35:C37)</f>
        <v>-7033</v>
      </c>
    </row>
    <row r="39" spans="2:3" ht="12.75">
      <c r="B39" s="42"/>
      <c r="C39" s="42"/>
    </row>
    <row r="40" spans="1:3" ht="12.75">
      <c r="A40" s="3" t="s">
        <v>199</v>
      </c>
      <c r="B40" s="42"/>
      <c r="C40" s="42"/>
    </row>
    <row r="41" spans="1:3" ht="12.75">
      <c r="A41" s="9" t="s">
        <v>260</v>
      </c>
      <c r="B41" s="42">
        <v>-4658</v>
      </c>
      <c r="C41" s="42">
        <v>-4443</v>
      </c>
    </row>
    <row r="42" spans="1:3" ht="12.75">
      <c r="A42" s="9" t="s">
        <v>236</v>
      </c>
      <c r="B42" s="42">
        <v>0</v>
      </c>
      <c r="C42" s="42">
        <v>0</v>
      </c>
    </row>
    <row r="43" spans="1:3" ht="12.75">
      <c r="A43" s="9" t="s">
        <v>206</v>
      </c>
      <c r="B43" s="42">
        <v>0</v>
      </c>
      <c r="C43" s="42">
        <v>2140</v>
      </c>
    </row>
    <row r="44" spans="1:3" ht="12.75">
      <c r="A44" s="9" t="s">
        <v>200</v>
      </c>
      <c r="B44" s="42">
        <f>-1026-704</f>
        <v>-1730</v>
      </c>
      <c r="C44" s="42">
        <v>-1882</v>
      </c>
    </row>
    <row r="45" spans="1:3" ht="12.75">
      <c r="A45" s="9" t="s">
        <v>266</v>
      </c>
      <c r="B45" s="42">
        <v>-40</v>
      </c>
      <c r="C45" s="42">
        <v>-42</v>
      </c>
    </row>
    <row r="46" spans="1:3" ht="12.75">
      <c r="A46" s="9" t="s">
        <v>194</v>
      </c>
      <c r="B46" s="42">
        <v>-360</v>
      </c>
      <c r="C46" s="42">
        <v>-455</v>
      </c>
    </row>
    <row r="47" spans="1:3" ht="12.75">
      <c r="A47" s="3" t="s">
        <v>201</v>
      </c>
      <c r="B47" s="102">
        <f>SUM(B41:B46)</f>
        <v>-6788</v>
      </c>
      <c r="C47" s="102">
        <f>SUM(C41:C46)</f>
        <v>-4682</v>
      </c>
    </row>
    <row r="48" spans="1:3" ht="12.75">
      <c r="A48" s="9"/>
      <c r="B48" s="42"/>
      <c r="C48" s="42"/>
    </row>
    <row r="49" spans="2:3" ht="12.75">
      <c r="B49" s="88"/>
      <c r="C49" s="88"/>
    </row>
    <row r="50" spans="1:3" ht="12.75">
      <c r="A50" s="3" t="s">
        <v>23</v>
      </c>
      <c r="B50" s="88">
        <f>+B32+B38+B47</f>
        <v>-12806</v>
      </c>
      <c r="C50" s="88">
        <f>+C32+C38+C47</f>
        <v>-648</v>
      </c>
    </row>
    <row r="51" spans="1:3" ht="12.75">
      <c r="A51" s="3" t="s">
        <v>90</v>
      </c>
      <c r="B51" s="44">
        <v>43425</v>
      </c>
      <c r="C51" s="44">
        <v>41350</v>
      </c>
    </row>
    <row r="52" spans="1:3" ht="12.75">
      <c r="A52" s="3" t="s">
        <v>299</v>
      </c>
      <c r="B52" s="45">
        <f>SUM(B50:B51)</f>
        <v>30619</v>
      </c>
      <c r="C52" s="45">
        <f>SUM(C50:C51)</f>
        <v>40702</v>
      </c>
    </row>
    <row r="54" ht="12.75">
      <c r="A54" s="3" t="s">
        <v>19</v>
      </c>
    </row>
    <row r="55" ht="12.75">
      <c r="A55" s="9" t="s">
        <v>203</v>
      </c>
    </row>
    <row r="56" ht="12.75">
      <c r="A56" s="9"/>
    </row>
    <row r="57" spans="1:3" ht="12.75">
      <c r="A57" s="9" t="s">
        <v>204</v>
      </c>
      <c r="B57" s="41">
        <v>15619</v>
      </c>
      <c r="C57" s="41">
        <v>10202</v>
      </c>
    </row>
    <row r="58" spans="1:3" ht="12.75">
      <c r="A58" s="9" t="s">
        <v>205</v>
      </c>
      <c r="B58" s="41">
        <v>15000</v>
      </c>
      <c r="C58" s="41">
        <v>30500</v>
      </c>
    </row>
    <row r="59" spans="2:3" ht="12.75">
      <c r="B59" s="103">
        <f>SUM(B57:B58)</f>
        <v>30619</v>
      </c>
      <c r="C59" s="103">
        <f>SUM(C57:C58)</f>
        <v>40702</v>
      </c>
    </row>
    <row r="62" ht="12.75">
      <c r="A62" s="3" t="s">
        <v>181</v>
      </c>
    </row>
    <row r="63" ht="12.75">
      <c r="A63" s="3" t="s">
        <v>275</v>
      </c>
    </row>
    <row r="65" ht="12.75">
      <c r="D65" s="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83" r:id="rId1"/>
  <rowBreaks count="1" manualBreakCount="1">
    <brk id="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393"/>
  <sheetViews>
    <sheetView tabSelected="1" zoomScalePageLayoutView="0" workbookViewId="0" topLeftCell="A331">
      <selection activeCell="B163" sqref="B163"/>
    </sheetView>
  </sheetViews>
  <sheetFormatPr defaultColWidth="9.140625" defaultRowHeight="12.75"/>
  <cols>
    <col min="1" max="1" width="4.00390625" style="6" customWidth="1"/>
    <col min="2" max="2" width="12.7109375" style="0" customWidth="1"/>
    <col min="3" max="5" width="11.7109375" style="0" customWidth="1"/>
    <col min="6" max="6" width="12.57421875" style="0" customWidth="1"/>
    <col min="7" max="7" width="11.7109375" style="0" customWidth="1"/>
    <col min="8" max="8" width="11.8515625" style="0" customWidth="1"/>
    <col min="9" max="9" width="9.28125" style="0" bestFit="1" customWidth="1"/>
    <col min="10" max="10" width="13.28125" style="0" customWidth="1"/>
  </cols>
  <sheetData>
    <row r="1" ht="12.75">
      <c r="A1" s="6" t="s">
        <v>0</v>
      </c>
    </row>
    <row r="2" spans="1:8" ht="12.75">
      <c r="A2" s="6" t="s">
        <v>182</v>
      </c>
      <c r="H2" s="8" t="s">
        <v>62</v>
      </c>
    </row>
    <row r="3" ht="12.75">
      <c r="A3" s="3" t="s">
        <v>300</v>
      </c>
    </row>
    <row r="5" spans="1:2" ht="12.75">
      <c r="A5" s="6">
        <v>1</v>
      </c>
      <c r="B5" s="3" t="s">
        <v>46</v>
      </c>
    </row>
    <row r="6" spans="1:2" s="9" customFormat="1" ht="12.75">
      <c r="A6" s="16"/>
      <c r="B6" s="9" t="s">
        <v>218</v>
      </c>
    </row>
    <row r="7" spans="1:2" s="9" customFormat="1" ht="12.75">
      <c r="A7" s="16"/>
      <c r="B7" s="9" t="s">
        <v>219</v>
      </c>
    </row>
    <row r="8" spans="1:2" s="9" customFormat="1" ht="12.75">
      <c r="A8" s="16"/>
      <c r="B8" s="9" t="s">
        <v>220</v>
      </c>
    </row>
    <row r="9" spans="1:2" s="9" customFormat="1" ht="12.75">
      <c r="A9" s="16"/>
      <c r="B9" s="9" t="s">
        <v>221</v>
      </c>
    </row>
    <row r="10" spans="1:2" s="9" customFormat="1" ht="12.75">
      <c r="A10" s="16"/>
      <c r="B10" s="9" t="s">
        <v>222</v>
      </c>
    </row>
    <row r="11" spans="1:2" s="9" customFormat="1" ht="12.75">
      <c r="A11" s="16"/>
      <c r="B11" s="9" t="s">
        <v>223</v>
      </c>
    </row>
    <row r="12" spans="1:2" s="9" customFormat="1" ht="12.75">
      <c r="A12" s="16"/>
      <c r="B12" s="9" t="s">
        <v>277</v>
      </c>
    </row>
    <row r="13" s="9" customFormat="1" ht="12.75">
      <c r="A13" s="16"/>
    </row>
    <row r="14" spans="1:2" s="9" customFormat="1" ht="12.75">
      <c r="A14" s="16"/>
      <c r="B14" s="9" t="s">
        <v>281</v>
      </c>
    </row>
    <row r="15" spans="1:2" s="9" customFormat="1" ht="12.75">
      <c r="A15" s="16"/>
      <c r="B15" s="9" t="s">
        <v>288</v>
      </c>
    </row>
    <row r="16" spans="1:2" s="9" customFormat="1" ht="12.75">
      <c r="A16" s="16"/>
      <c r="B16" s="9" t="s">
        <v>289</v>
      </c>
    </row>
    <row r="17" spans="1:2" s="9" customFormat="1" ht="12.75">
      <c r="A17" s="16"/>
      <c r="B17" s="9" t="s">
        <v>290</v>
      </c>
    </row>
    <row r="18" spans="1:2" s="9" customFormat="1" ht="12.75">
      <c r="A18" s="16"/>
      <c r="B18" s="9" t="s">
        <v>287</v>
      </c>
    </row>
    <row r="19" s="9" customFormat="1" ht="12.75">
      <c r="A19" s="16"/>
    </row>
    <row r="20" s="9" customFormat="1" ht="12.75">
      <c r="A20" s="16"/>
    </row>
    <row r="21" spans="1:2" s="9" customFormat="1" ht="12.75">
      <c r="A21" s="16"/>
      <c r="B21" s="3"/>
    </row>
    <row r="22" s="9" customFormat="1" ht="12.75">
      <c r="A22" s="16"/>
    </row>
    <row r="23" s="9" customFormat="1" ht="12.75">
      <c r="A23" s="16"/>
    </row>
    <row r="24" s="9" customFormat="1" ht="12.75">
      <c r="A24" s="16"/>
    </row>
    <row r="25" s="9" customFormat="1" ht="12.75">
      <c r="A25" s="16"/>
    </row>
    <row r="26" s="9" customFormat="1" ht="12.75">
      <c r="A26" s="16"/>
    </row>
    <row r="27" s="9" customFormat="1" ht="12.75">
      <c r="A27" s="16"/>
    </row>
    <row r="28" s="9" customFormat="1" ht="12.75">
      <c r="A28" s="16"/>
    </row>
    <row r="29" s="9" customFormat="1" ht="12.75">
      <c r="A29" s="16"/>
    </row>
    <row r="30" s="9" customFormat="1" ht="12.75">
      <c r="A30" s="16"/>
    </row>
    <row r="33" ht="12.75">
      <c r="A33" s="6" t="s">
        <v>0</v>
      </c>
    </row>
    <row r="34" spans="1:8" ht="12.75">
      <c r="A34" s="6" t="s">
        <v>182</v>
      </c>
      <c r="H34" s="8" t="s">
        <v>63</v>
      </c>
    </row>
    <row r="35" ht="12.75">
      <c r="A35" s="3" t="s">
        <v>300</v>
      </c>
    </row>
    <row r="36" ht="12.75">
      <c r="A36" s="3"/>
    </row>
    <row r="37" spans="1:2" ht="12.75">
      <c r="A37" s="6">
        <v>2</v>
      </c>
      <c r="B37" s="3" t="s">
        <v>237</v>
      </c>
    </row>
    <row r="38" ht="12.75">
      <c r="B38" t="s">
        <v>278</v>
      </c>
    </row>
    <row r="39" ht="12.75">
      <c r="B39" t="s">
        <v>238</v>
      </c>
    </row>
    <row r="41" spans="1:2" ht="12.75">
      <c r="A41" s="6">
        <v>3</v>
      </c>
      <c r="B41" s="3" t="s">
        <v>28</v>
      </c>
    </row>
    <row r="42" ht="12.75">
      <c r="B42" t="s">
        <v>93</v>
      </c>
    </row>
    <row r="43" ht="12.75">
      <c r="B43" t="s">
        <v>37</v>
      </c>
    </row>
    <row r="45" spans="1:2" ht="12.75">
      <c r="A45" s="19">
        <v>4</v>
      </c>
      <c r="B45" s="3" t="s">
        <v>30</v>
      </c>
    </row>
    <row r="46" spans="1:2" s="9" customFormat="1" ht="12.75">
      <c r="A46" s="16"/>
      <c r="B46" s="9" t="s">
        <v>91</v>
      </c>
    </row>
    <row r="47" spans="1:2" s="9" customFormat="1" ht="12.75">
      <c r="A47" s="16"/>
      <c r="B47" s="9" t="s">
        <v>92</v>
      </c>
    </row>
    <row r="48" s="9" customFormat="1" ht="12.75">
      <c r="A48" s="16"/>
    </row>
    <row r="49" spans="1:2" ht="12.75">
      <c r="A49" s="6">
        <v>5</v>
      </c>
      <c r="B49" s="3" t="s">
        <v>31</v>
      </c>
    </row>
    <row r="50" ht="12.75">
      <c r="B50" t="s">
        <v>32</v>
      </c>
    </row>
    <row r="51" ht="12.75">
      <c r="B51" t="s">
        <v>33</v>
      </c>
    </row>
    <row r="53" spans="1:2" ht="12.75">
      <c r="A53" s="6">
        <v>6</v>
      </c>
      <c r="B53" s="3" t="s">
        <v>11</v>
      </c>
    </row>
    <row r="54" ht="12.75">
      <c r="B54" s="9" t="s">
        <v>142</v>
      </c>
    </row>
    <row r="55" ht="12.75">
      <c r="B55" s="9"/>
    </row>
    <row r="56" spans="1:8" ht="12.75">
      <c r="A56" s="6">
        <v>7</v>
      </c>
      <c r="B56" s="3" t="s">
        <v>24</v>
      </c>
      <c r="G56" s="147"/>
      <c r="H56" s="147"/>
    </row>
    <row r="57" spans="2:10" ht="12.75">
      <c r="B57" s="136" t="s">
        <v>335</v>
      </c>
      <c r="G57" s="33"/>
      <c r="H57" s="33"/>
      <c r="J57" t="s">
        <v>50</v>
      </c>
    </row>
    <row r="58" spans="2:8" ht="12.75">
      <c r="B58" s="136" t="s">
        <v>336</v>
      </c>
      <c r="G58" s="33"/>
      <c r="H58" s="33"/>
    </row>
    <row r="59" spans="2:8" ht="12.75">
      <c r="B59" s="3"/>
      <c r="G59" s="33"/>
      <c r="H59" s="33"/>
    </row>
    <row r="60" spans="2:8" ht="12.75">
      <c r="B60" s="9"/>
      <c r="G60" s="26"/>
      <c r="H60" s="27"/>
    </row>
    <row r="61" spans="1:8" ht="12.75">
      <c r="A61" s="6">
        <v>8</v>
      </c>
      <c r="B61" s="3" t="s">
        <v>246</v>
      </c>
      <c r="G61" s="26"/>
      <c r="H61" s="27"/>
    </row>
    <row r="62" spans="2:8" ht="12.75">
      <c r="B62" s="9"/>
      <c r="G62" s="48"/>
      <c r="H62" s="27"/>
    </row>
    <row r="63" spans="2:8" ht="12.75">
      <c r="B63" s="3" t="s">
        <v>86</v>
      </c>
      <c r="C63" s="3"/>
      <c r="D63" s="3"/>
      <c r="G63" s="8" t="s">
        <v>7</v>
      </c>
      <c r="H63" s="27"/>
    </row>
    <row r="64" spans="2:8" ht="12.75">
      <c r="B64" t="s">
        <v>8</v>
      </c>
      <c r="E64" s="9"/>
      <c r="G64" s="43" t="s">
        <v>96</v>
      </c>
      <c r="H64" s="53"/>
    </row>
    <row r="65" spans="7:8" ht="12.75">
      <c r="G65" s="43"/>
      <c r="H65" s="53"/>
    </row>
    <row r="66" spans="1:8" ht="12.75">
      <c r="A66" s="6">
        <v>9</v>
      </c>
      <c r="B66" s="3" t="s">
        <v>8</v>
      </c>
      <c r="H66" s="9"/>
    </row>
    <row r="67" spans="2:5" ht="12.75">
      <c r="B67" s="9" t="s">
        <v>108</v>
      </c>
      <c r="C67" s="109"/>
      <c r="D67" s="109"/>
      <c r="E67" s="109"/>
    </row>
    <row r="68" spans="2:5" ht="12.75">
      <c r="B68" s="9" t="s">
        <v>109</v>
      </c>
      <c r="C68" s="109"/>
      <c r="D68" s="109"/>
      <c r="E68" s="109"/>
    </row>
    <row r="70" spans="1:2" ht="12.75">
      <c r="A70" s="6">
        <v>10</v>
      </c>
      <c r="B70" s="3" t="s">
        <v>34</v>
      </c>
    </row>
    <row r="71" ht="12.75">
      <c r="B71" t="s">
        <v>38</v>
      </c>
    </row>
    <row r="72" ht="12.75">
      <c r="B72" s="9" t="s">
        <v>314</v>
      </c>
    </row>
    <row r="73" ht="12.75">
      <c r="B73" s="9" t="s">
        <v>217</v>
      </c>
    </row>
    <row r="75" spans="1:2" ht="12.75">
      <c r="A75" s="6">
        <v>11</v>
      </c>
      <c r="B75" s="3" t="s">
        <v>27</v>
      </c>
    </row>
    <row r="76" ht="12.75">
      <c r="B76" s="9" t="s">
        <v>315</v>
      </c>
    </row>
    <row r="77" ht="12.75">
      <c r="B77" s="3"/>
    </row>
    <row r="78" spans="2:8" ht="12.75">
      <c r="B78" s="9"/>
      <c r="G78" s="26"/>
      <c r="H78" s="27"/>
    </row>
    <row r="79" spans="2:8" ht="12.75">
      <c r="B79" s="9"/>
      <c r="G79" s="26"/>
      <c r="H79" s="27"/>
    </row>
    <row r="80" ht="12.75">
      <c r="A80" s="6" t="s">
        <v>0</v>
      </c>
    </row>
    <row r="81" spans="1:8" ht="12.75">
      <c r="A81" s="6" t="s">
        <v>182</v>
      </c>
      <c r="H81" s="8" t="s">
        <v>64</v>
      </c>
    </row>
    <row r="82" ht="12.75">
      <c r="A82" s="3" t="s">
        <v>300</v>
      </c>
    </row>
    <row r="83" spans="7:8" ht="12.75">
      <c r="G83" s="26"/>
      <c r="H83" s="27"/>
    </row>
    <row r="84" spans="1:10" ht="12.75">
      <c r="A84" s="6">
        <v>12</v>
      </c>
      <c r="B84" s="3" t="s">
        <v>130</v>
      </c>
      <c r="J84" s="105"/>
    </row>
    <row r="85" ht="12.75">
      <c r="J85" s="105"/>
    </row>
    <row r="86" spans="2:10" ht="12.75">
      <c r="B86" s="3" t="s">
        <v>312</v>
      </c>
      <c r="J86" s="105"/>
    </row>
    <row r="87" spans="1:10" s="41" customFormat="1" ht="12.75">
      <c r="A87" s="39"/>
      <c r="B87" s="40" t="s">
        <v>313</v>
      </c>
      <c r="C87"/>
      <c r="D87"/>
      <c r="E87" s="55" t="s">
        <v>154</v>
      </c>
      <c r="F87" s="55" t="s">
        <v>154</v>
      </c>
      <c r="G87" s="33"/>
      <c r="H87"/>
      <c r="J87" s="90"/>
    </row>
    <row r="88" spans="1:10" s="41" customFormat="1" ht="12.75">
      <c r="A88" s="39"/>
      <c r="B88" s="110"/>
      <c r="C88" s="84" t="s">
        <v>85</v>
      </c>
      <c r="D88" s="84" t="s">
        <v>85</v>
      </c>
      <c r="E88" s="85" t="s">
        <v>84</v>
      </c>
      <c r="F88" s="85" t="s">
        <v>84</v>
      </c>
      <c r="G88" s="85" t="s">
        <v>5</v>
      </c>
      <c r="H88" s="85" t="s">
        <v>5</v>
      </c>
      <c r="J88" s="90"/>
    </row>
    <row r="89" spans="1:10" s="41" customFormat="1" ht="12.75">
      <c r="A89" s="39"/>
      <c r="B89" s="112"/>
      <c r="C89" s="104">
        <v>2013</v>
      </c>
      <c r="D89" s="104">
        <v>2012</v>
      </c>
      <c r="E89" s="104">
        <v>2013</v>
      </c>
      <c r="F89" s="104">
        <v>2012</v>
      </c>
      <c r="G89" s="104">
        <v>2013</v>
      </c>
      <c r="H89" s="104">
        <v>2012</v>
      </c>
      <c r="J89" s="90"/>
    </row>
    <row r="90" spans="1:10" s="41" customFormat="1" ht="12.75">
      <c r="A90" s="39"/>
      <c r="B90" s="111"/>
      <c r="C90" s="43" t="s">
        <v>7</v>
      </c>
      <c r="D90" s="43" t="s">
        <v>7</v>
      </c>
      <c r="E90" s="43" t="s">
        <v>7</v>
      </c>
      <c r="F90" s="43" t="s">
        <v>7</v>
      </c>
      <c r="G90" s="43" t="s">
        <v>7</v>
      </c>
      <c r="H90" s="43" t="s">
        <v>7</v>
      </c>
      <c r="J90" s="91"/>
    </row>
    <row r="91" spans="1:10" s="41" customFormat="1" ht="12.75">
      <c r="A91" s="39"/>
      <c r="B91" s="113" t="s">
        <v>10</v>
      </c>
      <c r="J91" s="92"/>
    </row>
    <row r="92" spans="1:10" s="41" customFormat="1" ht="12.75">
      <c r="A92" s="39"/>
      <c r="B92" s="111" t="s">
        <v>208</v>
      </c>
      <c r="C92" s="44">
        <v>82030</v>
      </c>
      <c r="D92" s="44">
        <v>75090</v>
      </c>
      <c r="E92" s="44">
        <v>15795</v>
      </c>
      <c r="F92" s="44">
        <v>8942</v>
      </c>
      <c r="G92" s="42">
        <f>+C92+E92</f>
        <v>97825</v>
      </c>
      <c r="H92" s="42">
        <f>+D92+F92</f>
        <v>84032</v>
      </c>
      <c r="J92" s="92"/>
    </row>
    <row r="93" spans="1:10" s="41" customFormat="1" ht="12.75">
      <c r="A93" s="39"/>
      <c r="B93" s="111" t="s">
        <v>225</v>
      </c>
      <c r="C93" s="44"/>
      <c r="D93" s="44"/>
      <c r="E93" s="44"/>
      <c r="F93" s="44"/>
      <c r="G93" s="42"/>
      <c r="H93" s="42"/>
      <c r="J93" s="92"/>
    </row>
    <row r="94" spans="1:10" s="41" customFormat="1" ht="12.75">
      <c r="A94" s="39"/>
      <c r="B94" s="111" t="s">
        <v>224</v>
      </c>
      <c r="C94" s="44">
        <v>0</v>
      </c>
      <c r="D94" s="44"/>
      <c r="E94" s="44"/>
      <c r="F94" s="44"/>
      <c r="G94" s="42">
        <f>+C94+E94</f>
        <v>0</v>
      </c>
      <c r="H94" s="42"/>
      <c r="J94" s="92"/>
    </row>
    <row r="95" spans="1:10" s="41" customFormat="1" ht="12.75">
      <c r="A95" s="39"/>
      <c r="B95" s="111" t="s">
        <v>209</v>
      </c>
      <c r="C95" s="45">
        <f aca="true" t="shared" si="0" ref="C95:H95">SUM(C92:C94)</f>
        <v>82030</v>
      </c>
      <c r="D95" s="45">
        <f t="shared" si="0"/>
        <v>75090</v>
      </c>
      <c r="E95" s="45">
        <f t="shared" si="0"/>
        <v>15795</v>
      </c>
      <c r="F95" s="45">
        <f t="shared" si="0"/>
        <v>8942</v>
      </c>
      <c r="G95" s="45">
        <f t="shared" si="0"/>
        <v>97825</v>
      </c>
      <c r="H95" s="45">
        <f t="shared" si="0"/>
        <v>84032</v>
      </c>
      <c r="J95" s="92"/>
    </row>
    <row r="96" spans="1:10" s="41" customFormat="1" ht="12.75">
      <c r="A96" s="39"/>
      <c r="B96" s="113"/>
      <c r="C96" s="44"/>
      <c r="D96" s="44"/>
      <c r="E96" s="44"/>
      <c r="F96" s="44"/>
      <c r="G96" s="42"/>
      <c r="H96" s="42"/>
      <c r="J96" s="92"/>
    </row>
    <row r="97" spans="1:10" s="41" customFormat="1" ht="12.75">
      <c r="A97" s="39"/>
      <c r="B97" s="113"/>
      <c r="C97" s="44"/>
      <c r="D97" s="44"/>
      <c r="E97" s="44"/>
      <c r="F97" s="44"/>
      <c r="G97" s="42"/>
      <c r="H97" s="42"/>
      <c r="J97" s="92"/>
    </row>
    <row r="98" spans="1:10" s="41" customFormat="1" ht="12.75">
      <c r="A98" s="39"/>
      <c r="B98" s="113" t="s">
        <v>207</v>
      </c>
      <c r="C98" s="62">
        <v>10240</v>
      </c>
      <c r="D98" s="62">
        <v>9174</v>
      </c>
      <c r="E98" s="62">
        <v>1376</v>
      </c>
      <c r="F98" s="62">
        <v>-528</v>
      </c>
      <c r="G98" s="42">
        <f>+C98+E98</f>
        <v>11616</v>
      </c>
      <c r="H98" s="42">
        <f>+D98+F98</f>
        <v>8646</v>
      </c>
      <c r="J98" s="92"/>
    </row>
    <row r="99" spans="1:10" s="41" customFormat="1" ht="12.75">
      <c r="A99" s="39"/>
      <c r="B99" s="113" t="s">
        <v>131</v>
      </c>
      <c r="C99" s="62">
        <v>153548</v>
      </c>
      <c r="D99" s="62">
        <v>145654</v>
      </c>
      <c r="E99" s="62">
        <v>29084</v>
      </c>
      <c r="F99" s="62">
        <v>31390</v>
      </c>
      <c r="G99" s="42">
        <f>+C99+E99</f>
        <v>182632</v>
      </c>
      <c r="H99" s="42">
        <f>+D99+F99</f>
        <v>177044</v>
      </c>
      <c r="J99" s="92"/>
    </row>
    <row r="101" spans="2:7" ht="12.75">
      <c r="B101" s="3" t="s">
        <v>240</v>
      </c>
      <c r="F101" s="129" t="s">
        <v>311</v>
      </c>
      <c r="G101" s="129" t="s">
        <v>311</v>
      </c>
    </row>
    <row r="102" spans="6:7" ht="12.75">
      <c r="F102" s="1" t="s">
        <v>245</v>
      </c>
      <c r="G102" s="1" t="s">
        <v>245</v>
      </c>
    </row>
    <row r="103" spans="6:7" ht="12.75">
      <c r="F103" s="129" t="s">
        <v>307</v>
      </c>
      <c r="G103" s="129" t="s">
        <v>308</v>
      </c>
    </row>
    <row r="104" spans="6:7" ht="12.75">
      <c r="F104" s="43" t="s">
        <v>7</v>
      </c>
      <c r="G104" s="43" t="s">
        <v>7</v>
      </c>
    </row>
    <row r="105" spans="2:7" ht="12.75">
      <c r="B105" t="s">
        <v>241</v>
      </c>
      <c r="F105" s="41">
        <f>+G98</f>
        <v>11616</v>
      </c>
      <c r="G105" s="41">
        <v>8646</v>
      </c>
    </row>
    <row r="106" spans="2:7" ht="12.75">
      <c r="B106" t="s">
        <v>242</v>
      </c>
      <c r="F106" s="41">
        <f>+F109-F108-F107-F105</f>
        <v>2070</v>
      </c>
      <c r="G106" s="41">
        <f>+G109-G108-G107-G105</f>
        <v>1087</v>
      </c>
    </row>
    <row r="107" spans="2:7" ht="12.75">
      <c r="B107" t="s">
        <v>262</v>
      </c>
      <c r="F107" s="41">
        <v>-909</v>
      </c>
      <c r="G107" s="41">
        <v>0</v>
      </c>
    </row>
    <row r="108" spans="2:7" ht="12.75">
      <c r="B108" t="s">
        <v>243</v>
      </c>
      <c r="F108" s="41">
        <v>0</v>
      </c>
      <c r="G108" s="41">
        <v>0</v>
      </c>
    </row>
    <row r="109" spans="2:7" ht="12.75">
      <c r="B109" t="s">
        <v>244</v>
      </c>
      <c r="F109" s="103">
        <f>+income!E29</f>
        <v>12777</v>
      </c>
      <c r="G109" s="103">
        <f>+income!F29</f>
        <v>9733</v>
      </c>
    </row>
    <row r="111" spans="1:2" ht="12.75">
      <c r="A111" s="6">
        <v>13</v>
      </c>
      <c r="B111" s="3" t="s">
        <v>29</v>
      </c>
    </row>
    <row r="112" ht="12.75">
      <c r="B112" t="s">
        <v>39</v>
      </c>
    </row>
    <row r="113" ht="12.75">
      <c r="B113" s="9" t="s">
        <v>282</v>
      </c>
    </row>
    <row r="114" ht="12.75">
      <c r="B114" s="9" t="s">
        <v>128</v>
      </c>
    </row>
    <row r="115" ht="12.75">
      <c r="B115" s="9" t="s">
        <v>129</v>
      </c>
    </row>
    <row r="117" ht="12.75">
      <c r="B117" s="9" t="s">
        <v>254</v>
      </c>
    </row>
    <row r="118" ht="12.75">
      <c r="B118" s="9" t="s">
        <v>255</v>
      </c>
    </row>
    <row r="119" ht="12.75">
      <c r="B119" s="9"/>
    </row>
    <row r="120" spans="1:2" ht="12.75">
      <c r="A120" s="6">
        <v>14</v>
      </c>
      <c r="B120" s="3" t="s">
        <v>226</v>
      </c>
    </row>
    <row r="121" ht="12.75">
      <c r="B121" s="9" t="s">
        <v>309</v>
      </c>
    </row>
    <row r="122" ht="12.75">
      <c r="B122" s="9" t="s">
        <v>310</v>
      </c>
    </row>
    <row r="123" ht="12.75">
      <c r="B123" s="9"/>
    </row>
    <row r="124" ht="12.75">
      <c r="B124" s="9" t="s">
        <v>319</v>
      </c>
    </row>
    <row r="125" ht="12.75">
      <c r="B125" s="9" t="s">
        <v>318</v>
      </c>
    </row>
    <row r="126" ht="12.75">
      <c r="B126" s="9"/>
    </row>
    <row r="127" spans="1:2" ht="12.75">
      <c r="A127" s="6">
        <v>15</v>
      </c>
      <c r="B127" s="3" t="s">
        <v>210</v>
      </c>
    </row>
    <row r="128" ht="12.75">
      <c r="B128" s="9" t="s">
        <v>283</v>
      </c>
    </row>
    <row r="129" ht="12.75">
      <c r="B129" s="9"/>
    </row>
    <row r="131" ht="12.75">
      <c r="A131" s="6" t="s">
        <v>0</v>
      </c>
    </row>
    <row r="132" spans="1:8" ht="12.75">
      <c r="A132" s="6" t="s">
        <v>182</v>
      </c>
      <c r="H132" s="8" t="s">
        <v>65</v>
      </c>
    </row>
    <row r="133" ht="12.75">
      <c r="A133" s="3" t="s">
        <v>300</v>
      </c>
    </row>
    <row r="135" spans="1:2" ht="12.75">
      <c r="A135" s="6">
        <v>16</v>
      </c>
      <c r="B135" s="3" t="s">
        <v>12</v>
      </c>
    </row>
    <row r="136" ht="12.75">
      <c r="B136" s="9" t="s">
        <v>321</v>
      </c>
    </row>
    <row r="137" ht="12.75">
      <c r="B137" s="9" t="s">
        <v>322</v>
      </c>
    </row>
    <row r="138" ht="12.75">
      <c r="B138" s="9"/>
    </row>
    <row r="139" ht="12.75">
      <c r="B139" s="9" t="s">
        <v>323</v>
      </c>
    </row>
    <row r="140" ht="12.75">
      <c r="B140" s="9" t="s">
        <v>324</v>
      </c>
    </row>
    <row r="141" ht="12.75">
      <c r="B141" s="9"/>
    </row>
    <row r="142" ht="12.75">
      <c r="B142" s="9" t="s">
        <v>338</v>
      </c>
    </row>
    <row r="143" ht="12.75">
      <c r="B143" s="9" t="s">
        <v>325</v>
      </c>
    </row>
    <row r="144" ht="12.75">
      <c r="B144" s="9" t="s">
        <v>268</v>
      </c>
    </row>
    <row r="145" ht="12.75">
      <c r="B145" s="9"/>
    </row>
    <row r="146" ht="12.75">
      <c r="B146" s="9" t="s">
        <v>326</v>
      </c>
    </row>
    <row r="147" ht="12.75">
      <c r="B147" s="9" t="s">
        <v>327</v>
      </c>
    </row>
    <row r="148" ht="12.75">
      <c r="B148" s="9" t="s">
        <v>328</v>
      </c>
    </row>
    <row r="149" spans="1:2" ht="12.75">
      <c r="A149"/>
      <c r="B149" s="9"/>
    </row>
    <row r="150" spans="1:2" ht="12.75">
      <c r="A150" s="6">
        <v>17</v>
      </c>
      <c r="B150" s="3" t="s">
        <v>13</v>
      </c>
    </row>
    <row r="151" ht="12.75">
      <c r="B151" s="9" t="s">
        <v>330</v>
      </c>
    </row>
    <row r="152" ht="12.75">
      <c r="B152" s="9" t="s">
        <v>329</v>
      </c>
    </row>
    <row r="153" ht="12.75">
      <c r="B153" s="9" t="s">
        <v>331</v>
      </c>
    </row>
    <row r="154" ht="12.75">
      <c r="B154" s="9" t="s">
        <v>332</v>
      </c>
    </row>
    <row r="155" ht="12.75">
      <c r="B155" s="9" t="s">
        <v>333</v>
      </c>
    </row>
    <row r="156" ht="12.75">
      <c r="B156" s="9"/>
    </row>
    <row r="157" ht="12.75">
      <c r="B157" s="9" t="s">
        <v>339</v>
      </c>
    </row>
    <row r="158" ht="12.75">
      <c r="B158" s="9" t="s">
        <v>334</v>
      </c>
    </row>
    <row r="159" ht="12.75">
      <c r="B159" s="9"/>
    </row>
    <row r="160" spans="1:2" ht="12.75">
      <c r="A160" s="6">
        <v>18</v>
      </c>
      <c r="B160" s="3" t="s">
        <v>274</v>
      </c>
    </row>
    <row r="161" ht="12.75">
      <c r="B161" s="9" t="s">
        <v>340</v>
      </c>
    </row>
    <row r="162" ht="12.75">
      <c r="B162" s="9" t="s">
        <v>341</v>
      </c>
    </row>
    <row r="163" ht="12.75">
      <c r="B163" s="9"/>
    </row>
    <row r="164" ht="12.75">
      <c r="B164" s="9"/>
    </row>
    <row r="165" s="9" customFormat="1" ht="12.75">
      <c r="A165" s="16"/>
    </row>
    <row r="166" spans="1:2" ht="12.75">
      <c r="A166" s="6">
        <v>19</v>
      </c>
      <c r="B166" s="3" t="s">
        <v>36</v>
      </c>
    </row>
    <row r="167" ht="12.75">
      <c r="B167" t="s">
        <v>56</v>
      </c>
    </row>
    <row r="170" ht="12.75">
      <c r="B170" s="9"/>
    </row>
    <row r="172" spans="1:8" ht="12.75">
      <c r="A172" s="6" t="s">
        <v>0</v>
      </c>
      <c r="H172" s="8" t="s">
        <v>66</v>
      </c>
    </row>
    <row r="173" ht="12.75">
      <c r="A173" s="6" t="s">
        <v>182</v>
      </c>
    </row>
    <row r="174" ht="12.75">
      <c r="A174" s="3" t="s">
        <v>300</v>
      </c>
    </row>
    <row r="175" ht="12.75">
      <c r="A175" s="3"/>
    </row>
    <row r="176" spans="1:7" ht="12.75">
      <c r="A176" s="6">
        <v>20</v>
      </c>
      <c r="B176" s="3" t="s">
        <v>17</v>
      </c>
      <c r="D176" s="147" t="s">
        <v>55</v>
      </c>
      <c r="E176" s="147"/>
      <c r="F176" s="147" t="s">
        <v>303</v>
      </c>
      <c r="G176" s="147"/>
    </row>
    <row r="177" spans="4:7" ht="12.75">
      <c r="D177" s="57" t="s">
        <v>295</v>
      </c>
      <c r="E177" s="57" t="s">
        <v>298</v>
      </c>
      <c r="F177" s="57" t="s">
        <v>295</v>
      </c>
      <c r="G177" s="57" t="s">
        <v>298</v>
      </c>
    </row>
    <row r="178" spans="4:7" ht="12.75">
      <c r="D178" s="8" t="s">
        <v>7</v>
      </c>
      <c r="E178" s="8" t="s">
        <v>7</v>
      </c>
      <c r="F178" s="8" t="s">
        <v>7</v>
      </c>
      <c r="G178" s="8" t="s">
        <v>7</v>
      </c>
    </row>
    <row r="179" spans="2:7" ht="12.75">
      <c r="B179" t="s">
        <v>78</v>
      </c>
      <c r="D179" s="73">
        <v>1289</v>
      </c>
      <c r="E179" s="66">
        <v>1093</v>
      </c>
      <c r="F179" s="73">
        <v>3349</v>
      </c>
      <c r="G179" s="66">
        <v>2575</v>
      </c>
    </row>
    <row r="180" spans="2:7" ht="12.75">
      <c r="B180" t="s">
        <v>79</v>
      </c>
      <c r="D180" s="60">
        <v>0</v>
      </c>
      <c r="E180" s="60">
        <v>0</v>
      </c>
      <c r="F180" s="60">
        <v>0</v>
      </c>
      <c r="G180" s="60">
        <v>0</v>
      </c>
    </row>
    <row r="181" spans="4:7" ht="12.75">
      <c r="D181" s="86">
        <f>SUM(D179:D180)</f>
        <v>1289</v>
      </c>
      <c r="E181" s="86">
        <f>SUM(E179:E180)</f>
        <v>1093</v>
      </c>
      <c r="F181" s="86">
        <f>SUM(F179:F180)</f>
        <v>3349</v>
      </c>
      <c r="G181" s="86">
        <f>SUM(G179:G180)</f>
        <v>2575</v>
      </c>
    </row>
    <row r="182" ht="12.75">
      <c r="A182" s="3"/>
    </row>
    <row r="183" spans="1:2" ht="12.75">
      <c r="A183" s="3"/>
      <c r="B183" s="9"/>
    </row>
    <row r="184" ht="12.75">
      <c r="A184" s="3"/>
    </row>
    <row r="185" ht="12.75">
      <c r="A185" s="3"/>
    </row>
    <row r="186" spans="1:2" ht="12.75">
      <c r="A186" s="6">
        <v>21</v>
      </c>
      <c r="B186" s="3" t="s">
        <v>25</v>
      </c>
    </row>
    <row r="187" ht="12.75">
      <c r="B187" t="s">
        <v>48</v>
      </c>
    </row>
    <row r="188" ht="12.75">
      <c r="B188" t="s">
        <v>49</v>
      </c>
    </row>
    <row r="189" spans="1:8" ht="12.75">
      <c r="A189" s="3"/>
      <c r="H189" s="1"/>
    </row>
    <row r="190" spans="1:2" ht="12.75">
      <c r="A190" s="6">
        <v>22</v>
      </c>
      <c r="B190" s="3" t="s">
        <v>26</v>
      </c>
    </row>
    <row r="191" spans="5:6" ht="12.75">
      <c r="E191" s="8" t="s">
        <v>307</v>
      </c>
      <c r="F191" s="8" t="s">
        <v>308</v>
      </c>
    </row>
    <row r="192" spans="2:6" ht="12.75">
      <c r="B192" s="115" t="s">
        <v>14</v>
      </c>
      <c r="E192" s="8" t="s">
        <v>7</v>
      </c>
      <c r="F192" s="8" t="s">
        <v>7</v>
      </c>
    </row>
    <row r="193" spans="2:6" ht="12.75">
      <c r="B193" s="3" t="s">
        <v>211</v>
      </c>
      <c r="E193" s="8"/>
      <c r="F193" s="8"/>
    </row>
    <row r="194" spans="2:6" ht="12.75">
      <c r="B194" s="9" t="s">
        <v>249</v>
      </c>
      <c r="E194" s="2">
        <v>901</v>
      </c>
      <c r="F194" s="2">
        <v>2380</v>
      </c>
    </row>
    <row r="195" spans="2:6" ht="12.75">
      <c r="B195" s="9" t="s">
        <v>250</v>
      </c>
      <c r="E195" s="5">
        <v>38</v>
      </c>
      <c r="F195" s="5">
        <v>108</v>
      </c>
    </row>
    <row r="196" spans="5:6" ht="12.75">
      <c r="E196" s="10">
        <f>SUM(E194:E195)</f>
        <v>939</v>
      </c>
      <c r="F196" s="10">
        <f>SUM(F194:F195)</f>
        <v>2488</v>
      </c>
    </row>
    <row r="197" spans="5:6" ht="12.75">
      <c r="E197" s="2"/>
      <c r="F197" s="2"/>
    </row>
    <row r="198" spans="2:6" ht="12.75">
      <c r="B198" s="3" t="s">
        <v>212</v>
      </c>
      <c r="E198" s="8"/>
      <c r="F198" s="8"/>
    </row>
    <row r="199" spans="2:10" ht="12.75">
      <c r="B199" s="9" t="s">
        <v>248</v>
      </c>
      <c r="E199" s="2">
        <v>15292</v>
      </c>
      <c r="F199" s="2">
        <v>17265</v>
      </c>
      <c r="J199" s="9" t="s">
        <v>50</v>
      </c>
    </row>
    <row r="201" spans="5:6" ht="12.75">
      <c r="E201" s="4">
        <f>SUM(E196:E199)</f>
        <v>16231</v>
      </c>
      <c r="F201" s="4">
        <f>SUM(F196:F199)</f>
        <v>19753</v>
      </c>
    </row>
    <row r="202" spans="2:6" ht="12.75">
      <c r="B202" s="115" t="s">
        <v>15</v>
      </c>
      <c r="E202" s="2"/>
      <c r="F202" s="2"/>
    </row>
    <row r="203" spans="2:6" ht="12.75">
      <c r="B203" s="3" t="s">
        <v>211</v>
      </c>
      <c r="E203" s="2"/>
      <c r="F203" s="2"/>
    </row>
    <row r="204" spans="2:6" ht="12.75">
      <c r="B204" s="9" t="s">
        <v>249</v>
      </c>
      <c r="E204" s="2">
        <v>175</v>
      </c>
      <c r="F204" s="2">
        <v>2138</v>
      </c>
    </row>
    <row r="205" spans="2:6" ht="12.75">
      <c r="B205" s="9" t="s">
        <v>250</v>
      </c>
      <c r="E205" s="2">
        <v>90</v>
      </c>
      <c r="F205" s="2">
        <v>185</v>
      </c>
    </row>
    <row r="207" spans="5:6" ht="12.75">
      <c r="E207" s="4">
        <f>SUM(E204:E206)</f>
        <v>265</v>
      </c>
      <c r="F207" s="4">
        <f>SUM(F204:F206)</f>
        <v>2323</v>
      </c>
    </row>
    <row r="208" spans="2:6" ht="12.75">
      <c r="B208" s="3" t="s">
        <v>5</v>
      </c>
      <c r="E208" s="18">
        <f>+E201+E207</f>
        <v>16496</v>
      </c>
      <c r="F208" s="18">
        <f>+F201+F207</f>
        <v>22076</v>
      </c>
    </row>
    <row r="209" spans="2:8" ht="12.75">
      <c r="B209" s="3"/>
      <c r="G209" s="10"/>
      <c r="H209" s="10"/>
    </row>
    <row r="210" spans="2:8" ht="12.75">
      <c r="B210" s="3" t="s">
        <v>213</v>
      </c>
      <c r="G210" s="10"/>
      <c r="H210" s="10"/>
    </row>
    <row r="211" spans="2:8" ht="12.75">
      <c r="B211" s="3" t="s">
        <v>214</v>
      </c>
      <c r="G211" s="10"/>
      <c r="H211" s="10"/>
    </row>
    <row r="212" spans="2:8" ht="12.75">
      <c r="B212" s="3"/>
      <c r="G212" s="10"/>
      <c r="H212" s="10"/>
    </row>
    <row r="213" spans="2:8" ht="12.75">
      <c r="B213" s="3" t="s">
        <v>306</v>
      </c>
      <c r="D213" s="8" t="s">
        <v>14</v>
      </c>
      <c r="E213" s="8" t="s">
        <v>15</v>
      </c>
      <c r="G213" s="10"/>
      <c r="H213" s="10"/>
    </row>
    <row r="214" spans="2:8" ht="12.75">
      <c r="B214" s="3"/>
      <c r="D214" s="8" t="s">
        <v>7</v>
      </c>
      <c r="E214" s="8" t="s">
        <v>7</v>
      </c>
      <c r="G214" s="10"/>
      <c r="H214" s="10"/>
    </row>
    <row r="215" spans="2:8" ht="12.75">
      <c r="B215" s="3" t="s">
        <v>215</v>
      </c>
      <c r="D215" s="107">
        <f>+E208-E219-12217</f>
        <v>4014</v>
      </c>
      <c r="E215" s="107">
        <f>+E207</f>
        <v>265</v>
      </c>
      <c r="G215" s="10"/>
      <c r="H215" s="10"/>
    </row>
    <row r="216" spans="2:8" ht="12.75">
      <c r="B216" s="3" t="s">
        <v>53</v>
      </c>
      <c r="D216" s="107">
        <v>9600</v>
      </c>
      <c r="E216" s="106"/>
      <c r="G216" s="10"/>
      <c r="H216" s="10"/>
    </row>
    <row r="217" spans="2:8" ht="12.75">
      <c r="B217" s="3" t="s">
        <v>227</v>
      </c>
      <c r="D217" s="107">
        <v>1902</v>
      </c>
      <c r="E217" s="106"/>
      <c r="G217" s="10"/>
      <c r="H217" s="10"/>
    </row>
    <row r="218" spans="2:8" ht="12.75">
      <c r="B218" s="3" t="s">
        <v>153</v>
      </c>
      <c r="D218" s="107">
        <v>715</v>
      </c>
      <c r="E218" s="106"/>
      <c r="G218" s="10"/>
      <c r="H218" s="10"/>
    </row>
    <row r="219" spans="2:8" ht="12.75">
      <c r="B219" s="3" t="s">
        <v>216</v>
      </c>
      <c r="D219" s="108">
        <f>SUM(D215:D218)</f>
        <v>16231</v>
      </c>
      <c r="E219" s="108">
        <f>SUM(E215:E218)</f>
        <v>265</v>
      </c>
      <c r="G219" s="10"/>
      <c r="H219" s="10"/>
    </row>
    <row r="220" spans="1:8" s="9" customFormat="1" ht="12.75">
      <c r="A220" s="16"/>
      <c r="B220" s="3"/>
      <c r="C220" s="15"/>
      <c r="D220" s="30"/>
      <c r="E220" s="15"/>
      <c r="G220" s="17"/>
      <c r="H220" s="17"/>
    </row>
    <row r="221" spans="1:8" s="9" customFormat="1" ht="12.75">
      <c r="A221" s="6" t="s">
        <v>0</v>
      </c>
      <c r="B221" s="3"/>
      <c r="C221" s="15"/>
      <c r="D221" s="30"/>
      <c r="E221" s="15"/>
      <c r="G221" s="17"/>
      <c r="H221" s="8" t="s">
        <v>67</v>
      </c>
    </row>
    <row r="222" spans="1:8" s="9" customFormat="1" ht="12.75">
      <c r="A222" s="6" t="s">
        <v>182</v>
      </c>
      <c r="B222" s="3"/>
      <c r="C222" s="15"/>
      <c r="D222" s="30"/>
      <c r="E222" s="15"/>
      <c r="G222" s="17"/>
      <c r="H222" s="17"/>
    </row>
    <row r="223" spans="1:8" s="9" customFormat="1" ht="12.75">
      <c r="A223" s="3" t="s">
        <v>300</v>
      </c>
      <c r="B223" s="3"/>
      <c r="C223" s="15"/>
      <c r="D223" s="30"/>
      <c r="E223" s="15"/>
      <c r="G223" s="17"/>
      <c r="H223" s="17"/>
    </row>
    <row r="224" spans="1:8" s="9" customFormat="1" ht="12.75">
      <c r="A224" s="3"/>
      <c r="B224" s="3"/>
      <c r="C224" s="15"/>
      <c r="D224" s="30"/>
      <c r="E224" s="15"/>
      <c r="G224" s="17"/>
      <c r="H224" s="17"/>
    </row>
    <row r="225" spans="1:8" s="9" customFormat="1" ht="12.75">
      <c r="A225" s="6">
        <v>23</v>
      </c>
      <c r="B225" s="3" t="s">
        <v>105</v>
      </c>
      <c r="C225" s="15"/>
      <c r="D225" s="30"/>
      <c r="E225" s="15"/>
      <c r="G225" s="17"/>
      <c r="H225" s="17"/>
    </row>
    <row r="226" spans="1:9" s="9" customFormat="1" ht="12.75">
      <c r="A226" s="16"/>
      <c r="B226" s="9" t="s">
        <v>280</v>
      </c>
      <c r="C226" s="15"/>
      <c r="D226" s="30"/>
      <c r="E226" s="15"/>
      <c r="G226" s="17"/>
      <c r="H226" s="17"/>
      <c r="I226" s="3"/>
    </row>
    <row r="227" spans="1:8" s="9" customFormat="1" ht="12.75">
      <c r="A227" s="16"/>
      <c r="B227" s="9" t="s">
        <v>97</v>
      </c>
      <c r="C227" s="15"/>
      <c r="D227" s="30"/>
      <c r="E227" s="15"/>
      <c r="G227" s="17"/>
      <c r="H227" s="17"/>
    </row>
    <row r="228" spans="1:8" s="9" customFormat="1" ht="12.75">
      <c r="A228" s="16"/>
      <c r="C228" s="15"/>
      <c r="D228" s="30"/>
      <c r="E228" s="15"/>
      <c r="G228" s="17"/>
      <c r="H228" s="17"/>
    </row>
    <row r="229" spans="1:8" s="9" customFormat="1" ht="12.75">
      <c r="A229" s="16"/>
      <c r="C229" s="15"/>
      <c r="D229" s="30"/>
      <c r="E229" s="15"/>
      <c r="F229" s="55" t="s">
        <v>279</v>
      </c>
      <c r="G229" s="56"/>
      <c r="H229" s="17"/>
    </row>
    <row r="230" spans="1:8" s="9" customFormat="1" ht="12.75">
      <c r="A230" s="16"/>
      <c r="C230" s="15"/>
      <c r="D230" s="30"/>
      <c r="E230" s="15"/>
      <c r="F230" s="55" t="s">
        <v>104</v>
      </c>
      <c r="G230" s="56"/>
      <c r="H230" s="17"/>
    </row>
    <row r="231" spans="1:8" s="9" customFormat="1" ht="12.75">
      <c r="A231" s="16"/>
      <c r="B231" s="9" t="s">
        <v>98</v>
      </c>
      <c r="C231" s="15"/>
      <c r="D231" s="30"/>
      <c r="E231" s="15"/>
      <c r="F231" s="16" t="s">
        <v>103</v>
      </c>
      <c r="G231" s="114"/>
      <c r="H231" s="17"/>
    </row>
    <row r="232" spans="1:8" s="9" customFormat="1" ht="12.75">
      <c r="A232" s="16"/>
      <c r="C232" s="15"/>
      <c r="D232" s="30"/>
      <c r="E232" s="15"/>
      <c r="G232" s="17"/>
      <c r="H232" s="17"/>
    </row>
    <row r="233" spans="1:8" s="9" customFormat="1" ht="12.75">
      <c r="A233" s="16"/>
      <c r="B233" s="9" t="s">
        <v>99</v>
      </c>
      <c r="F233" s="64" t="s">
        <v>96</v>
      </c>
      <c r="G233" s="42"/>
      <c r="H233" s="17"/>
    </row>
    <row r="234" spans="1:8" s="9" customFormat="1" ht="12.75">
      <c r="A234" s="16"/>
      <c r="B234" s="9" t="s">
        <v>100</v>
      </c>
      <c r="F234" s="64" t="s">
        <v>96</v>
      </c>
      <c r="G234" s="54"/>
      <c r="H234" s="17"/>
    </row>
    <row r="235" spans="1:8" s="9" customFormat="1" ht="12.75">
      <c r="A235" s="16"/>
      <c r="B235" s="9" t="s">
        <v>101</v>
      </c>
      <c r="F235" s="63">
        <v>1950240</v>
      </c>
      <c r="G235" s="42"/>
      <c r="H235" s="17"/>
    </row>
    <row r="236" spans="1:8" s="9" customFormat="1" ht="12.75">
      <c r="A236" s="16"/>
      <c r="B236" s="9" t="s">
        <v>102</v>
      </c>
      <c r="F236" s="54" t="s">
        <v>96</v>
      </c>
      <c r="G236" s="54"/>
      <c r="H236" s="17"/>
    </row>
    <row r="237" spans="1:8" s="9" customFormat="1" ht="12.75">
      <c r="A237" s="16"/>
      <c r="G237" s="17"/>
      <c r="H237" s="17"/>
    </row>
    <row r="238" spans="1:2" ht="12.75">
      <c r="A238" s="6">
        <v>24</v>
      </c>
      <c r="B238" s="3" t="s">
        <v>158</v>
      </c>
    </row>
    <row r="239" spans="1:2" s="9" customFormat="1" ht="12.75">
      <c r="A239" s="16"/>
      <c r="B239" s="9" t="s">
        <v>305</v>
      </c>
    </row>
    <row r="240" spans="1:7" s="9" customFormat="1" ht="12.75">
      <c r="A240" s="16"/>
      <c r="F240" s="8" t="s">
        <v>150</v>
      </c>
      <c r="G240" s="8" t="s">
        <v>156</v>
      </c>
    </row>
    <row r="241" spans="1:7" s="9" customFormat="1" ht="12.75">
      <c r="A241" s="16"/>
      <c r="F241" s="8" t="s">
        <v>151</v>
      </c>
      <c r="G241" s="8" t="s">
        <v>152</v>
      </c>
    </row>
    <row r="242" spans="1:7" s="9" customFormat="1" ht="12.75">
      <c r="A242" s="16"/>
      <c r="F242" s="8" t="s">
        <v>7</v>
      </c>
      <c r="G242" s="8" t="s">
        <v>7</v>
      </c>
    </row>
    <row r="243" spans="1:7" s="9" customFormat="1" ht="12.75">
      <c r="A243" s="16"/>
      <c r="B243" s="9" t="s">
        <v>123</v>
      </c>
      <c r="F243" s="132">
        <v>10834</v>
      </c>
      <c r="G243" s="134">
        <v>-190</v>
      </c>
    </row>
    <row r="244" s="9" customFormat="1" ht="12.75">
      <c r="A244" s="16"/>
    </row>
    <row r="245" spans="1:2" ht="12.75">
      <c r="A245" s="6">
        <v>25</v>
      </c>
      <c r="B245" s="3" t="s">
        <v>16</v>
      </c>
    </row>
    <row r="246" ht="12.75">
      <c r="B246" t="s">
        <v>40</v>
      </c>
    </row>
    <row r="247" ht="12.75">
      <c r="B247" t="s">
        <v>41</v>
      </c>
    </row>
    <row r="249" spans="1:2" ht="12.75">
      <c r="A249" s="6">
        <v>26</v>
      </c>
      <c r="B249" s="3" t="s">
        <v>273</v>
      </c>
    </row>
    <row r="250" ht="12.75">
      <c r="B250" s="9" t="s">
        <v>284</v>
      </c>
    </row>
    <row r="251" ht="12.75">
      <c r="B251" s="9"/>
    </row>
    <row r="252" ht="12.75">
      <c r="B252" s="9"/>
    </row>
    <row r="253" ht="12.75">
      <c r="B253" s="9"/>
    </row>
    <row r="254" s="9" customFormat="1" ht="12.75">
      <c r="A254" s="16"/>
    </row>
    <row r="255" spans="1:8" s="9" customFormat="1" ht="12.75">
      <c r="A255" s="6" t="s">
        <v>0</v>
      </c>
      <c r="H255" s="8" t="s">
        <v>118</v>
      </c>
    </row>
    <row r="256" s="9" customFormat="1" ht="12.75">
      <c r="A256" s="6" t="s">
        <v>182</v>
      </c>
    </row>
    <row r="257" s="9" customFormat="1" ht="12.75">
      <c r="A257" s="3" t="s">
        <v>300</v>
      </c>
    </row>
    <row r="258" s="9" customFormat="1" ht="12.75">
      <c r="A258" s="16"/>
    </row>
    <row r="259" spans="1:11" s="9" customFormat="1" ht="12.75">
      <c r="A259" s="6">
        <v>27</v>
      </c>
      <c r="B259" s="3" t="s">
        <v>35</v>
      </c>
      <c r="C259"/>
      <c r="D259"/>
      <c r="E259"/>
      <c r="F259"/>
      <c r="G259"/>
      <c r="H259"/>
      <c r="I259"/>
      <c r="J259"/>
      <c r="K259" s="9" t="s">
        <v>50</v>
      </c>
    </row>
    <row r="260" spans="1:10" s="9" customFormat="1" ht="12.75">
      <c r="A260" s="6"/>
      <c r="B260" s="3"/>
      <c r="C260"/>
      <c r="D260"/>
      <c r="E260"/>
      <c r="F260"/>
      <c r="G260"/>
      <c r="H260"/>
      <c r="I260"/>
      <c r="J260"/>
    </row>
    <row r="261" spans="1:10" s="9" customFormat="1" ht="12.75">
      <c r="A261" s="6"/>
      <c r="B261" s="3" t="s">
        <v>87</v>
      </c>
      <c r="C261"/>
      <c r="D261"/>
      <c r="E261"/>
      <c r="F261"/>
      <c r="G261"/>
      <c r="H261"/>
      <c r="I261"/>
      <c r="J261"/>
    </row>
    <row r="262" spans="1:10" s="9" customFormat="1" ht="12.75">
      <c r="A262" s="6"/>
      <c r="B262" t="s">
        <v>57</v>
      </c>
      <c r="C262"/>
      <c r="D262"/>
      <c r="E262"/>
      <c r="F262"/>
      <c r="G262"/>
      <c r="H262"/>
      <c r="I262"/>
      <c r="J262"/>
    </row>
    <row r="263" spans="1:10" s="9" customFormat="1" ht="12.75">
      <c r="A263" s="6"/>
      <c r="B263" t="s">
        <v>58</v>
      </c>
      <c r="C263"/>
      <c r="D263"/>
      <c r="E263"/>
      <c r="F263"/>
      <c r="G263"/>
      <c r="H263"/>
      <c r="I263"/>
      <c r="J263"/>
    </row>
    <row r="264" spans="1:10" s="9" customFormat="1" ht="12.75">
      <c r="A264" s="6"/>
      <c r="B264" t="s">
        <v>59</v>
      </c>
      <c r="C264"/>
      <c r="D264"/>
      <c r="E264"/>
      <c r="F264"/>
      <c r="G264"/>
      <c r="H264"/>
      <c r="I264"/>
      <c r="J264"/>
    </row>
    <row r="265" spans="1:10" s="9" customFormat="1" ht="12.75">
      <c r="A265" s="6"/>
      <c r="B265"/>
      <c r="C265"/>
      <c r="D265"/>
      <c r="E265" s="137"/>
      <c r="F265" s="137"/>
      <c r="G265" s="137"/>
      <c r="H265" s="137"/>
      <c r="I265"/>
      <c r="J265" t="s">
        <v>50</v>
      </c>
    </row>
    <row r="266" spans="1:10" s="9" customFormat="1" ht="12.75">
      <c r="A266" s="6"/>
      <c r="B266" s="3" t="s">
        <v>304</v>
      </c>
      <c r="C266"/>
      <c r="D266"/>
      <c r="E266" s="3"/>
      <c r="F266" s="3"/>
      <c r="G266" s="3"/>
      <c r="H266" s="3"/>
      <c r="I266" t="s">
        <v>50</v>
      </c>
      <c r="J266"/>
    </row>
    <row r="267" ht="12.75">
      <c r="B267" s="9"/>
    </row>
    <row r="268" spans="1:10" s="9" customFormat="1" ht="12.75">
      <c r="A268" s="6"/>
      <c r="B268" s="3" t="s">
        <v>54</v>
      </c>
      <c r="C268"/>
      <c r="D268"/>
      <c r="E268"/>
      <c r="F268" s="3">
        <v>2013</v>
      </c>
      <c r="G268" s="3">
        <v>2012</v>
      </c>
      <c r="I268"/>
      <c r="J268"/>
    </row>
    <row r="269" spans="1:10" s="9" customFormat="1" ht="12.75">
      <c r="A269" s="6"/>
      <c r="B269" t="s">
        <v>117</v>
      </c>
      <c r="C269"/>
      <c r="D269"/>
      <c r="E269"/>
      <c r="F269" s="10">
        <v>79581840</v>
      </c>
      <c r="G269" s="10">
        <v>79581840</v>
      </c>
      <c r="I269"/>
      <c r="J269"/>
    </row>
    <row r="270" spans="1:10" s="9" customFormat="1" ht="12.75">
      <c r="A270" s="6"/>
      <c r="B270" s="9" t="s">
        <v>116</v>
      </c>
      <c r="C270"/>
      <c r="D270"/>
      <c r="E270"/>
      <c r="F270" s="60">
        <v>-1950240</v>
      </c>
      <c r="G270" s="60">
        <v>-1630240</v>
      </c>
      <c r="H270" s="61"/>
      <c r="I270"/>
      <c r="J270"/>
    </row>
    <row r="271" spans="1:10" s="9" customFormat="1" ht="12.75">
      <c r="A271" s="6"/>
      <c r="B271" s="9" t="s">
        <v>54</v>
      </c>
      <c r="C271"/>
      <c r="D271"/>
      <c r="E271"/>
      <c r="F271" s="47">
        <f>SUM(F269:F270)</f>
        <v>77631600</v>
      </c>
      <c r="G271" s="47">
        <f>SUM(G269:G270)</f>
        <v>77951600</v>
      </c>
      <c r="I271"/>
      <c r="J271"/>
    </row>
    <row r="272" spans="1:10" s="9" customFormat="1" ht="12.75">
      <c r="A272" s="6"/>
      <c r="B272" s="3"/>
      <c r="C272"/>
      <c r="D272"/>
      <c r="E272"/>
      <c r="G272" s="2"/>
      <c r="I272"/>
      <c r="J272"/>
    </row>
    <row r="273" spans="1:10" s="9" customFormat="1" ht="12.75">
      <c r="A273" s="6"/>
      <c r="B273" s="3" t="s">
        <v>113</v>
      </c>
      <c r="C273"/>
      <c r="D273"/>
      <c r="E273"/>
      <c r="F273"/>
      <c r="G273"/>
      <c r="H273"/>
      <c r="I273"/>
      <c r="J273"/>
    </row>
    <row r="274" s="9" customFormat="1" ht="12.75">
      <c r="A274" s="16"/>
    </row>
    <row r="275" ht="12.75">
      <c r="B275" s="9"/>
    </row>
    <row r="277" spans="1:2" ht="12.75">
      <c r="A277" s="6">
        <v>28</v>
      </c>
      <c r="B277" s="3" t="s">
        <v>167</v>
      </c>
    </row>
    <row r="278" spans="4:8" ht="12.75">
      <c r="D278" s="147" t="s">
        <v>55</v>
      </c>
      <c r="E278" s="147"/>
      <c r="F278" s="147" t="s">
        <v>303</v>
      </c>
      <c r="G278" s="147"/>
      <c r="H278" s="33"/>
    </row>
    <row r="279" spans="4:8" ht="12.75">
      <c r="D279" s="57" t="s">
        <v>295</v>
      </c>
      <c r="E279" s="57" t="s">
        <v>298</v>
      </c>
      <c r="F279" s="57" t="s">
        <v>295</v>
      </c>
      <c r="G279" s="57" t="s">
        <v>298</v>
      </c>
      <c r="H279" s="57"/>
    </row>
    <row r="280" spans="4:8" ht="12.75">
      <c r="D280" s="8" t="s">
        <v>7</v>
      </c>
      <c r="E280" s="8" t="s">
        <v>7</v>
      </c>
      <c r="F280" s="8" t="s">
        <v>7</v>
      </c>
      <c r="G280" s="8" t="s">
        <v>7</v>
      </c>
      <c r="H280" s="8"/>
    </row>
    <row r="281" ht="12.75">
      <c r="B281" s="3" t="s">
        <v>235</v>
      </c>
    </row>
    <row r="282" ht="12.75">
      <c r="B282" s="3" t="s">
        <v>234</v>
      </c>
    </row>
    <row r="283" spans="2:7" ht="12.75">
      <c r="B283" t="s">
        <v>233</v>
      </c>
      <c r="D283" s="41"/>
      <c r="E283" s="41"/>
      <c r="F283" s="41"/>
      <c r="G283" s="41"/>
    </row>
    <row r="284" spans="2:8" ht="12.75">
      <c r="B284" t="s">
        <v>232</v>
      </c>
      <c r="D284" s="41">
        <f>+F284-3471</f>
        <v>1808</v>
      </c>
      <c r="E284" s="131">
        <v>1727</v>
      </c>
      <c r="F284" s="41">
        <v>5279</v>
      </c>
      <c r="G284" s="131">
        <v>5202</v>
      </c>
      <c r="H284" s="135"/>
    </row>
    <row r="285" spans="2:7" ht="12.75">
      <c r="B285" t="s">
        <v>228</v>
      </c>
      <c r="D285" s="41">
        <v>29</v>
      </c>
      <c r="E285" s="41">
        <v>488</v>
      </c>
      <c r="F285" s="41">
        <v>29</v>
      </c>
      <c r="G285" s="41">
        <v>1465</v>
      </c>
    </row>
    <row r="286" spans="2:7" ht="12.75">
      <c r="B286" t="s">
        <v>258</v>
      </c>
      <c r="D286" s="41">
        <v>189</v>
      </c>
      <c r="E286" s="41">
        <v>0</v>
      </c>
      <c r="F286" s="41">
        <v>379</v>
      </c>
      <c r="G286" s="41">
        <v>164</v>
      </c>
    </row>
    <row r="287" spans="2:7" ht="12.75">
      <c r="B287" t="s">
        <v>259</v>
      </c>
      <c r="D287" s="41">
        <v>0</v>
      </c>
      <c r="E287" s="41">
        <v>0</v>
      </c>
      <c r="F287" s="41">
        <v>0</v>
      </c>
      <c r="G287" s="41">
        <v>0</v>
      </c>
    </row>
    <row r="288" spans="2:7" ht="12.75">
      <c r="B288" t="s">
        <v>231</v>
      </c>
      <c r="D288" s="41">
        <v>28</v>
      </c>
      <c r="E288" s="41"/>
      <c r="F288" s="41">
        <v>54</v>
      </c>
      <c r="G288" s="41"/>
    </row>
    <row r="289" spans="2:7" ht="12.75">
      <c r="B289" s="9" t="s">
        <v>272</v>
      </c>
      <c r="D289" s="41">
        <v>0</v>
      </c>
      <c r="E289" s="41"/>
      <c r="F289" s="41">
        <v>0</v>
      </c>
      <c r="G289" s="41"/>
    </row>
    <row r="290" spans="2:7" ht="12.75">
      <c r="B290" s="9" t="s">
        <v>271</v>
      </c>
      <c r="D290" s="41"/>
      <c r="E290" s="41"/>
      <c r="F290" s="41"/>
      <c r="G290" s="41"/>
    </row>
    <row r="291" spans="4:7" ht="12.75">
      <c r="D291" s="41"/>
      <c r="E291" s="41"/>
      <c r="F291" s="41"/>
      <c r="G291" s="41"/>
    </row>
    <row r="292" spans="2:7" ht="12.75">
      <c r="B292" s="3" t="s">
        <v>229</v>
      </c>
      <c r="D292" s="41"/>
      <c r="E292" s="41"/>
      <c r="F292" s="41"/>
      <c r="G292" s="41"/>
    </row>
    <row r="293" spans="2:7" ht="12.75">
      <c r="B293" s="9" t="s">
        <v>285</v>
      </c>
      <c r="E293" s="41"/>
      <c r="G293" s="41"/>
    </row>
    <row r="294" spans="2:7" ht="12.75">
      <c r="B294" s="9" t="s">
        <v>286</v>
      </c>
      <c r="D294" s="41">
        <v>0</v>
      </c>
      <c r="E294" s="41"/>
      <c r="F294" s="41">
        <v>1034</v>
      </c>
      <c r="G294" s="41"/>
    </row>
    <row r="295" spans="2:7" ht="12.75">
      <c r="B295" t="s">
        <v>230</v>
      </c>
      <c r="D295" s="41">
        <v>0</v>
      </c>
      <c r="E295" s="41">
        <v>0</v>
      </c>
      <c r="F295" s="41">
        <v>0</v>
      </c>
      <c r="G295" s="41">
        <v>450</v>
      </c>
    </row>
    <row r="296" spans="2:7" ht="12.75">
      <c r="B296" t="s">
        <v>239</v>
      </c>
      <c r="D296" s="41"/>
      <c r="E296" s="41"/>
      <c r="F296" s="41"/>
      <c r="G296" s="41"/>
    </row>
    <row r="297" spans="2:7" ht="12.75">
      <c r="B297" t="s">
        <v>231</v>
      </c>
      <c r="D297" s="41">
        <v>5</v>
      </c>
      <c r="E297" s="41">
        <v>77</v>
      </c>
      <c r="F297" s="41">
        <v>25</v>
      </c>
      <c r="G297" s="41">
        <v>173</v>
      </c>
    </row>
    <row r="298" spans="4:7" ht="12.75">
      <c r="D298" s="41"/>
      <c r="E298" s="41"/>
      <c r="F298" s="41" t="s">
        <v>50</v>
      </c>
      <c r="G298" s="41"/>
    </row>
    <row r="299" ht="12.75">
      <c r="B299" t="s">
        <v>247</v>
      </c>
    </row>
    <row r="300" ht="12.75">
      <c r="B300" s="9" t="s">
        <v>320</v>
      </c>
    </row>
    <row r="305" s="9" customFormat="1" ht="12.75">
      <c r="A305" s="16"/>
    </row>
    <row r="306" spans="1:8" s="9" customFormat="1" ht="12.75">
      <c r="A306" s="6" t="s">
        <v>0</v>
      </c>
      <c r="B306" s="3"/>
      <c r="C306" s="15"/>
      <c r="D306" s="30"/>
      <c r="E306" s="15"/>
      <c r="G306" s="17"/>
      <c r="H306" s="8" t="s">
        <v>135</v>
      </c>
    </row>
    <row r="307" spans="1:8" s="9" customFormat="1" ht="12.75">
      <c r="A307" s="6" t="s">
        <v>182</v>
      </c>
      <c r="B307" s="3"/>
      <c r="C307" s="15"/>
      <c r="D307" s="30"/>
      <c r="E307" s="15"/>
      <c r="G307" s="17"/>
      <c r="H307" s="17"/>
    </row>
    <row r="308" spans="1:8" s="9" customFormat="1" ht="12.75">
      <c r="A308" s="3" t="s">
        <v>300</v>
      </c>
      <c r="B308" s="3"/>
      <c r="C308" s="15"/>
      <c r="D308" s="30"/>
      <c r="E308" s="15"/>
      <c r="G308" s="17"/>
      <c r="H308" s="17"/>
    </row>
    <row r="309" s="9" customFormat="1" ht="12.75">
      <c r="A309" s="16"/>
    </row>
    <row r="310" spans="1:3" s="9" customFormat="1" ht="12.75">
      <c r="A310" s="6">
        <v>29</v>
      </c>
      <c r="B310" s="3" t="s">
        <v>136</v>
      </c>
      <c r="C310"/>
    </row>
    <row r="311" spans="1:3" s="9" customFormat="1" ht="12.75">
      <c r="A311" s="6"/>
      <c r="B311" s="9" t="s">
        <v>302</v>
      </c>
      <c r="C311"/>
    </row>
    <row r="312" spans="1:3" s="9" customFormat="1" ht="12.75">
      <c r="A312" s="6"/>
      <c r="B312" s="9" t="s">
        <v>157</v>
      </c>
      <c r="C312"/>
    </row>
    <row r="313" s="9" customFormat="1" ht="12.75">
      <c r="A313" s="16"/>
    </row>
    <row r="314" spans="1:7" s="9" customFormat="1" ht="12.75">
      <c r="A314" s="16"/>
      <c r="F314" s="7" t="s">
        <v>295</v>
      </c>
      <c r="G314" s="7" t="s">
        <v>261</v>
      </c>
    </row>
    <row r="315" spans="1:7" s="9" customFormat="1" ht="12.75">
      <c r="A315" s="16"/>
      <c r="F315" s="8" t="s">
        <v>7</v>
      </c>
      <c r="G315" s="8" t="s">
        <v>7</v>
      </c>
    </row>
    <row r="316" s="9" customFormat="1" ht="12.75">
      <c r="A316" s="16"/>
    </row>
    <row r="317" spans="1:7" s="9" customFormat="1" ht="12.75">
      <c r="A317" s="16"/>
      <c r="B317" s="9" t="s">
        <v>137</v>
      </c>
      <c r="F317" s="44"/>
      <c r="G317" s="44"/>
    </row>
    <row r="318" spans="1:7" s="9" customFormat="1" ht="12.75">
      <c r="A318" s="16"/>
      <c r="B318" s="9" t="s">
        <v>138</v>
      </c>
      <c r="F318" s="44"/>
      <c r="G318" s="44"/>
    </row>
    <row r="319" spans="1:7" s="9" customFormat="1" ht="12.75">
      <c r="A319" s="16"/>
      <c r="B319" s="29" t="s">
        <v>141</v>
      </c>
      <c r="F319" s="44">
        <v>132739</v>
      </c>
      <c r="G319" s="44">
        <v>123311</v>
      </c>
    </row>
    <row r="320" spans="1:7" s="9" customFormat="1" ht="12.75">
      <c r="A320" s="16"/>
      <c r="B320" s="29" t="s">
        <v>139</v>
      </c>
      <c r="F320" s="89">
        <v>7108</v>
      </c>
      <c r="G320" s="89">
        <v>7108</v>
      </c>
    </row>
    <row r="321" spans="1:7" s="9" customFormat="1" ht="12.75">
      <c r="A321" s="16"/>
      <c r="F321" s="88">
        <f>SUM(F319:F320)</f>
        <v>139847</v>
      </c>
      <c r="G321" s="88">
        <f>SUM(G319:G320)</f>
        <v>130419</v>
      </c>
    </row>
    <row r="322" spans="1:7" s="9" customFormat="1" ht="12.75">
      <c r="A322" s="16"/>
      <c r="F322" s="44"/>
      <c r="G322" s="44"/>
    </row>
    <row r="323" spans="1:7" s="9" customFormat="1" ht="12.75">
      <c r="A323" s="16"/>
      <c r="F323" s="44"/>
      <c r="G323" s="44"/>
    </row>
    <row r="324" spans="1:7" s="9" customFormat="1" ht="12.75">
      <c r="A324" s="16"/>
      <c r="B324" s="9" t="s">
        <v>292</v>
      </c>
      <c r="F324" s="44"/>
      <c r="G324" s="44"/>
    </row>
    <row r="325" spans="1:7" s="9" customFormat="1" ht="12.75">
      <c r="A325" s="16"/>
      <c r="B325" s="9" t="s">
        <v>291</v>
      </c>
      <c r="F325" s="44"/>
      <c r="G325" s="44"/>
    </row>
    <row r="326" spans="1:7" s="9" customFormat="1" ht="12.75">
      <c r="A326" s="16"/>
      <c r="B326" s="29" t="s">
        <v>141</v>
      </c>
      <c r="F326" s="44">
        <v>-1052</v>
      </c>
      <c r="G326" s="44">
        <v>2591</v>
      </c>
    </row>
    <row r="327" spans="1:7" s="9" customFormat="1" ht="12.75">
      <c r="A327" s="16"/>
      <c r="B327" s="29" t="s">
        <v>139</v>
      </c>
      <c r="F327" s="89">
        <v>0</v>
      </c>
      <c r="G327" s="89">
        <v>-32</v>
      </c>
    </row>
    <row r="328" spans="1:7" s="9" customFormat="1" ht="12.75">
      <c r="A328" s="16"/>
      <c r="F328" s="88">
        <f>SUM(F321:F327)</f>
        <v>138795</v>
      </c>
      <c r="G328" s="88">
        <f>SUM(G321:G327)</f>
        <v>132978</v>
      </c>
    </row>
    <row r="329" spans="1:7" s="9" customFormat="1" ht="12.75">
      <c r="A329" s="16"/>
      <c r="F329" s="44"/>
      <c r="G329" s="44"/>
    </row>
    <row r="330" spans="1:7" s="9" customFormat="1" ht="12.75">
      <c r="A330" s="16"/>
      <c r="F330" s="44"/>
      <c r="G330" s="44"/>
    </row>
    <row r="331" spans="1:7" s="9" customFormat="1" ht="12.75">
      <c r="A331" s="16"/>
      <c r="B331" s="9" t="s">
        <v>140</v>
      </c>
      <c r="F331" s="44">
        <v>-33289</v>
      </c>
      <c r="G331" s="44">
        <v>-32243</v>
      </c>
    </row>
    <row r="332" spans="1:7" s="9" customFormat="1" ht="12.75">
      <c r="A332" s="16"/>
      <c r="F332" s="44" t="s">
        <v>50</v>
      </c>
      <c r="G332" s="44"/>
    </row>
    <row r="333" spans="1:2" s="9" customFormat="1" ht="12.75">
      <c r="A333" s="16"/>
      <c r="B333" s="9" t="s">
        <v>252</v>
      </c>
    </row>
    <row r="334" spans="1:7" s="9" customFormat="1" ht="12.75">
      <c r="A334" s="16"/>
      <c r="B334" s="9" t="s">
        <v>253</v>
      </c>
      <c r="F334" s="45">
        <f>+F328+F331</f>
        <v>105506</v>
      </c>
      <c r="G334" s="45">
        <f>+G328+G331</f>
        <v>100735</v>
      </c>
    </row>
    <row r="335" spans="1:6" s="9" customFormat="1" ht="12.75">
      <c r="A335" s="16"/>
      <c r="E335" s="44"/>
      <c r="F335" s="44"/>
    </row>
    <row r="336" ht="12.75">
      <c r="F336" s="41"/>
    </row>
    <row r="337" spans="1:10" s="9" customFormat="1" ht="12.75">
      <c r="A337" s="6"/>
      <c r="B337"/>
      <c r="C337"/>
      <c r="D337"/>
      <c r="E337"/>
      <c r="F337"/>
      <c r="G337"/>
      <c r="H337"/>
      <c r="I337"/>
      <c r="J337"/>
    </row>
    <row r="338" spans="1:10" s="9" customFormat="1" ht="12.75">
      <c r="A338" s="6">
        <v>30</v>
      </c>
      <c r="B338" s="3" t="s">
        <v>114</v>
      </c>
      <c r="C338"/>
      <c r="D338"/>
      <c r="E338"/>
      <c r="F338"/>
      <c r="G338"/>
      <c r="H338"/>
      <c r="I338"/>
      <c r="J338"/>
    </row>
    <row r="339" spans="1:10" s="9" customFormat="1" ht="12.75">
      <c r="A339" s="6"/>
      <c r="B339" t="s">
        <v>115</v>
      </c>
      <c r="C339"/>
      <c r="D339"/>
      <c r="E339"/>
      <c r="F339"/>
      <c r="G339"/>
      <c r="H339"/>
      <c r="I339"/>
      <c r="J339"/>
    </row>
    <row r="340" spans="1:10" s="9" customFormat="1" ht="12.75">
      <c r="A340" s="6"/>
      <c r="B340" s="9" t="s">
        <v>301</v>
      </c>
      <c r="C340"/>
      <c r="D340"/>
      <c r="E340"/>
      <c r="F340"/>
      <c r="G340"/>
      <c r="H340"/>
      <c r="I340"/>
      <c r="J340"/>
    </row>
    <row r="343" spans="1:10" s="9" customFormat="1" ht="12.75">
      <c r="A343" s="6"/>
      <c r="B343"/>
      <c r="C343"/>
      <c r="D343"/>
      <c r="E343" s="137"/>
      <c r="F343" s="137"/>
      <c r="G343" s="137"/>
      <c r="H343" s="137"/>
      <c r="I343"/>
      <c r="J343"/>
    </row>
    <row r="344" spans="1:8" s="9" customFormat="1" ht="12.75">
      <c r="A344" s="16"/>
      <c r="G344" s="17"/>
      <c r="H344" s="17"/>
    </row>
    <row r="345" spans="1:8" s="9" customFormat="1" ht="12.75">
      <c r="A345" s="16"/>
      <c r="G345" s="17"/>
      <c r="H345" s="17"/>
    </row>
    <row r="346" s="9" customFormat="1" ht="12.75">
      <c r="A346" s="16"/>
    </row>
    <row r="347" spans="1:2" s="9" customFormat="1" ht="12.75">
      <c r="A347" s="16"/>
      <c r="B347"/>
    </row>
    <row r="348" s="9" customFormat="1" ht="12.75">
      <c r="A348" s="16"/>
    </row>
    <row r="349" s="9" customFormat="1" ht="12.75">
      <c r="A349" s="16"/>
    </row>
    <row r="350" s="9" customFormat="1" ht="12.75">
      <c r="A350" s="16"/>
    </row>
    <row r="351" s="9" customFormat="1" ht="12.75">
      <c r="A351" s="16"/>
    </row>
    <row r="352" s="9" customFormat="1" ht="12.75">
      <c r="A352" s="16"/>
    </row>
    <row r="353" s="9" customFormat="1" ht="12.75">
      <c r="A353" s="16"/>
    </row>
    <row r="354" spans="1:2" s="9" customFormat="1" ht="12.75">
      <c r="A354" s="16"/>
      <c r="B354" s="3"/>
    </row>
    <row r="355" spans="1:2" s="9" customFormat="1" ht="12.75">
      <c r="A355" s="16"/>
      <c r="B355" s="3"/>
    </row>
    <row r="356" s="9" customFormat="1" ht="12.75">
      <c r="A356" s="16"/>
    </row>
    <row r="357" s="9" customFormat="1" ht="12.75">
      <c r="A357" s="16"/>
    </row>
    <row r="358" s="9" customFormat="1" ht="12.75">
      <c r="A358" s="16"/>
    </row>
    <row r="359" s="9" customFormat="1" ht="12.75">
      <c r="A359" s="16"/>
    </row>
    <row r="360" s="9" customFormat="1" ht="12.75">
      <c r="A360" s="16"/>
    </row>
    <row r="361" s="9" customFormat="1" ht="12.75">
      <c r="A361" s="16"/>
    </row>
    <row r="362" s="9" customFormat="1" ht="12.75">
      <c r="A362" s="16"/>
    </row>
    <row r="363" s="9" customFormat="1" ht="12.75">
      <c r="A363" s="16"/>
    </row>
    <row r="364" spans="1:10" ht="12.75">
      <c r="A364" s="16"/>
      <c r="B364" s="9"/>
      <c r="C364" s="9"/>
      <c r="D364" s="9"/>
      <c r="E364" s="9"/>
      <c r="F364" s="9"/>
      <c r="G364" s="9"/>
      <c r="H364" s="8"/>
      <c r="I364" s="9"/>
      <c r="J364" s="9"/>
    </row>
    <row r="365" spans="2:9" ht="12.75">
      <c r="B365" s="3"/>
      <c r="F365" s="8"/>
      <c r="G365" s="8"/>
      <c r="H365" s="8"/>
      <c r="I365" s="3"/>
    </row>
    <row r="366" spans="2:9" ht="12.75">
      <c r="B366" s="3"/>
      <c r="F366" s="8"/>
      <c r="G366" s="8"/>
      <c r="H366" s="8"/>
      <c r="I366" s="3"/>
    </row>
    <row r="367" spans="6:9" ht="12.75">
      <c r="F367" s="8"/>
      <c r="G367" s="8"/>
      <c r="H367" s="8"/>
      <c r="I367" s="3"/>
    </row>
    <row r="368" spans="2:4" ht="12.75">
      <c r="B368" s="3"/>
      <c r="C368" s="9"/>
      <c r="D368" s="9"/>
    </row>
    <row r="369" spans="2:8" ht="12.75">
      <c r="B369" s="29"/>
      <c r="C369" s="9"/>
      <c r="D369" s="9"/>
      <c r="G369" s="2"/>
      <c r="H369" s="2"/>
    </row>
    <row r="370" spans="2:8" ht="12.75">
      <c r="B370" s="28"/>
      <c r="C370" s="9"/>
      <c r="D370" s="9"/>
      <c r="G370" s="2"/>
      <c r="H370" s="2"/>
    </row>
    <row r="371" spans="2:8" ht="12.75">
      <c r="B371" s="28"/>
      <c r="C371" s="9"/>
      <c r="D371" s="9"/>
      <c r="G371" s="2"/>
      <c r="H371" s="2"/>
    </row>
    <row r="372" spans="2:8" ht="12.75">
      <c r="B372" s="29"/>
      <c r="C372" s="9"/>
      <c r="D372" s="9"/>
      <c r="F372" s="2"/>
      <c r="G372" s="2"/>
      <c r="H372" s="2"/>
    </row>
    <row r="373" spans="2:8" ht="12.75">
      <c r="B373" s="9"/>
      <c r="C373" s="9"/>
      <c r="D373" s="9"/>
      <c r="F373" s="2"/>
      <c r="G373" s="2"/>
      <c r="H373" s="2"/>
    </row>
    <row r="374" spans="1:10" s="9" customFormat="1" ht="12.75">
      <c r="A374" s="6"/>
      <c r="B374" s="3"/>
      <c r="E374"/>
      <c r="F374" s="2"/>
      <c r="G374" s="2"/>
      <c r="H374" s="2"/>
      <c r="I374"/>
      <c r="J374"/>
    </row>
    <row r="375" spans="1:10" s="9" customFormat="1" ht="12.75">
      <c r="A375" s="6"/>
      <c r="B375" s="29"/>
      <c r="E375"/>
      <c r="F375" s="2"/>
      <c r="G375" s="2"/>
      <c r="H375" s="2"/>
      <c r="I375"/>
      <c r="J375"/>
    </row>
    <row r="376" spans="1:10" s="9" customFormat="1" ht="12.75">
      <c r="A376" s="6"/>
      <c r="B376" s="29"/>
      <c r="E376"/>
      <c r="F376" s="2"/>
      <c r="G376" s="2"/>
      <c r="H376" s="2"/>
      <c r="I376"/>
      <c r="J376"/>
    </row>
    <row r="377" spans="1:10" s="9" customFormat="1" ht="12.75">
      <c r="A377" s="6"/>
      <c r="B377" s="29"/>
      <c r="E377"/>
      <c r="F377" s="2"/>
      <c r="G377" s="2"/>
      <c r="H377" s="2"/>
      <c r="I377"/>
      <c r="J377"/>
    </row>
    <row r="378" spans="1:10" s="9" customFormat="1" ht="12.75">
      <c r="A378" s="6"/>
      <c r="B378" s="29"/>
      <c r="E378"/>
      <c r="F378" s="2"/>
      <c r="G378" s="2"/>
      <c r="H378" s="2"/>
      <c r="I378"/>
      <c r="J378"/>
    </row>
    <row r="379" spans="1:10" s="9" customFormat="1" ht="12.75">
      <c r="A379" s="6"/>
      <c r="B379" s="29"/>
      <c r="E379" s="2"/>
      <c r="F379" s="2"/>
      <c r="G379" s="2"/>
      <c r="H379" s="2"/>
      <c r="I379"/>
      <c r="J379"/>
    </row>
    <row r="380" spans="1:10" s="9" customFormat="1" ht="12.75">
      <c r="A380" s="6"/>
      <c r="B380"/>
      <c r="C380"/>
      <c r="D380"/>
      <c r="E380"/>
      <c r="F380"/>
      <c r="G380" s="2"/>
      <c r="H380" s="2"/>
      <c r="I380"/>
      <c r="J380"/>
    </row>
    <row r="381" spans="1:10" s="9" customFormat="1" ht="12.75">
      <c r="A381" s="6"/>
      <c r="B381" s="3"/>
      <c r="C381"/>
      <c r="D381"/>
      <c r="E381"/>
      <c r="F381"/>
      <c r="G381" s="2"/>
      <c r="H381" s="2"/>
      <c r="I381"/>
      <c r="J381"/>
    </row>
    <row r="382" spans="1:10" s="9" customFormat="1" ht="12.75">
      <c r="A382" s="6"/>
      <c r="B382" s="14"/>
      <c r="C382"/>
      <c r="D382"/>
      <c r="E382"/>
      <c r="F382"/>
      <c r="G382" s="2"/>
      <c r="H382" s="2"/>
      <c r="I382"/>
      <c r="J382"/>
    </row>
    <row r="383" spans="1:10" s="9" customFormat="1" ht="12.75">
      <c r="A383" s="6"/>
      <c r="B383" s="14"/>
      <c r="C383"/>
      <c r="D383"/>
      <c r="E383"/>
      <c r="F383"/>
      <c r="G383" s="2"/>
      <c r="H383" s="2"/>
      <c r="I383"/>
      <c r="J383"/>
    </row>
    <row r="384" spans="1:10" s="9" customFormat="1" ht="12.75">
      <c r="A384" s="6"/>
      <c r="B384"/>
      <c r="C384"/>
      <c r="D384"/>
      <c r="E384"/>
      <c r="F384"/>
      <c r="G384" s="2"/>
      <c r="H384" s="2"/>
      <c r="I384"/>
      <c r="J384"/>
    </row>
    <row r="392" ht="12.75">
      <c r="B392" s="3"/>
    </row>
    <row r="393" ht="12.75">
      <c r="B393" s="3"/>
    </row>
  </sheetData>
  <sheetProtection/>
  <mergeCells count="9">
    <mergeCell ref="D278:E278"/>
    <mergeCell ref="F278:G278"/>
    <mergeCell ref="E343:F343"/>
    <mergeCell ref="G343:H343"/>
    <mergeCell ref="G56:H56"/>
    <mergeCell ref="D176:E176"/>
    <mergeCell ref="F176:G176"/>
    <mergeCell ref="E265:F265"/>
    <mergeCell ref="G265:H265"/>
  </mergeCells>
  <printOptions/>
  <pageMargins left="0.75" right="0.75" top="1" bottom="1" header="0.5" footer="0.5"/>
  <pageSetup orientation="portrait" r:id="rId1"/>
  <rowBreaks count="7" manualBreakCount="7">
    <brk id="31" max="255" man="1"/>
    <brk id="78" max="255" man="1"/>
    <brk id="129" max="255" man="1"/>
    <brk id="170" max="255" man="1"/>
    <brk id="219" max="255" man="1"/>
    <brk id="253" max="255" man="1"/>
    <brk id="3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alanwong</cp:lastModifiedBy>
  <cp:lastPrinted>2013-11-25T05:33:38Z</cp:lastPrinted>
  <dcterms:created xsi:type="dcterms:W3CDTF">2002-11-12T04:54:08Z</dcterms:created>
  <dcterms:modified xsi:type="dcterms:W3CDTF">2013-11-25T06:34:58Z</dcterms:modified>
  <cp:category/>
  <cp:version/>
  <cp:contentType/>
  <cp:contentStatus/>
</cp:coreProperties>
</file>