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1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<sst xmlns="http://schemas.openxmlformats.org/spreadsheetml/2006/main" count="488" uniqueCount="343">
  <si>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</si>
  <si>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</si>
  <si>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</si>
  <si>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</si>
  <si>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</si>
  <si>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</si>
  <si>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</si>
  <si>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</si>
  <si>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</si>
  <si>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</si>
  <si>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</si>
  <si>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</si>
  <si>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</si>
  <si>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</si>
  <si>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</si>
  <si>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</si>
  <si>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</si>
  <si>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</si>
  <si>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</si>
  <si>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</si>
  <si>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</si>
  <si>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</si>
  <si>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</si>
  <si>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</si>
  <si>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</si>
  <si>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</si>
  <si>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</si>
  <si>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</si>
  <si>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</si>
  <si>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</si>
  <si>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</si>
  <si>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</si>
  <si>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</si>
  <si>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</si>
  <si>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</si>
  <si>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</si>
  <si>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</si>
  <si>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</si>
  <si>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</si>
  <si>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</si>
  <si>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</si>
  <si>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</si>
  <si>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</si>
  <si>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</si>
  <si>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</si>
  <si>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</si>
  <si>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</si>
  <si>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</si>
  <si>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</si>
  <si>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</si>
  <si>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</si>
  <si>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</si>
  <si>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</si>
  <si>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</si>
  <si>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</si>
  <si>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</si>
  <si>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</si>
  <si>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</si>
  <si>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</si>
  <si>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</si>
  <si>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</si>
  <si>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</si>
  <si>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</si>
  <si>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</si>
  <si>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</si>
  <si>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</si>
  <si>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</si>
  <si>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</si>
  <si>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</si>
  <si>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</si>
  <si>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</si>
  <si>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</si>
  <si>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</si>
  <si>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</si>
  <si>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</si>
  <si>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</si>
  <si>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</si>
  <si>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</si>
  <si>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</si>
  <si>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</si>
  <si>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</si>
  <si>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</si>
  <si>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</si>
  <si>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</si>
  <si>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</si>
  <si>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</si>
  <si>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</si>
  <si>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</si>
  <si>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</si>
  <si>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</si>
  <si>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</si>
  <si>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</si>
  <si>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</si>
  <si>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</si>
  <si>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</si>
  <si>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</si>
  <si>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</si>
  <si>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</si>
  <si>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</si>
  <si>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</si>
  <si>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</si>
  <si>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</si>
  <si>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</si>
  <si>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</si>
  <si>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</si>
  <si>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</si>
  <si>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</si>
  <si>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</si>
  <si>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</si>
  <si>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</si>
  <si>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</si>
  <si>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</si>
  <si>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</si>
  <si>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</si>
  <si>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</si>
  <si>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</si>
  <si>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</si>
  <si>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</si>
  <si>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</si>
  <si>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</si>
  <si>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</si>
  <si>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</si>
  <si>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</si>
  <si>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</si>
  <si>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</si>
  <si>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</si>
  <si>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</si>
  <si>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</si>
  <si>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</si>
  <si>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</si>
  <si>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</si>
  <si>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</si>
  <si>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</si>
  <si>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</si>
  <si>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</si>
  <si>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</si>
  <si>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</si>
  <si>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</si>
  <si>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</si>
  <si>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</si>
  <si>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</si>
  <si>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</si>
  <si>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</si>
  <si>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</si>
  <si>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</si>
  <si>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</si>
  <si>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</si>
  <si>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</si>
  <si>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</si>
  <si>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</si>
  <si>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</si>
  <si>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</si>
  <si>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</si>
  <si>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</si>
  <si>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</si>
  <si>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for the period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</si>
  <si>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</si>
  <si>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</si>
  <si>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</si>
  <si>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</si>
  <si>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</si>
  <si>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</si>
  <si>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</si>
  <si>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</si>
  <si>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</si>
  <si>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</si>
  <si>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</si>
  <si>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</si>
  <si>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</si>
  <si>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</si>
  <si>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</si>
  <si>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</si>
  <si>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</si>
  <si>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</si>
  <si>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</si>
  <si>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</si>
  <si>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At 1 January 2012</t>
  </si>
  <si>
    <t>Foreign currency translation</t>
  </si>
  <si>
    <t>differences for foreign operations</t>
  </si>
  <si>
    <t>Total other comprehensive income</t>
  </si>
  <si>
    <t>Comprehensive income for the period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</si>
  <si>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</si>
  <si>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</si>
  <si>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</si>
  <si>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</si>
  <si>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</si>
  <si>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</si>
  <si>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</si>
  <si>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</si>
  <si>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</si>
  <si>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</si>
  <si>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</si>
  <si>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</si>
  <si>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</si>
  <si>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</si>
  <si>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</si>
  <si>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</si>
  <si>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</si>
  <si>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</si>
  <si>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</si>
  <si>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</si>
  <si>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</si>
  <si>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</si>
  <si>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</si>
  <si>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</si>
  <si>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</si>
  <si>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</si>
  <si>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</si>
  <si>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</si>
  <si>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</si>
  <si>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</si>
  <si>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</si>
  <si>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</si>
  <si>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</si>
  <si>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</si>
  <si>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</si>
  <si>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</si>
  <si>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</si>
  <si>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</si>
  <si>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</si>
  <si>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</si>
  <si>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</si>
  <si>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</si>
  <si>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</si>
  <si>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</si>
  <si>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</si>
  <si>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Write-down of Inventories</t>
  </si>
  <si>
    <t>EURO</t>
  </si>
  <si>
    <t>Write-down of inventories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</si>
  <si>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</si>
  <si>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</si>
  <si>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</si>
  <si>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</si>
  <si>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</si>
  <si>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</si>
  <si>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</si>
  <si>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</si>
  <si>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</si>
  <si>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</si>
  <si>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</si>
  <si>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</si>
  <si>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</si>
  <si>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</si>
  <si>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Share of profit of associates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</si>
  <si>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</si>
  <si>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</si>
  <si>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</si>
  <si>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</si>
  <si>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</si>
  <si>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</si>
  <si>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</si>
  <si>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</si>
  <si>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</si>
  <si>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</si>
  <si>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 xml:space="preserve">In addition, a subsidiary of the Company had issued financial guarantees amounting to </t>
  </si>
  <si>
    <t xml:space="preserve">RM 1.7 million to certain financial institutions in the normal course of business. 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</si>
  <si>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</si>
  <si>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</si>
  <si>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</si>
  <si>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</si>
  <si>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</si>
  <si>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31 Dec 2012</t>
  </si>
  <si>
    <t>Elimination of inter-segment profit/(loss)</t>
  </si>
  <si>
    <t>Changes in fair value of investment properties</t>
  </si>
  <si>
    <t>Writedown of inventories</t>
  </si>
  <si>
    <t>Proceeds from other investments</t>
  </si>
  <si>
    <t>Others</t>
  </si>
  <si>
    <t>Payment of finance lease liabilities</t>
  </si>
  <si>
    <t>Tax refunded</t>
  </si>
  <si>
    <t xml:space="preserve">previous year. </t>
  </si>
  <si>
    <t>Total comprehensive income for the year</t>
  </si>
  <si>
    <t>Impairment of trade receivables</t>
  </si>
  <si>
    <t>receivables</t>
  </si>
  <si>
    <t xml:space="preserve">Impairment of trade </t>
  </si>
  <si>
    <t xml:space="preserve">Dividends proposed </t>
  </si>
  <si>
    <t xml:space="preserve">Commentary on Prospects </t>
  </si>
  <si>
    <t>for the year ended 31 December 2012)</t>
  </si>
  <si>
    <t>At 1 January 2013</t>
  </si>
  <si>
    <t>year ended 31 December 2012.</t>
  </si>
  <si>
    <t>The auditor's report on the audited annual financial statements for the year ended 31 Dec 2012</t>
  </si>
  <si>
    <t>FY2013</t>
  </si>
  <si>
    <t>The company did not purchase any of its own shares during the quarter under review.</t>
  </si>
  <si>
    <t>The accounting policies and methods of computation adopted by the Group in this interim financial</t>
  </si>
  <si>
    <t>facilities granted to subsidiaries amounted to RM 107.5 million as at the date of this</t>
  </si>
  <si>
    <t>In comparison, the Group recognised a write-down of machine inventory of RM 488,000</t>
  </si>
  <si>
    <t>There were no provision for warranties for the quarter.</t>
  </si>
  <si>
    <t>During the quarter, there were no write-down of inventories.</t>
  </si>
  <si>
    <t>The directors did not propose any dividends for the current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</si>
  <si>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</si>
  <si>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</si>
  <si>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</si>
  <si>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</si>
  <si>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 xml:space="preserve">31 December 2012 except for those standards, amendments and interpretations which are effective </t>
  </si>
  <si>
    <t xml:space="preserve">from the annual period beginning 1 January 2013. The adoption of these standards, amendments </t>
  </si>
  <si>
    <t>None.</t>
  </si>
  <si>
    <t>from associates</t>
  </si>
  <si>
    <t>Total share of retained profits/(accumulated losses)</t>
  </si>
  <si>
    <t>interest in The Malaya Press Sdn Bhd ("TMP") comprising 162,800 ordinary shares of</t>
  </si>
  <si>
    <t>On 31 March 2013, the Company entered into an agreement to dispose of its entire 35.50% equity</t>
  </si>
  <si>
    <t>RM 1.00 each to Sanjung Unggul Sdn Bhd ("SUSB") for a consideration of RM 7.1 million.</t>
  </si>
  <si>
    <t>with by both parties and the disposal of TMP is deemed to be completed.</t>
  </si>
  <si>
    <t>On 15 April 2013, all conditions precedent pertaining to the above disposal had been complied</t>
  </si>
  <si>
    <t>For the quarter ended 30 June 2013</t>
  </si>
  <si>
    <t>on 23 August 2013.</t>
  </si>
  <si>
    <t>30 June 2013 up to the date of this report, which is likely to substantially affect</t>
  </si>
  <si>
    <t>30 June</t>
  </si>
  <si>
    <t>6 months</t>
  </si>
  <si>
    <t>30.06.2013</t>
  </si>
  <si>
    <t>30.06.2012</t>
  </si>
  <si>
    <t>for the three months ended 30 June 2012.</t>
  </si>
  <si>
    <t>6 months ended</t>
  </si>
  <si>
    <t>30 June 2013</t>
  </si>
  <si>
    <t>30 June 2012</t>
  </si>
  <si>
    <t>At 30 June 2013</t>
  </si>
  <si>
    <t>Summary of outstanding derivatives at 30 June 2013 :</t>
  </si>
  <si>
    <t>Period ended 30 June</t>
  </si>
  <si>
    <t>items included in the results for the current quarter ended 30 June 2013.</t>
  </si>
  <si>
    <t xml:space="preserve">The breakdown of retained profits of the Group as at 30 June 2013, pursuant to the </t>
  </si>
  <si>
    <t>For the year ended 30 June 2013</t>
  </si>
  <si>
    <t>Cash and Cash Equivalents at 30 June</t>
  </si>
  <si>
    <t>6 months period ended</t>
  </si>
  <si>
    <t>The Group's turnover for quarter under review was RM 36.0 million compared to</t>
  </si>
  <si>
    <t>RM 29.2 million in the corresponding quarter of the previous year.</t>
  </si>
  <si>
    <t>compared to turnover of RM 24.2 million in Q1FY2013. Turnover for the manufacturing</t>
  </si>
  <si>
    <t>For the quarter under review, the Group recorded turnover of RM 36.0 million</t>
  </si>
  <si>
    <t xml:space="preserve">compared to profit before taxation of RM 3.0 million in Q1FY2013. </t>
  </si>
  <si>
    <t>During this period, turnover for the manufacturing segment decreased by 2%</t>
  </si>
  <si>
    <t>for the quarter under review. Meanwhile, the trading segment recorded a profit before taxation</t>
  </si>
  <si>
    <t>of RM 2.3 million compared to a profit before taxation of RM 584,000 in the previous year (2QFY2012)</t>
  </si>
  <si>
    <t>segment had increased from RM 21.9 million to RM 26.5 million during this period.</t>
  </si>
  <si>
    <t>Meanwhile, turnover for the trading segment had increased from RM 2.9 million to</t>
  </si>
  <si>
    <t xml:space="preserve">compared to profit before tax of RM 3.9 million in the corresponding quarter of the </t>
  </si>
  <si>
    <t>At 30 June 2012</t>
  </si>
  <si>
    <t>Quarter ended 30 June</t>
  </si>
  <si>
    <t>The Group's profit before taxation for the quarter under review was RM 5.1 million</t>
  </si>
  <si>
    <t>Profit before tax for the manufacturing segment had decreased from RM 3.8 million to RM 2.8 million</t>
  </si>
  <si>
    <t>For the quarter under review, the Group recorded profit before taxation of RM 5.1 million</t>
  </si>
  <si>
    <t>SUSB is not related to UPA Group of companies or its directors.</t>
  </si>
  <si>
    <t>RM 9.4 million.</t>
  </si>
  <si>
    <t>The directors are mindful of the weakening of the ringgit against major currencies and</t>
  </si>
  <si>
    <t>that the business environment has become more challenging.</t>
  </si>
  <si>
    <t>However, the Group is confident that its core business will remain profitable for the year.</t>
  </si>
  <si>
    <t>while turnover for the trading segment increased by 348%.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</si>
</sst>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36">
      <selection activeCell="B51" sqref="B51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173</v>
      </c>
    </row>
    <row r="4" spans="1:7" ht="12.75">
      <c r="A4" s="3" t="s">
        <v>125</v>
      </c>
      <c r="G4" t="s">
        <v>60</v>
      </c>
    </row>
    <row r="5" spans="1:6" ht="12.75">
      <c r="A5" s="3" t="s">
        <v>302</v>
      </c>
      <c r="F5" s="8" t="s">
        <v>81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6" t="s">
        <v>47</v>
      </c>
      <c r="C8" s="136"/>
      <c r="D8" s="21"/>
      <c r="E8" s="137" t="s">
        <v>95</v>
      </c>
      <c r="F8" s="138"/>
    </row>
    <row r="9" spans="1:6" ht="12.75">
      <c r="A9" s="3" t="s">
        <v>333</v>
      </c>
      <c r="B9" s="3">
        <v>2013</v>
      </c>
      <c r="C9" s="3">
        <v>2012</v>
      </c>
      <c r="D9" s="22"/>
      <c r="E9" s="3">
        <v>2013</v>
      </c>
      <c r="F9" s="3">
        <v>2012</v>
      </c>
    </row>
    <row r="10" spans="2:8" ht="12.75">
      <c r="B10" s="8" t="s">
        <v>7</v>
      </c>
      <c r="C10" s="8" t="s">
        <v>7</v>
      </c>
      <c r="D10" s="23"/>
      <c r="E10" s="8" t="s">
        <v>7</v>
      </c>
      <c r="F10" s="8" t="s">
        <v>7</v>
      </c>
      <c r="H10" s="59"/>
    </row>
    <row r="11" ht="12.75">
      <c r="D11" s="24"/>
    </row>
    <row r="12" spans="1:4" ht="12.75">
      <c r="A12" s="3" t="s">
        <v>161</v>
      </c>
      <c r="D12" s="24"/>
    </row>
    <row r="13" spans="1:6" ht="12.75">
      <c r="A13" t="s">
        <v>10</v>
      </c>
      <c r="B13" s="66">
        <f>+E13-24228</f>
        <v>35990</v>
      </c>
      <c r="C13" s="66">
        <v>29214</v>
      </c>
      <c r="D13" s="67"/>
      <c r="E13" s="66">
        <v>60218</v>
      </c>
      <c r="F13" s="66">
        <v>52471</v>
      </c>
    </row>
    <row r="14" spans="1:6" ht="12.75">
      <c r="A14" t="s">
        <v>82</v>
      </c>
      <c r="B14" s="68">
        <f>+E14+21903</f>
        <v>-29754</v>
      </c>
      <c r="C14" s="68">
        <v>-24804</v>
      </c>
      <c r="D14" s="69"/>
      <c r="E14" s="68">
        <v>-51657</v>
      </c>
      <c r="F14" s="68">
        <v>-44451</v>
      </c>
    </row>
    <row r="15" spans="1:6" ht="12.75">
      <c r="A15" t="s">
        <v>83</v>
      </c>
      <c r="B15" s="66">
        <f>+B13+B14</f>
        <v>6236</v>
      </c>
      <c r="C15" s="66">
        <f>+C13+C14</f>
        <v>4410</v>
      </c>
      <c r="D15" s="67"/>
      <c r="E15" s="66">
        <f>+E13+E14</f>
        <v>8561</v>
      </c>
      <c r="F15" s="66">
        <f>+F13+F14</f>
        <v>8020</v>
      </c>
    </row>
    <row r="16" spans="2:6" ht="12.75">
      <c r="B16" s="66"/>
      <c r="C16" s="66"/>
      <c r="D16" s="67"/>
      <c r="E16" s="66"/>
      <c r="F16" s="66"/>
    </row>
    <row r="17" spans="1:6" ht="12.75">
      <c r="A17" t="s">
        <v>144</v>
      </c>
      <c r="B17" s="60">
        <f>E17-2192</f>
        <v>730</v>
      </c>
      <c r="C17" s="60">
        <v>1297</v>
      </c>
      <c r="D17" s="67"/>
      <c r="E17" s="60">
        <v>2922</v>
      </c>
      <c r="F17" s="60">
        <v>2229</v>
      </c>
    </row>
    <row r="18" spans="1:6" ht="12.75">
      <c r="A18" t="s">
        <v>88</v>
      </c>
      <c r="B18" s="66">
        <f>+E18+736</f>
        <v>-774</v>
      </c>
      <c r="C18" s="66">
        <v>-803</v>
      </c>
      <c r="D18" s="67"/>
      <c r="E18" s="66">
        <v>-1510</v>
      </c>
      <c r="F18" s="66">
        <v>-1670</v>
      </c>
    </row>
    <row r="19" spans="1:6" ht="12.75">
      <c r="A19" t="s">
        <v>89</v>
      </c>
      <c r="B19" s="66">
        <f>+E19+755</f>
        <v>-693</v>
      </c>
      <c r="C19" s="66">
        <v>-622</v>
      </c>
      <c r="D19" s="67"/>
      <c r="E19" s="66">
        <v>-1448</v>
      </c>
      <c r="F19" s="66">
        <v>-1320</v>
      </c>
    </row>
    <row r="20" spans="1:6" ht="12.75">
      <c r="A20" s="9" t="s">
        <v>162</v>
      </c>
      <c r="B20" s="68">
        <f>+E20+14</f>
        <v>-410</v>
      </c>
      <c r="C20" s="68">
        <v>-489</v>
      </c>
      <c r="D20" s="69"/>
      <c r="E20" s="68">
        <v>-424</v>
      </c>
      <c r="F20" s="68">
        <v>-979</v>
      </c>
    </row>
    <row r="21" spans="2:6" ht="12.75">
      <c r="B21" s="60"/>
      <c r="C21" s="60"/>
      <c r="D21" s="67"/>
      <c r="E21" s="60"/>
      <c r="F21" s="60"/>
    </row>
    <row r="22" spans="1:6" ht="12.75">
      <c r="A22" s="9" t="s">
        <v>163</v>
      </c>
      <c r="B22" s="66">
        <f>SUM(B15:B20)</f>
        <v>5089</v>
      </c>
      <c r="C22" s="66">
        <f>SUM(C15:C20)</f>
        <v>3793</v>
      </c>
      <c r="D22" s="67"/>
      <c r="E22" s="66">
        <f>SUM(E15:E20)</f>
        <v>8101</v>
      </c>
      <c r="F22" s="66">
        <f>SUM(F15:F20)</f>
        <v>6280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143</v>
      </c>
      <c r="B24" s="66">
        <f>+E24-106</f>
        <v>108</v>
      </c>
      <c r="C24" s="66">
        <v>222</v>
      </c>
      <c r="D24" s="67"/>
      <c r="E24" s="66">
        <v>214</v>
      </c>
      <c r="F24" s="66">
        <v>357</v>
      </c>
    </row>
    <row r="25" spans="1:6" ht="12.75">
      <c r="A25" t="s">
        <v>80</v>
      </c>
      <c r="B25" s="66">
        <f>+E25+121</f>
        <v>-84</v>
      </c>
      <c r="C25" s="66">
        <v>-141</v>
      </c>
      <c r="D25" s="67"/>
      <c r="E25" s="66">
        <v>-205</v>
      </c>
      <c r="F25" s="66">
        <v>-271</v>
      </c>
    </row>
    <row r="26" spans="1:6" ht="12.75">
      <c r="A26" s="9" t="s">
        <v>164</v>
      </c>
      <c r="B26" s="60">
        <v>0</v>
      </c>
      <c r="C26" s="60">
        <v>0</v>
      </c>
      <c r="D26" s="67"/>
      <c r="E26" s="60">
        <v>0</v>
      </c>
      <c r="F26" s="60">
        <v>0</v>
      </c>
    </row>
    <row r="27" spans="1:6" ht="12.75">
      <c r="A27" s="9" t="s">
        <v>165</v>
      </c>
      <c r="B27" s="68"/>
      <c r="C27" s="68"/>
      <c r="D27" s="69"/>
      <c r="E27" s="68"/>
      <c r="F27" s="68"/>
    </row>
    <row r="28" spans="2:6" ht="12.75">
      <c r="B28" s="66"/>
      <c r="C28" s="66"/>
      <c r="D28" s="67"/>
      <c r="E28" s="66"/>
      <c r="F28" s="66"/>
    </row>
    <row r="29" spans="1:6" ht="12.75">
      <c r="A29" s="9" t="s">
        <v>166</v>
      </c>
      <c r="B29" s="66">
        <f>SUM(B22:B26)</f>
        <v>5113</v>
      </c>
      <c r="C29" s="66">
        <f>SUM(C22:C26)</f>
        <v>3874</v>
      </c>
      <c r="D29" s="67"/>
      <c r="E29" s="66">
        <f>SUM(E22:E26)</f>
        <v>8110</v>
      </c>
      <c r="F29" s="66">
        <f>SUM(F22:F26)</f>
        <v>6366</v>
      </c>
    </row>
    <row r="30" spans="1:6" ht="12.75">
      <c r="A30" t="s">
        <v>22</v>
      </c>
      <c r="B30" s="68">
        <f>+E30+537</f>
        <v>-1523</v>
      </c>
      <c r="C30" s="68">
        <v>-824</v>
      </c>
      <c r="D30" s="69"/>
      <c r="E30" s="68">
        <v>-2060</v>
      </c>
      <c r="F30" s="68">
        <v>-1482</v>
      </c>
    </row>
    <row r="31" spans="1:6" ht="12.75">
      <c r="A31" s="9" t="s">
        <v>167</v>
      </c>
      <c r="B31" s="93">
        <f>+B29+B30</f>
        <v>3590</v>
      </c>
      <c r="C31" s="93">
        <f>+C29+C30</f>
        <v>3050</v>
      </c>
      <c r="D31" s="94"/>
      <c r="E31" s="93">
        <f>+E29+E30</f>
        <v>6050</v>
      </c>
      <c r="F31" s="93">
        <f>+F29+F30</f>
        <v>4884</v>
      </c>
    </row>
    <row r="32" spans="1:6" ht="12.75">
      <c r="A32" s="3"/>
      <c r="B32" s="76"/>
      <c r="C32" s="76"/>
      <c r="D32" s="71"/>
      <c r="E32" s="76"/>
      <c r="F32" s="76"/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167</v>
      </c>
      <c r="B34" s="76">
        <v>3590</v>
      </c>
      <c r="C34" s="76">
        <v>3050</v>
      </c>
      <c r="D34" s="71"/>
      <c r="E34" s="76">
        <v>6050</v>
      </c>
      <c r="F34" s="76">
        <v>4884</v>
      </c>
    </row>
    <row r="35" spans="1:6" ht="12.75">
      <c r="A35" s="9" t="s">
        <v>126</v>
      </c>
      <c r="B35" s="9"/>
      <c r="C35" s="9"/>
      <c r="D35" s="95"/>
      <c r="E35" s="9"/>
      <c r="F35" s="9"/>
    </row>
    <row r="36" spans="1:6" ht="12.75">
      <c r="A36" s="9" t="s">
        <v>132</v>
      </c>
      <c r="B36" s="9"/>
      <c r="C36" s="9"/>
      <c r="D36" s="95"/>
      <c r="E36" s="9"/>
      <c r="F36" s="9"/>
    </row>
    <row r="37" spans="1:6" ht="12.75">
      <c r="A37" s="9" t="s">
        <v>133</v>
      </c>
      <c r="B37" s="96">
        <v>0</v>
      </c>
      <c r="C37" s="9">
        <v>13</v>
      </c>
      <c r="D37" s="95"/>
      <c r="E37" s="96">
        <v>0</v>
      </c>
      <c r="F37" s="9">
        <v>13</v>
      </c>
    </row>
    <row r="38" spans="1:6" ht="12.75">
      <c r="A38" s="9" t="s">
        <v>127</v>
      </c>
      <c r="B38" s="45">
        <f>SUM(B34:B37)</f>
        <v>3590</v>
      </c>
      <c r="C38" s="97">
        <f>SUM(C34:C37)</f>
        <v>3063</v>
      </c>
      <c r="D38" s="98"/>
      <c r="E38" s="45">
        <f>SUM(E34:E37)</f>
        <v>6050</v>
      </c>
      <c r="F38" s="97">
        <f>SUM(F34:F37)</f>
        <v>4897</v>
      </c>
    </row>
    <row r="39" spans="1:6" ht="12.75">
      <c r="A39" s="3"/>
      <c r="B39" s="76"/>
      <c r="C39" s="76"/>
      <c r="D39" s="71"/>
      <c r="E39" s="76"/>
      <c r="F39" s="76"/>
    </row>
    <row r="40" spans="1:6" ht="12.75">
      <c r="A40" s="3" t="s">
        <v>167</v>
      </c>
      <c r="B40" s="76"/>
      <c r="C40" s="76"/>
      <c r="D40" s="71"/>
      <c r="E40" s="76"/>
      <c r="F40" s="76"/>
    </row>
    <row r="41" spans="1:6" ht="12.75">
      <c r="A41" s="9" t="s">
        <v>134</v>
      </c>
      <c r="B41" s="76"/>
      <c r="C41" s="76"/>
      <c r="D41" s="71"/>
      <c r="E41" s="76"/>
      <c r="F41" s="76"/>
    </row>
    <row r="42" spans="1:6" ht="12.75">
      <c r="A42" s="9" t="s">
        <v>159</v>
      </c>
      <c r="B42" s="76">
        <v>3590</v>
      </c>
      <c r="C42" s="76">
        <v>3050</v>
      </c>
      <c r="D42" s="71"/>
      <c r="E42" s="76">
        <v>6050</v>
      </c>
      <c r="F42" s="76">
        <v>4884</v>
      </c>
    </row>
    <row r="43" spans="1:6" ht="12.75">
      <c r="A43" s="9" t="s">
        <v>168</v>
      </c>
      <c r="B43" s="76">
        <v>0</v>
      </c>
      <c r="C43" s="76">
        <v>0</v>
      </c>
      <c r="D43" s="71"/>
      <c r="E43" s="76">
        <v>0</v>
      </c>
      <c r="F43" s="76">
        <v>0</v>
      </c>
    </row>
    <row r="44" spans="1:6" ht="12.75">
      <c r="A44" s="9" t="s">
        <v>167</v>
      </c>
      <c r="B44" s="93">
        <f>SUM(B42:B43)</f>
        <v>3590</v>
      </c>
      <c r="C44" s="93">
        <f>SUM(C42:C43)</f>
        <v>3050</v>
      </c>
      <c r="D44" s="94"/>
      <c r="E44" s="93">
        <f>SUM(E42:E43)</f>
        <v>6050</v>
      </c>
      <c r="F44" s="93">
        <f>SUM(F42:F43)</f>
        <v>4884</v>
      </c>
    </row>
    <row r="45" spans="1:6" ht="12.75">
      <c r="A45" s="9"/>
      <c r="B45" s="76"/>
      <c r="C45" s="76"/>
      <c r="D45" s="71"/>
      <c r="E45" s="76"/>
      <c r="F45" s="76"/>
    </row>
    <row r="46" spans="1:6" ht="12.75">
      <c r="A46" s="3" t="s">
        <v>270</v>
      </c>
      <c r="B46" s="76"/>
      <c r="C46" s="76"/>
      <c r="D46" s="71"/>
      <c r="E46" s="76"/>
      <c r="F46" s="76"/>
    </row>
    <row r="47" spans="1:6" ht="12.75">
      <c r="A47" s="9" t="s">
        <v>134</v>
      </c>
      <c r="B47" s="76"/>
      <c r="C47" s="76"/>
      <c r="D47" s="71"/>
      <c r="E47" s="76"/>
      <c r="F47" s="76"/>
    </row>
    <row r="48" spans="1:6" ht="12.75">
      <c r="A48" s="9" t="s">
        <v>159</v>
      </c>
      <c r="B48" s="76">
        <v>3590</v>
      </c>
      <c r="C48" s="76">
        <v>3063</v>
      </c>
      <c r="D48" s="71"/>
      <c r="E48" s="76">
        <v>6050</v>
      </c>
      <c r="F48" s="76">
        <v>4897</v>
      </c>
    </row>
    <row r="49" spans="1:6" ht="12.75">
      <c r="A49" s="9" t="s">
        <v>168</v>
      </c>
      <c r="B49" s="76">
        <v>0</v>
      </c>
      <c r="C49" s="76">
        <v>0</v>
      </c>
      <c r="D49" s="71"/>
      <c r="E49" s="76">
        <v>0</v>
      </c>
      <c r="F49" s="76">
        <v>0</v>
      </c>
    </row>
    <row r="50" spans="1:6" ht="12.75">
      <c r="A50" s="9" t="s">
        <v>167</v>
      </c>
      <c r="B50" s="93">
        <f>SUM(B48:B49)</f>
        <v>3590</v>
      </c>
      <c r="C50" s="93">
        <f>SUM(C48:C49)</f>
        <v>3063</v>
      </c>
      <c r="D50" s="94"/>
      <c r="E50" s="93">
        <f>SUM(E48:E49)</f>
        <v>6050</v>
      </c>
      <c r="F50" s="93">
        <f>SUM(F48:F49)</f>
        <v>4897</v>
      </c>
    </row>
    <row r="51" spans="1:6" ht="12.75">
      <c r="A51" s="3"/>
      <c r="B51" s="76"/>
      <c r="C51" s="76"/>
      <c r="D51" s="71"/>
      <c r="E51" s="76"/>
      <c r="F51" s="76"/>
    </row>
    <row r="52" spans="1:6" ht="12.75">
      <c r="A52" t="s">
        <v>145</v>
      </c>
      <c r="B52" s="87">
        <f>+B31*100*1000/+notes!F276</f>
        <v>4.624405525584942</v>
      </c>
      <c r="C52" s="11">
        <f>+C31*100*1000/notes!G276</f>
        <v>3.9126842810153994</v>
      </c>
      <c r="D52" s="99"/>
      <c r="E52" s="87">
        <f>+E31*100*1000/+notes!F276</f>
        <v>7.793218225567939</v>
      </c>
      <c r="F52" s="11">
        <f>+F31*100*1000/notes!G276</f>
        <v>6.2654262388456425</v>
      </c>
    </row>
    <row r="53" spans="1:6" ht="12.75">
      <c r="A53" s="9" t="s">
        <v>51</v>
      </c>
      <c r="B53" s="13" t="s">
        <v>94</v>
      </c>
      <c r="C53" s="13" t="s">
        <v>94</v>
      </c>
      <c r="D53" s="100"/>
      <c r="E53" s="13" t="s">
        <v>94</v>
      </c>
      <c r="F53" s="13" t="s">
        <v>94</v>
      </c>
    </row>
    <row r="54" spans="1:6" ht="12.75">
      <c r="A54" s="3"/>
      <c r="B54" s="76"/>
      <c r="C54" s="76"/>
      <c r="D54" s="71"/>
      <c r="E54" s="76"/>
      <c r="F54" s="76"/>
    </row>
    <row r="55" spans="2:6" ht="12.75">
      <c r="B55" s="13"/>
      <c r="C55" s="13"/>
      <c r="D55" s="13"/>
      <c r="E55" s="13"/>
      <c r="F55" s="13"/>
    </row>
    <row r="56" spans="2:6" ht="12.75">
      <c r="B56" s="50"/>
      <c r="C56" s="50"/>
      <c r="D56" s="50"/>
      <c r="E56" s="50"/>
      <c r="F56" s="50"/>
    </row>
    <row r="57" ht="12.75">
      <c r="A57" s="3" t="s">
        <v>181</v>
      </c>
    </row>
    <row r="58" ht="12.75">
      <c r="A58" s="3" t="s">
        <v>276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34">
      <selection activeCell="C50" sqref="C50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173</v>
      </c>
    </row>
    <row r="4" spans="1:2" ht="12.75">
      <c r="A4" s="3" t="s">
        <v>124</v>
      </c>
      <c r="B4" s="3"/>
    </row>
    <row r="5" spans="1:6" ht="12.75">
      <c r="A5" s="3" t="s">
        <v>313</v>
      </c>
      <c r="B5" s="3"/>
      <c r="F5" s="8" t="s">
        <v>160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311</v>
      </c>
      <c r="D8" s="7" t="s">
        <v>261</v>
      </c>
    </row>
    <row r="9" spans="3:4" ht="12.75">
      <c r="C9" s="8" t="s">
        <v>7</v>
      </c>
      <c r="D9" s="8" t="s">
        <v>7</v>
      </c>
    </row>
    <row r="10" ht="12.75">
      <c r="A10" s="3" t="s">
        <v>77</v>
      </c>
    </row>
    <row r="11" spans="2:4" ht="12.75">
      <c r="B11" t="s">
        <v>8</v>
      </c>
      <c r="C11" s="2">
        <v>78576</v>
      </c>
      <c r="D11" s="2">
        <v>68488</v>
      </c>
    </row>
    <row r="12" spans="2:4" ht="12.75">
      <c r="B12" t="s">
        <v>251</v>
      </c>
      <c r="C12" s="2">
        <v>490</v>
      </c>
      <c r="D12" s="2">
        <v>7834</v>
      </c>
    </row>
    <row r="13" spans="2:4" ht="12.75">
      <c r="B13" t="s">
        <v>112</v>
      </c>
      <c r="C13" s="2">
        <v>18344</v>
      </c>
      <c r="D13" s="2">
        <v>18344</v>
      </c>
    </row>
    <row r="14" spans="3:4" ht="12.75">
      <c r="C14" s="5"/>
      <c r="D14" s="5"/>
    </row>
    <row r="15" spans="3:4" ht="12.75">
      <c r="C15" s="4">
        <f>SUM(C11:C14)</f>
        <v>97410</v>
      </c>
      <c r="D15" s="4">
        <f>SUM(D11:D14)</f>
        <v>94666</v>
      </c>
    </row>
    <row r="16" spans="3:4" ht="12.75">
      <c r="C16" s="2"/>
      <c r="D16" s="2"/>
    </row>
    <row r="17" spans="1:4" ht="12.75">
      <c r="A17" s="3" t="s">
        <v>18</v>
      </c>
      <c r="C17" s="2"/>
      <c r="D17" s="2"/>
    </row>
    <row r="18" spans="1:4" ht="12.75">
      <c r="A18" s="3"/>
      <c r="B18" t="s">
        <v>146</v>
      </c>
      <c r="C18" s="2">
        <v>1972</v>
      </c>
      <c r="D18" s="2">
        <v>1550</v>
      </c>
    </row>
    <row r="19" spans="2:4" ht="12.75">
      <c r="B19" t="s">
        <v>9</v>
      </c>
      <c r="C19" s="10">
        <v>49972</v>
      </c>
      <c r="D19" s="10">
        <v>43751</v>
      </c>
    </row>
    <row r="20" spans="2:4" ht="12.75">
      <c r="B20" t="s">
        <v>147</v>
      </c>
      <c r="C20" s="10">
        <v>38176</v>
      </c>
      <c r="D20" s="10">
        <v>37563</v>
      </c>
    </row>
    <row r="21" spans="2:4" ht="12.75">
      <c r="B21" t="s">
        <v>110</v>
      </c>
      <c r="C21" s="46">
        <v>1026</v>
      </c>
      <c r="D21" s="46">
        <v>598</v>
      </c>
    </row>
    <row r="22" spans="2:4" ht="12.75">
      <c r="B22" t="s">
        <v>19</v>
      </c>
      <c r="C22" s="32">
        <v>36026</v>
      </c>
      <c r="D22" s="32">
        <v>43425</v>
      </c>
    </row>
    <row r="23" spans="3:4" ht="12.75">
      <c r="C23" s="2"/>
      <c r="D23" s="2"/>
    </row>
    <row r="24" spans="3:4" ht="12.75">
      <c r="C24" s="4">
        <f>SUM(C18:C23)</f>
        <v>127172</v>
      </c>
      <c r="D24" s="4">
        <f>SUM(D18:D23)</f>
        <v>126887</v>
      </c>
    </row>
    <row r="25" spans="3:4" ht="12.75">
      <c r="C25" s="2"/>
      <c r="D25" s="2"/>
    </row>
    <row r="26" spans="1:4" ht="12.75">
      <c r="A26" s="3" t="s">
        <v>74</v>
      </c>
      <c r="C26" s="65">
        <f>+C15+C24</f>
        <v>224582</v>
      </c>
      <c r="D26" s="65">
        <f>+D15+D24</f>
        <v>221553</v>
      </c>
    </row>
    <row r="27" spans="3:4" ht="12.75">
      <c r="C27" s="3"/>
      <c r="D27" s="3"/>
    </row>
    <row r="28" spans="3:4" ht="12.75">
      <c r="C28" s="2"/>
      <c r="D28" s="2"/>
    </row>
    <row r="29" spans="1:4" ht="12.75">
      <c r="A29" s="3" t="s">
        <v>73</v>
      </c>
      <c r="C29" s="2"/>
      <c r="D29" s="2"/>
    </row>
    <row r="30" spans="1:4" ht="12.75">
      <c r="A30" s="3" t="s">
        <v>169</v>
      </c>
      <c r="C30" s="2"/>
      <c r="D30" s="2"/>
    </row>
    <row r="31" spans="1:4" ht="12.75">
      <c r="A31" s="3" t="s">
        <v>170</v>
      </c>
      <c r="C31" s="2"/>
      <c r="D31" s="2"/>
    </row>
    <row r="32" spans="2:4" ht="12.75">
      <c r="B32" t="s">
        <v>21</v>
      </c>
      <c r="C32" s="10">
        <v>79582</v>
      </c>
      <c r="D32" s="10">
        <v>79582</v>
      </c>
    </row>
    <row r="33" spans="2:4" ht="12.75">
      <c r="B33" t="s">
        <v>256</v>
      </c>
      <c r="C33" s="10">
        <v>106785</v>
      </c>
      <c r="D33" s="10">
        <v>100735</v>
      </c>
    </row>
    <row r="34" spans="2:4" ht="12.75">
      <c r="B34" t="s">
        <v>257</v>
      </c>
      <c r="C34" s="60">
        <v>-44</v>
      </c>
      <c r="D34" s="60">
        <v>-44</v>
      </c>
    </row>
    <row r="35" spans="2:4" ht="12.75">
      <c r="B35" t="s">
        <v>105</v>
      </c>
      <c r="C35" s="68">
        <v>-2697</v>
      </c>
      <c r="D35" s="68">
        <v>-2697</v>
      </c>
    </row>
    <row r="36" spans="3:4" ht="12.75">
      <c r="C36" s="10">
        <f>SUM(C32:C35)</f>
        <v>183626</v>
      </c>
      <c r="D36" s="10">
        <f>SUM(D32:D35)</f>
        <v>177576</v>
      </c>
    </row>
    <row r="37" spans="1:4" ht="12.75">
      <c r="A37" s="3" t="s">
        <v>168</v>
      </c>
      <c r="C37" s="2">
        <v>1032</v>
      </c>
      <c r="D37" s="2">
        <v>1032</v>
      </c>
    </row>
    <row r="38" spans="1:4" ht="12.75">
      <c r="A38" s="3" t="s">
        <v>71</v>
      </c>
      <c r="C38" s="4">
        <f>+C36+C37</f>
        <v>184658</v>
      </c>
      <c r="D38" s="4">
        <f>+D36+D37</f>
        <v>178608</v>
      </c>
    </row>
    <row r="39" spans="3:4" ht="12.75">
      <c r="C39" s="2"/>
      <c r="D39" s="2"/>
    </row>
    <row r="40" spans="1:4" ht="12.75">
      <c r="A40" s="3" t="s">
        <v>171</v>
      </c>
      <c r="C40" s="2"/>
      <c r="D40" s="2"/>
    </row>
    <row r="41" spans="2:4" ht="12.75">
      <c r="B41" t="s">
        <v>148</v>
      </c>
      <c r="C41" s="10">
        <v>482</v>
      </c>
      <c r="D41" s="10">
        <v>1233</v>
      </c>
    </row>
    <row r="42" spans="1:4" ht="12.75">
      <c r="A42" s="3"/>
      <c r="B42" s="9" t="s">
        <v>122</v>
      </c>
      <c r="C42" s="10">
        <v>7271</v>
      </c>
      <c r="D42" s="10">
        <v>7271</v>
      </c>
    </row>
    <row r="43" spans="3:4" ht="12.75">
      <c r="C43" s="4">
        <f>SUM(C41:C42)</f>
        <v>7753</v>
      </c>
      <c r="D43" s="4">
        <f>SUM(D41:D42)</f>
        <v>8504</v>
      </c>
    </row>
    <row r="44" spans="3:4" ht="12.75">
      <c r="C44" s="10"/>
      <c r="D44" s="10"/>
    </row>
    <row r="45" spans="1:4" ht="12.75">
      <c r="A45" s="3" t="s">
        <v>20</v>
      </c>
      <c r="C45" s="10"/>
      <c r="D45" s="10"/>
    </row>
    <row r="46" spans="2:4" ht="12.75">
      <c r="B46" t="s">
        <v>45</v>
      </c>
      <c r="C46" s="10">
        <v>19029</v>
      </c>
      <c r="D46" s="10">
        <v>21147</v>
      </c>
    </row>
    <row r="47" spans="2:4" ht="12.75">
      <c r="B47" t="s">
        <v>172</v>
      </c>
      <c r="C47" s="10">
        <v>336</v>
      </c>
      <c r="D47" s="10">
        <v>336</v>
      </c>
    </row>
    <row r="48" spans="2:4" ht="12.75">
      <c r="B48" t="s">
        <v>111</v>
      </c>
      <c r="C48" s="10">
        <v>2893</v>
      </c>
      <c r="D48" s="10">
        <v>1882</v>
      </c>
    </row>
    <row r="49" spans="2:4" ht="12.75">
      <c r="B49" t="s">
        <v>149</v>
      </c>
      <c r="C49" s="10">
        <v>9913</v>
      </c>
      <c r="D49" s="10">
        <v>11076</v>
      </c>
    </row>
    <row r="50" spans="3:4" ht="12.75">
      <c r="C50" s="4">
        <f>SUM(C46:C49)</f>
        <v>32171</v>
      </c>
      <c r="D50" s="4">
        <f>SUM(D46:D49)</f>
        <v>34441</v>
      </c>
    </row>
    <row r="51" spans="1:4" ht="12.75">
      <c r="A51" s="3" t="s">
        <v>76</v>
      </c>
      <c r="B51" s="3"/>
      <c r="C51" s="10">
        <f>+C43+C50</f>
        <v>39924</v>
      </c>
      <c r="D51" s="10">
        <f>+D43+D50</f>
        <v>42945</v>
      </c>
    </row>
    <row r="52" spans="1:4" ht="12.75">
      <c r="A52" s="3"/>
      <c r="B52" s="3"/>
      <c r="C52" s="10"/>
      <c r="D52" s="10"/>
    </row>
    <row r="53" spans="1:4" ht="12.75">
      <c r="A53" s="3" t="s">
        <v>75</v>
      </c>
      <c r="B53" s="3"/>
      <c r="C53" s="18">
        <f>+C51+C38</f>
        <v>224582</v>
      </c>
      <c r="D53" s="18">
        <f>+D51+D38</f>
        <v>221553</v>
      </c>
    </row>
    <row r="54" spans="1:4" ht="12.75">
      <c r="A54" s="3"/>
      <c r="B54" s="3"/>
      <c r="C54" s="10"/>
      <c r="D54" s="10"/>
    </row>
    <row r="55" spans="1:4" ht="12.75">
      <c r="A55" s="3" t="s">
        <v>70</v>
      </c>
      <c r="B55" s="3"/>
      <c r="C55" s="58">
        <f>+C36/C32</f>
        <v>2.3073810660702168</v>
      </c>
      <c r="D55" s="58">
        <f>+D36/D32</f>
        <v>2.2313588499912043</v>
      </c>
    </row>
    <row r="56" spans="3:4" ht="12.75">
      <c r="C56" s="20"/>
      <c r="D56" s="20"/>
    </row>
    <row r="57" spans="3:4" ht="12.75">
      <c r="C57" s="10"/>
      <c r="D57" s="10"/>
    </row>
    <row r="58" spans="1:4" ht="12.75">
      <c r="A58" s="3" t="s">
        <v>181</v>
      </c>
      <c r="C58" s="2"/>
      <c r="D58" s="2"/>
    </row>
    <row r="59" spans="1:4" ht="12.75">
      <c r="A59" s="3" t="s">
        <v>276</v>
      </c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3">
      <selection activeCell="E25" sqref="E25"/>
    </sheetView>
  </sheetViews>
  <sheetFormatPr defaultColWidth="9.140625" defaultRowHeight="12.75"/>
  <cols>
    <col min="1" max="1" width="34.0039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173</v>
      </c>
      <c r="B3" s="3"/>
      <c r="C3" s="3"/>
      <c r="D3" s="3"/>
      <c r="E3" s="3"/>
      <c r="F3" s="3"/>
    </row>
    <row r="4" spans="1:8" ht="12.75">
      <c r="A4" s="3" t="s">
        <v>69</v>
      </c>
      <c r="H4" s="12" t="s">
        <v>61</v>
      </c>
    </row>
    <row r="5" ht="12.75">
      <c r="A5" s="3" t="s">
        <v>318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2" t="s">
        <v>174</v>
      </c>
      <c r="C8" s="143"/>
      <c r="D8" s="143"/>
      <c r="E8" s="144"/>
      <c r="F8" s="145"/>
    </row>
    <row r="9" spans="1:6" ht="12.75">
      <c r="A9" s="3"/>
      <c r="B9" s="139" t="s">
        <v>42</v>
      </c>
      <c r="C9" s="140"/>
      <c r="D9" s="141"/>
      <c r="E9" s="80" t="s">
        <v>43</v>
      </c>
      <c r="F9" s="31"/>
    </row>
    <row r="10" spans="2:6" ht="12.75">
      <c r="B10" s="38"/>
      <c r="C10" s="10"/>
      <c r="D10" s="34" t="s">
        <v>119</v>
      </c>
      <c r="E10" s="81"/>
      <c r="F10" s="25"/>
    </row>
    <row r="11" spans="2:8" ht="12.75">
      <c r="B11" s="127" t="s">
        <v>1</v>
      </c>
      <c r="C11" s="74" t="s">
        <v>106</v>
      </c>
      <c r="D11" s="74" t="s">
        <v>120</v>
      </c>
      <c r="E11" s="82" t="s">
        <v>3</v>
      </c>
      <c r="F11" s="35"/>
      <c r="G11" s="54" t="s">
        <v>175</v>
      </c>
      <c r="H11" s="54" t="s">
        <v>5</v>
      </c>
    </row>
    <row r="12" spans="2:8" ht="12.75">
      <c r="B12" s="128" t="s">
        <v>2</v>
      </c>
      <c r="C12" s="75" t="s">
        <v>107</v>
      </c>
      <c r="D12" s="75" t="s">
        <v>121</v>
      </c>
      <c r="E12" s="83" t="s">
        <v>4</v>
      </c>
      <c r="F12" s="37" t="s">
        <v>5</v>
      </c>
      <c r="G12" s="126" t="s">
        <v>72</v>
      </c>
      <c r="H12" s="126" t="s">
        <v>73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277</v>
      </c>
      <c r="B15" s="76">
        <v>79582</v>
      </c>
      <c r="C15" s="76">
        <v>-2697</v>
      </c>
      <c r="D15" s="76">
        <v>-44</v>
      </c>
      <c r="E15" s="76">
        <v>100735</v>
      </c>
      <c r="F15" s="60">
        <f>SUM(B15:E15)</f>
        <v>177576</v>
      </c>
      <c r="G15" s="72">
        <v>1032</v>
      </c>
      <c r="H15" s="66">
        <f>+F15+G15</f>
        <v>178608</v>
      </c>
    </row>
    <row r="16" ht="12.75">
      <c r="A16" s="3"/>
    </row>
    <row r="17" spans="4:6" ht="13.5" thickBot="1">
      <c r="D17" s="10"/>
      <c r="E17" s="10"/>
      <c r="F17" s="10"/>
    </row>
    <row r="18" spans="1:8" ht="12.75">
      <c r="A18" s="9" t="s">
        <v>177</v>
      </c>
      <c r="B18" s="117"/>
      <c r="C18" s="118"/>
      <c r="D18" s="118"/>
      <c r="E18" s="118"/>
      <c r="F18" s="118"/>
      <c r="G18" s="118"/>
      <c r="H18" s="120"/>
    </row>
    <row r="19" spans="1:8" ht="12.75">
      <c r="A19" s="9" t="s">
        <v>178</v>
      </c>
      <c r="B19" s="121"/>
      <c r="C19" s="60"/>
      <c r="D19" s="60">
        <v>0</v>
      </c>
      <c r="E19" s="60"/>
      <c r="F19" s="60">
        <f>SUM(B19:E19)</f>
        <v>0</v>
      </c>
      <c r="G19" s="60"/>
      <c r="H19" s="122">
        <f>SUM(F19:G19)</f>
        <v>0</v>
      </c>
    </row>
    <row r="20" spans="1:8" ht="13.5" thickBot="1">
      <c r="A20" s="9"/>
      <c r="B20" s="123"/>
      <c r="C20" s="124"/>
      <c r="D20" s="124"/>
      <c r="E20" s="124"/>
      <c r="F20" s="124"/>
      <c r="G20" s="124"/>
      <c r="H20" s="125"/>
    </row>
    <row r="21" spans="1:8" ht="12.75">
      <c r="A21" s="9" t="s">
        <v>179</v>
      </c>
      <c r="B21" s="117"/>
      <c r="C21" s="118"/>
      <c r="D21" s="118"/>
      <c r="E21" s="118"/>
      <c r="F21" s="118"/>
      <c r="G21" s="118"/>
      <c r="H21" s="120"/>
    </row>
    <row r="22" spans="1:8" ht="12.75">
      <c r="A22" s="9" t="s">
        <v>155</v>
      </c>
      <c r="B22" s="121"/>
      <c r="C22" s="60"/>
      <c r="D22" s="60">
        <f>SUM(D18:D20)</f>
        <v>0</v>
      </c>
      <c r="E22" s="60"/>
      <c r="F22" s="60">
        <f>SUM(B22:E22)</f>
        <v>0</v>
      </c>
      <c r="G22" s="60"/>
      <c r="H22" s="122">
        <f>SUM(F22:G22)</f>
        <v>0</v>
      </c>
    </row>
    <row r="23" spans="1:8" ht="12.75">
      <c r="A23" s="9"/>
      <c r="B23" s="121"/>
      <c r="C23" s="60"/>
      <c r="D23" s="60"/>
      <c r="E23" s="60"/>
      <c r="F23" s="60"/>
      <c r="G23" s="60"/>
      <c r="H23" s="122"/>
    </row>
    <row r="24" spans="1:8" ht="13.5" thickBot="1">
      <c r="A24" s="9" t="s">
        <v>167</v>
      </c>
      <c r="B24" s="123"/>
      <c r="C24" s="124"/>
      <c r="D24" s="124"/>
      <c r="E24" s="124">
        <v>6050</v>
      </c>
      <c r="F24" s="124">
        <f>SUM(B24:E24)</f>
        <v>6050</v>
      </c>
      <c r="G24" s="124">
        <v>0</v>
      </c>
      <c r="H24" s="125">
        <f>+F24+G24</f>
        <v>6050</v>
      </c>
    </row>
    <row r="25" spans="1:6" ht="12.75">
      <c r="A25" s="9"/>
      <c r="B25" s="60"/>
      <c r="C25" s="60"/>
      <c r="D25" s="60"/>
      <c r="E25" s="10"/>
      <c r="F25" s="10"/>
    </row>
    <row r="26" spans="1:9" ht="12.75">
      <c r="A26" s="51" t="s">
        <v>180</v>
      </c>
      <c r="B26" s="60"/>
      <c r="C26" s="60"/>
      <c r="D26" s="60">
        <f>SUM(D22:D24)</f>
        <v>0</v>
      </c>
      <c r="E26" s="60">
        <f>SUM(E22:E24)</f>
        <v>6050</v>
      </c>
      <c r="F26" s="60">
        <f>SUM(B26:E26)</f>
        <v>6050</v>
      </c>
      <c r="G26" s="60">
        <f>SUM(G22:G24)</f>
        <v>0</v>
      </c>
      <c r="H26" s="60">
        <f>SUM(F26:G26)</f>
        <v>6050</v>
      </c>
      <c r="I26" s="105"/>
    </row>
    <row r="27" spans="1:9" ht="12.75">
      <c r="A27" s="51"/>
      <c r="B27" s="60"/>
      <c r="C27" s="60"/>
      <c r="D27" s="60"/>
      <c r="E27" s="60"/>
      <c r="F27" s="60"/>
      <c r="G27" s="60"/>
      <c r="H27" s="60"/>
      <c r="I27" s="105"/>
    </row>
    <row r="28" spans="1:9" ht="12.75">
      <c r="A28" s="51"/>
      <c r="B28" s="60"/>
      <c r="C28" s="60"/>
      <c r="D28" s="60"/>
      <c r="E28" s="60"/>
      <c r="F28" s="60"/>
      <c r="G28" s="66"/>
      <c r="H28" s="60"/>
      <c r="I28" s="105"/>
    </row>
    <row r="29" spans="1:8" ht="12.75">
      <c r="A29" s="51" t="s">
        <v>236</v>
      </c>
      <c r="B29" s="60"/>
      <c r="C29" s="60"/>
      <c r="D29" s="60"/>
      <c r="E29" s="60"/>
      <c r="F29" s="60">
        <f>SUM(B29:E29)</f>
        <v>0</v>
      </c>
      <c r="G29" s="73"/>
      <c r="H29" s="60">
        <f>SUM(F29:G29)</f>
        <v>0</v>
      </c>
    </row>
    <row r="30" spans="1:8" ht="12.75">
      <c r="A30" s="5"/>
      <c r="B30" s="78"/>
      <c r="C30" s="78"/>
      <c r="D30" s="77"/>
      <c r="E30" s="77"/>
      <c r="F30" s="77"/>
      <c r="G30" s="66"/>
      <c r="H30" s="66"/>
    </row>
    <row r="31" spans="1:8" s="3" customFormat="1" ht="12.75">
      <c r="A31" s="52" t="s">
        <v>313</v>
      </c>
      <c r="B31" s="70">
        <f>+B15+B26</f>
        <v>79582</v>
      </c>
      <c r="C31" s="70">
        <f aca="true" t="shared" si="0" ref="C31:H31">+C15+C26+C29</f>
        <v>-2697</v>
      </c>
      <c r="D31" s="70">
        <f t="shared" si="0"/>
        <v>-44</v>
      </c>
      <c r="E31" s="70">
        <f t="shared" si="0"/>
        <v>106785</v>
      </c>
      <c r="F31" s="70">
        <f t="shared" si="0"/>
        <v>183626</v>
      </c>
      <c r="G31" s="70">
        <f t="shared" si="0"/>
        <v>1032</v>
      </c>
      <c r="H31" s="70">
        <f t="shared" si="0"/>
        <v>184658</v>
      </c>
    </row>
    <row r="32" spans="1:8" ht="12.75">
      <c r="A32" s="3"/>
      <c r="B32" s="60"/>
      <c r="C32" s="60"/>
      <c r="D32" s="60"/>
      <c r="E32" s="60"/>
      <c r="F32" s="60"/>
      <c r="G32" s="73"/>
      <c r="H32" s="73"/>
    </row>
    <row r="33" spans="1:8" ht="12.75">
      <c r="A33" s="3"/>
      <c r="B33" s="60"/>
      <c r="C33" s="76"/>
      <c r="D33" s="76"/>
      <c r="E33" s="76"/>
      <c r="F33" s="76"/>
      <c r="G33" s="130"/>
      <c r="H33" s="130"/>
    </row>
    <row r="34" spans="1:8" ht="12.75">
      <c r="A34" s="3"/>
      <c r="B34" s="60"/>
      <c r="C34" s="76"/>
      <c r="D34" s="76"/>
      <c r="E34" s="76"/>
      <c r="F34" s="76"/>
      <c r="G34" s="130"/>
      <c r="H34" s="130"/>
    </row>
    <row r="35" spans="1:8" ht="12.75">
      <c r="A35" s="3" t="s">
        <v>176</v>
      </c>
      <c r="B35" s="76">
        <v>79582</v>
      </c>
      <c r="C35" s="76">
        <v>-2166</v>
      </c>
      <c r="D35" s="76">
        <v>-43</v>
      </c>
      <c r="E35" s="76">
        <v>91942</v>
      </c>
      <c r="F35" s="60">
        <f>SUM(B35:E35)</f>
        <v>169315</v>
      </c>
      <c r="G35" s="72">
        <v>58</v>
      </c>
      <c r="H35" s="66">
        <f>+F35+G35</f>
        <v>169373</v>
      </c>
    </row>
    <row r="36" ht="12.75">
      <c r="A36" s="3"/>
    </row>
    <row r="37" spans="1:8" ht="13.5" thickBot="1">
      <c r="A37" s="3"/>
      <c r="B37" s="60"/>
      <c r="C37" s="60"/>
      <c r="D37" s="60"/>
      <c r="E37" s="60"/>
      <c r="F37" s="60"/>
      <c r="G37" s="73"/>
      <c r="H37" s="66"/>
    </row>
    <row r="38" spans="2:8" ht="12.75">
      <c r="B38" s="117"/>
      <c r="C38" s="118"/>
      <c r="D38" s="118"/>
      <c r="E38" s="118"/>
      <c r="F38" s="118"/>
      <c r="G38" s="119"/>
      <c r="H38" s="120"/>
    </row>
    <row r="39" spans="1:8" ht="12.75">
      <c r="A39" s="9" t="s">
        <v>177</v>
      </c>
      <c r="B39" s="121"/>
      <c r="C39" s="60"/>
      <c r="D39" s="60"/>
      <c r="E39" s="60"/>
      <c r="F39" s="60"/>
      <c r="G39" s="60"/>
      <c r="H39" s="122"/>
    </row>
    <row r="40" spans="1:8" ht="12.75">
      <c r="A40" s="9" t="s">
        <v>178</v>
      </c>
      <c r="B40" s="121"/>
      <c r="C40" s="60"/>
      <c r="D40" s="60">
        <v>13</v>
      </c>
      <c r="E40" s="60"/>
      <c r="F40" s="60">
        <f>SUM(B40:E40)</f>
        <v>13</v>
      </c>
      <c r="G40" s="60"/>
      <c r="H40" s="122">
        <f>+F40+G40</f>
        <v>13</v>
      </c>
    </row>
    <row r="41" spans="1:8" ht="13.5" thickBot="1">
      <c r="A41" s="9"/>
      <c r="B41" s="123"/>
      <c r="C41" s="124"/>
      <c r="D41" s="124"/>
      <c r="E41" s="124"/>
      <c r="F41" s="124"/>
      <c r="G41" s="124"/>
      <c r="H41" s="125"/>
    </row>
    <row r="42" spans="1:8" ht="12.75">
      <c r="A42" s="9" t="s">
        <v>179</v>
      </c>
      <c r="B42" s="117"/>
      <c r="C42" s="118"/>
      <c r="D42" s="118"/>
      <c r="E42" s="118"/>
      <c r="F42" s="118"/>
      <c r="G42" s="118"/>
      <c r="H42" s="120"/>
    </row>
    <row r="43" spans="1:8" ht="12.75">
      <c r="A43" s="9" t="s">
        <v>155</v>
      </c>
      <c r="B43" s="121"/>
      <c r="C43" s="60"/>
      <c r="D43" s="60">
        <f>SUM(D39:D41)</f>
        <v>13</v>
      </c>
      <c r="E43" s="60"/>
      <c r="F43" s="60">
        <f>SUM(B43:E43)</f>
        <v>13</v>
      </c>
      <c r="G43" s="60"/>
      <c r="H43" s="122">
        <f>+F43+G43</f>
        <v>13</v>
      </c>
    </row>
    <row r="44" spans="1:8" ht="12.75">
      <c r="A44" s="9"/>
      <c r="B44" s="121"/>
      <c r="C44" s="60"/>
      <c r="D44" s="60"/>
      <c r="E44" s="60"/>
      <c r="F44" s="60"/>
      <c r="G44" s="60"/>
      <c r="H44" s="122"/>
    </row>
    <row r="45" spans="1:8" ht="13.5" thickBot="1">
      <c r="A45" s="9" t="s">
        <v>167</v>
      </c>
      <c r="B45" s="123"/>
      <c r="C45" s="124"/>
      <c r="D45" s="124"/>
      <c r="E45" s="124">
        <v>4885</v>
      </c>
      <c r="F45" s="124">
        <f>SUM(B45:E45)</f>
        <v>4885</v>
      </c>
      <c r="G45" s="124"/>
      <c r="H45" s="125">
        <f>+F45+G45</f>
        <v>4885</v>
      </c>
    </row>
    <row r="46" spans="1:8" ht="12.75">
      <c r="A46" s="9"/>
      <c r="B46" s="60"/>
      <c r="C46" s="60"/>
      <c r="D46" s="60"/>
      <c r="E46" s="60"/>
      <c r="F46" s="60"/>
      <c r="G46" s="66"/>
      <c r="H46" s="66"/>
    </row>
    <row r="47" spans="1:8" ht="12.75">
      <c r="A47" s="51" t="s">
        <v>180</v>
      </c>
      <c r="B47" s="60"/>
      <c r="C47" s="60">
        <v>0</v>
      </c>
      <c r="D47" s="60">
        <f>SUM(D43:D45)</f>
        <v>13</v>
      </c>
      <c r="E47" s="60">
        <f>SUM(E43:E45)</f>
        <v>4885</v>
      </c>
      <c r="F47" s="60">
        <f>SUM(F43:F45)</f>
        <v>4898</v>
      </c>
      <c r="G47" s="73">
        <v>0</v>
      </c>
      <c r="H47" s="60">
        <f>SUM(F47:G47)</f>
        <v>4898</v>
      </c>
    </row>
    <row r="48" spans="1:8" ht="12.75">
      <c r="A48" s="51"/>
      <c r="B48" s="60"/>
      <c r="C48" s="60"/>
      <c r="D48" s="60"/>
      <c r="E48" s="60"/>
      <c r="F48" s="60"/>
      <c r="G48" s="73"/>
      <c r="H48" s="60"/>
    </row>
    <row r="49" spans="1:8" ht="12.75">
      <c r="A49" s="51" t="s">
        <v>236</v>
      </c>
      <c r="B49" s="60"/>
      <c r="C49" s="60">
        <v>-123</v>
      </c>
      <c r="D49" s="60"/>
      <c r="E49" s="60"/>
      <c r="F49" s="60">
        <f>SUM(B49:E49)</f>
        <v>-123</v>
      </c>
      <c r="G49" s="73">
        <v>0</v>
      </c>
      <c r="H49" s="60">
        <f>SUM(F49:G49)</f>
        <v>-123</v>
      </c>
    </row>
    <row r="50" spans="1:8" ht="12.75">
      <c r="A50" s="133"/>
      <c r="B50" s="60"/>
      <c r="C50" s="60"/>
      <c r="D50" s="60"/>
      <c r="E50" s="60"/>
      <c r="F50" s="60"/>
      <c r="G50" s="73"/>
      <c r="H50" s="60"/>
    </row>
    <row r="51" spans="1:8" ht="12.75">
      <c r="A51" s="5"/>
      <c r="B51" s="77"/>
      <c r="C51" s="77"/>
      <c r="D51" s="77"/>
      <c r="E51" s="77"/>
      <c r="F51" s="77"/>
      <c r="G51" s="68"/>
      <c r="H51" s="68"/>
    </row>
    <row r="52" spans="1:8" s="3" customFormat="1" ht="12.75">
      <c r="A52" s="52" t="s">
        <v>332</v>
      </c>
      <c r="B52" s="116">
        <f>+B35+B47</f>
        <v>79582</v>
      </c>
      <c r="C52" s="116">
        <f aca="true" t="shared" si="1" ref="C52:H52">+C35+C47+C49</f>
        <v>-2289</v>
      </c>
      <c r="D52" s="116">
        <f t="shared" si="1"/>
        <v>-30</v>
      </c>
      <c r="E52" s="116">
        <f t="shared" si="1"/>
        <v>96827</v>
      </c>
      <c r="F52" s="116">
        <f t="shared" si="1"/>
        <v>174090</v>
      </c>
      <c r="G52" s="116">
        <f t="shared" si="1"/>
        <v>58</v>
      </c>
      <c r="H52" s="116">
        <f t="shared" si="1"/>
        <v>174148</v>
      </c>
    </row>
    <row r="53" spans="1:6" ht="12.75">
      <c r="A53" s="3"/>
      <c r="B53" s="10"/>
      <c r="C53" s="10"/>
      <c r="D53" s="10"/>
      <c r="E53" s="10"/>
      <c r="F53" s="10"/>
    </row>
    <row r="54" spans="1:6" ht="12.75">
      <c r="A54" s="3"/>
      <c r="B54" s="10"/>
      <c r="C54" s="10"/>
      <c r="D54" s="10"/>
      <c r="E54" s="10"/>
      <c r="F54" s="10"/>
    </row>
    <row r="55" ht="12.75">
      <c r="A55" s="3" t="s">
        <v>181</v>
      </c>
    </row>
    <row r="56" ht="12.75">
      <c r="A56" s="3" t="s">
        <v>276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37">
      <selection activeCell="H45" sqref="H45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173</v>
      </c>
    </row>
    <row r="4" spans="1:3" ht="12.75">
      <c r="A4" s="3" t="s">
        <v>183</v>
      </c>
      <c r="C4" s="43" t="s">
        <v>68</v>
      </c>
    </row>
    <row r="5" spans="1:3" ht="12.75">
      <c r="A5" s="3" t="s">
        <v>318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311</v>
      </c>
      <c r="C7" s="49" t="s">
        <v>312</v>
      </c>
    </row>
    <row r="8" spans="2:3" ht="12.75">
      <c r="B8" s="43" t="s">
        <v>7</v>
      </c>
      <c r="C8" s="43" t="s">
        <v>7</v>
      </c>
    </row>
    <row r="9" spans="2:3" ht="12.75">
      <c r="B9" s="43"/>
      <c r="C9" s="43"/>
    </row>
    <row r="10" spans="1:3" ht="12.75">
      <c r="A10" s="3" t="s">
        <v>44</v>
      </c>
      <c r="B10" s="42"/>
      <c r="C10" s="42"/>
    </row>
    <row r="11" spans="1:3" ht="12.75">
      <c r="A11" s="9" t="s">
        <v>184</v>
      </c>
      <c r="B11" s="42">
        <v>8110</v>
      </c>
      <c r="C11" s="42">
        <v>6366</v>
      </c>
    </row>
    <row r="12" spans="1:3" ht="12.75">
      <c r="A12" s="9"/>
      <c r="B12" s="42"/>
      <c r="C12" s="42"/>
    </row>
    <row r="13" spans="1:3" ht="12.75">
      <c r="A13" s="61" t="s">
        <v>185</v>
      </c>
      <c r="B13" s="42"/>
      <c r="C13" s="42"/>
    </row>
    <row r="14" spans="1:3" ht="12.75">
      <c r="A14" s="9" t="s">
        <v>186</v>
      </c>
      <c r="B14" s="42">
        <v>3471</v>
      </c>
      <c r="C14" s="42">
        <v>3477</v>
      </c>
    </row>
    <row r="15" spans="1:3" ht="12.75">
      <c r="A15" s="9" t="s">
        <v>263</v>
      </c>
      <c r="B15" s="42"/>
      <c r="C15" s="42">
        <v>0</v>
      </c>
    </row>
    <row r="16" spans="1:3" ht="12.75">
      <c r="A16" s="9" t="s">
        <v>264</v>
      </c>
      <c r="B16" s="42">
        <v>0</v>
      </c>
      <c r="C16" s="42">
        <v>0</v>
      </c>
    </row>
    <row r="17" spans="1:3" ht="12.75">
      <c r="A17" s="9" t="s">
        <v>271</v>
      </c>
      <c r="B17" s="42">
        <v>0</v>
      </c>
      <c r="C17" s="42"/>
    </row>
    <row r="18" spans="1:3" ht="12.75">
      <c r="A18" s="9" t="s">
        <v>80</v>
      </c>
      <c r="B18" s="42">
        <v>205</v>
      </c>
      <c r="C18" s="42">
        <v>271</v>
      </c>
    </row>
    <row r="19" spans="1:3" ht="12.75">
      <c r="A19" s="9" t="s">
        <v>143</v>
      </c>
      <c r="B19" s="42">
        <v>-214</v>
      </c>
      <c r="C19" s="42">
        <v>-357</v>
      </c>
    </row>
    <row r="20" spans="1:3" ht="12.75">
      <c r="A20" s="9" t="s">
        <v>187</v>
      </c>
      <c r="B20" s="42">
        <v>0</v>
      </c>
      <c r="C20" s="42">
        <v>0</v>
      </c>
    </row>
    <row r="21" spans="1:3" ht="12.75">
      <c r="A21" s="9" t="s">
        <v>188</v>
      </c>
      <c r="B21" s="101">
        <v>0</v>
      </c>
      <c r="C21" s="101">
        <v>973</v>
      </c>
    </row>
    <row r="22" spans="1:3" ht="12.75">
      <c r="A22" s="3" t="s">
        <v>189</v>
      </c>
      <c r="B22" s="42">
        <f>SUM(B11:B21)</f>
        <v>11572</v>
      </c>
      <c r="C22" s="42">
        <f>SUM(C11:C21)</f>
        <v>10730</v>
      </c>
    </row>
    <row r="23" spans="1:3" ht="12.75">
      <c r="A23" s="9" t="s">
        <v>190</v>
      </c>
      <c r="B23" s="42">
        <v>-6221</v>
      </c>
      <c r="C23" s="42">
        <v>-5925</v>
      </c>
    </row>
    <row r="24" spans="1:3" ht="12.75">
      <c r="A24" s="9" t="s">
        <v>192</v>
      </c>
      <c r="B24" s="42">
        <v>-613</v>
      </c>
      <c r="C24" s="42">
        <v>-5272</v>
      </c>
    </row>
    <row r="25" spans="1:3" ht="12.75">
      <c r="A25" s="9" t="s">
        <v>191</v>
      </c>
      <c r="B25" s="42">
        <v>-2452</v>
      </c>
      <c r="C25" s="42">
        <v>2485</v>
      </c>
    </row>
    <row r="26" spans="2:3" ht="12.75">
      <c r="B26" s="101">
        <v>0</v>
      </c>
      <c r="C26" s="101">
        <v>0</v>
      </c>
    </row>
    <row r="27" spans="1:3" ht="12.75">
      <c r="A27" s="3" t="s">
        <v>193</v>
      </c>
      <c r="B27" s="42">
        <f>SUM(B22:B26)</f>
        <v>2286</v>
      </c>
      <c r="C27" s="42">
        <f>SUM(C22:C26)</f>
        <v>2018</v>
      </c>
    </row>
    <row r="28" spans="1:3" ht="12.75">
      <c r="A28" s="9" t="s">
        <v>202</v>
      </c>
      <c r="B28" s="42">
        <v>214</v>
      </c>
      <c r="C28" s="42">
        <v>357</v>
      </c>
    </row>
    <row r="29" spans="1:3" ht="12.75">
      <c r="A29" s="9" t="s">
        <v>268</v>
      </c>
      <c r="B29" s="42">
        <v>450</v>
      </c>
      <c r="C29" s="42"/>
    </row>
    <row r="30" spans="1:3" ht="12.75">
      <c r="A30" s="9" t="s">
        <v>195</v>
      </c>
      <c r="B30" s="42">
        <v>-1589</v>
      </c>
      <c r="C30" s="42">
        <v>-1279</v>
      </c>
    </row>
    <row r="31" spans="1:3" ht="12.75">
      <c r="A31" s="3" t="s">
        <v>196</v>
      </c>
      <c r="B31" s="102">
        <f>SUM(B27:B30)</f>
        <v>1361</v>
      </c>
      <c r="C31" s="102">
        <f>SUM(C27:C30)</f>
        <v>1096</v>
      </c>
    </row>
    <row r="32" spans="2:3" ht="12.75">
      <c r="B32" s="42"/>
      <c r="C32" s="42"/>
    </row>
    <row r="33" spans="1:3" ht="12.75">
      <c r="A33" s="3" t="s">
        <v>52</v>
      </c>
      <c r="B33" s="42"/>
      <c r="C33" s="42"/>
    </row>
    <row r="34" spans="1:3" ht="12.75">
      <c r="A34" s="9" t="s">
        <v>197</v>
      </c>
      <c r="B34" s="42">
        <v>-13243</v>
      </c>
      <c r="C34" s="42">
        <v>-3707</v>
      </c>
    </row>
    <row r="35" spans="1:3" ht="12.75">
      <c r="A35" s="9" t="s">
        <v>265</v>
      </c>
      <c r="B35" s="42">
        <v>1278</v>
      </c>
      <c r="C35" s="42">
        <v>0</v>
      </c>
    </row>
    <row r="36" spans="1:3" ht="12.75">
      <c r="A36" s="9" t="s">
        <v>266</v>
      </c>
      <c r="B36" s="42"/>
      <c r="C36" s="42">
        <v>0</v>
      </c>
    </row>
    <row r="37" spans="1:3" ht="12.75">
      <c r="A37" s="3" t="s">
        <v>198</v>
      </c>
      <c r="B37" s="102">
        <f>SUM(B34:B36)</f>
        <v>-11965</v>
      </c>
      <c r="C37" s="102">
        <f>SUM(C34:C36)</f>
        <v>-3707</v>
      </c>
    </row>
    <row r="38" spans="2:3" ht="12.75">
      <c r="B38" s="42"/>
      <c r="C38" s="42"/>
    </row>
    <row r="39" spans="1:3" ht="12.75">
      <c r="A39" s="3" t="s">
        <v>199</v>
      </c>
      <c r="B39" s="42"/>
      <c r="C39" s="42"/>
    </row>
    <row r="40" spans="1:3" ht="12.75">
      <c r="A40" s="9" t="s">
        <v>260</v>
      </c>
      <c r="B40" s="42">
        <v>0</v>
      </c>
      <c r="C40" s="42">
        <v>0</v>
      </c>
    </row>
    <row r="41" spans="1:3" ht="12.75">
      <c r="A41" s="9" t="s">
        <v>236</v>
      </c>
      <c r="B41" s="42">
        <v>0</v>
      </c>
      <c r="C41" s="42">
        <v>0</v>
      </c>
    </row>
    <row r="42" spans="1:3" ht="12.75">
      <c r="A42" s="9" t="s">
        <v>206</v>
      </c>
      <c r="B42" s="42">
        <v>4219</v>
      </c>
      <c r="C42" s="42">
        <v>3481</v>
      </c>
    </row>
    <row r="43" spans="1:3" ht="12.75">
      <c r="A43" s="9" t="s">
        <v>200</v>
      </c>
      <c r="B43" s="42">
        <v>-776</v>
      </c>
      <c r="C43" s="42">
        <v>-4395</v>
      </c>
    </row>
    <row r="44" spans="1:3" ht="12.75">
      <c r="A44" s="9" t="s">
        <v>267</v>
      </c>
      <c r="B44" s="42">
        <v>-33</v>
      </c>
      <c r="C44" s="42">
        <v>-72</v>
      </c>
    </row>
    <row r="45" spans="1:3" ht="12.75">
      <c r="A45" s="9" t="s">
        <v>194</v>
      </c>
      <c r="B45" s="42">
        <v>-205</v>
      </c>
      <c r="C45" s="42">
        <v>-271</v>
      </c>
    </row>
    <row r="46" spans="1:3" ht="12.75">
      <c r="A46" s="3" t="s">
        <v>201</v>
      </c>
      <c r="B46" s="102">
        <f>SUM(B40:B45)</f>
        <v>3205</v>
      </c>
      <c r="C46" s="102">
        <f>SUM(C40:C45)</f>
        <v>-1257</v>
      </c>
    </row>
    <row r="47" spans="1:3" ht="12.75">
      <c r="A47" s="9"/>
      <c r="B47" s="42"/>
      <c r="C47" s="42"/>
    </row>
    <row r="48" spans="2:3" ht="12.75">
      <c r="B48" s="88"/>
      <c r="C48" s="88"/>
    </row>
    <row r="49" spans="1:3" ht="12.75">
      <c r="A49" s="3" t="s">
        <v>23</v>
      </c>
      <c r="B49" s="88">
        <f>+B31+B37+B46</f>
        <v>-7399</v>
      </c>
      <c r="C49" s="88">
        <f>+C31+C37+C46</f>
        <v>-3868</v>
      </c>
    </row>
    <row r="50" spans="1:3" ht="12.75">
      <c r="A50" s="3" t="s">
        <v>90</v>
      </c>
      <c r="B50" s="44">
        <v>43425</v>
      </c>
      <c r="C50" s="44">
        <v>41350</v>
      </c>
    </row>
    <row r="51" spans="1:3" ht="12.75">
      <c r="A51" s="3" t="s">
        <v>319</v>
      </c>
      <c r="B51" s="45">
        <f>SUM(B49:B50)</f>
        <v>36026</v>
      </c>
      <c r="C51" s="45">
        <f>SUM(C49:C50)</f>
        <v>37482</v>
      </c>
    </row>
    <row r="53" ht="12.75">
      <c r="A53" s="3" t="s">
        <v>19</v>
      </c>
    </row>
    <row r="54" ht="12.75">
      <c r="A54" s="9" t="s">
        <v>203</v>
      </c>
    </row>
    <row r="55" ht="12.75">
      <c r="A55" s="9"/>
    </row>
    <row r="56" spans="1:3" ht="12.75">
      <c r="A56" s="9" t="s">
        <v>204</v>
      </c>
      <c r="B56" s="41">
        <v>28026</v>
      </c>
      <c r="C56" s="41">
        <v>6482</v>
      </c>
    </row>
    <row r="57" spans="1:3" ht="12.75">
      <c r="A57" s="9" t="s">
        <v>205</v>
      </c>
      <c r="B57" s="41">
        <v>8000</v>
      </c>
      <c r="C57" s="41">
        <v>31000</v>
      </c>
    </row>
    <row r="58" spans="2:3" ht="12.75">
      <c r="B58" s="103">
        <f>SUM(B56:B57)</f>
        <v>36026</v>
      </c>
      <c r="C58" s="103">
        <f>SUM(C56:C57)</f>
        <v>37482</v>
      </c>
    </row>
    <row r="61" ht="12.75">
      <c r="A61" s="3" t="s">
        <v>181</v>
      </c>
    </row>
    <row r="62" ht="12.75">
      <c r="A62" s="3" t="s">
        <v>276</v>
      </c>
    </row>
    <row r="64" ht="12.75">
      <c r="D64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4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8"/>
  <sheetViews>
    <sheetView zoomScalePageLayoutView="0" workbookViewId="0" topLeftCell="A71">
      <selection activeCell="B145" sqref="B145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182</v>
      </c>
      <c r="H2" s="8" t="s">
        <v>62</v>
      </c>
    </row>
    <row r="3" ht="12.75">
      <c r="A3" s="3" t="s">
        <v>302</v>
      </c>
    </row>
    <row r="5" spans="1:2" ht="12.75">
      <c r="A5" s="6">
        <v>1</v>
      </c>
      <c r="B5" s="3" t="s">
        <v>46</v>
      </c>
    </row>
    <row r="6" spans="1:2" s="9" customFormat="1" ht="12.75">
      <c r="A6" s="16"/>
      <c r="B6" s="9" t="s">
        <v>218</v>
      </c>
    </row>
    <row r="7" spans="1:2" s="9" customFormat="1" ht="12.75">
      <c r="A7" s="16"/>
      <c r="B7" s="9" t="s">
        <v>219</v>
      </c>
    </row>
    <row r="8" spans="1:2" s="9" customFormat="1" ht="12.75">
      <c r="A8" s="16"/>
      <c r="B8" s="9" t="s">
        <v>220</v>
      </c>
    </row>
    <row r="9" spans="1:2" s="9" customFormat="1" ht="12.75">
      <c r="A9" s="16"/>
      <c r="B9" s="9" t="s">
        <v>221</v>
      </c>
    </row>
    <row r="10" spans="1:2" s="9" customFormat="1" ht="12.75">
      <c r="A10" s="16"/>
      <c r="B10" s="9" t="s">
        <v>222</v>
      </c>
    </row>
    <row r="11" spans="1:2" s="9" customFormat="1" ht="12.75">
      <c r="A11" s="16"/>
      <c r="B11" s="9" t="s">
        <v>223</v>
      </c>
    </row>
    <row r="12" spans="1:2" s="9" customFormat="1" ht="12.75">
      <c r="A12" s="16"/>
      <c r="B12" s="9" t="s">
        <v>278</v>
      </c>
    </row>
    <row r="13" s="9" customFormat="1" ht="12.75">
      <c r="A13" s="16"/>
    </row>
    <row r="14" spans="1:2" s="9" customFormat="1" ht="12.75">
      <c r="A14" s="16"/>
      <c r="B14" s="9" t="s">
        <v>282</v>
      </c>
    </row>
    <row r="15" spans="1:2" s="9" customFormat="1" ht="12.75">
      <c r="A15" s="16"/>
      <c r="B15" s="9" t="s">
        <v>291</v>
      </c>
    </row>
    <row r="16" spans="1:2" s="9" customFormat="1" ht="12.75">
      <c r="A16" s="16"/>
      <c r="B16" s="9" t="s">
        <v>292</v>
      </c>
    </row>
    <row r="17" spans="1:2" s="9" customFormat="1" ht="12.75">
      <c r="A17" s="16"/>
      <c r="B17" s="9" t="s">
        <v>293</v>
      </c>
    </row>
    <row r="18" spans="1:2" s="9" customFormat="1" ht="12.75">
      <c r="A18" s="16"/>
      <c r="B18" s="9" t="s">
        <v>290</v>
      </c>
    </row>
    <row r="19" s="9" customFormat="1" ht="12.75">
      <c r="A19" s="16"/>
    </row>
    <row r="20" s="9" customFormat="1" ht="12.75">
      <c r="A20" s="16"/>
    </row>
    <row r="21" spans="1:2" s="9" customFormat="1" ht="12.75">
      <c r="A21" s="16"/>
      <c r="B21" s="3"/>
    </row>
    <row r="22" s="9" customFormat="1" ht="12.75">
      <c r="A22" s="16"/>
    </row>
    <row r="23" s="9" customFormat="1" ht="12.75">
      <c r="A23" s="16"/>
    </row>
    <row r="24" s="9" customFormat="1" ht="12.75">
      <c r="A24" s="16"/>
    </row>
    <row r="25" s="9" customFormat="1" ht="12.75">
      <c r="A25" s="16"/>
    </row>
    <row r="26" s="9" customFormat="1" ht="12.75">
      <c r="A26" s="16"/>
    </row>
    <row r="27" s="9" customFormat="1" ht="12.75">
      <c r="A27" s="16"/>
    </row>
    <row r="28" s="9" customFormat="1" ht="12.75">
      <c r="A28" s="16"/>
    </row>
    <row r="29" s="9" customFormat="1" ht="12.75">
      <c r="A29" s="16"/>
    </row>
    <row r="30" s="9" customFormat="1" ht="12.75">
      <c r="A30" s="16"/>
    </row>
    <row r="33" ht="12.75">
      <c r="A33" s="6" t="s">
        <v>0</v>
      </c>
    </row>
    <row r="34" spans="1:8" ht="12.75">
      <c r="A34" s="6" t="s">
        <v>182</v>
      </c>
      <c r="H34" s="8" t="s">
        <v>63</v>
      </c>
    </row>
    <row r="35" ht="12.75">
      <c r="A35" s="3" t="s">
        <v>302</v>
      </c>
    </row>
    <row r="36" ht="12.75">
      <c r="A36" s="3"/>
    </row>
    <row r="37" spans="1:2" ht="12.75">
      <c r="A37" s="6">
        <v>2</v>
      </c>
      <c r="B37" s="3" t="s">
        <v>237</v>
      </c>
    </row>
    <row r="38" ht="12.75">
      <c r="B38" t="s">
        <v>279</v>
      </c>
    </row>
    <row r="39" ht="12.75">
      <c r="B39" t="s">
        <v>238</v>
      </c>
    </row>
    <row r="41" spans="1:2" ht="12.75">
      <c r="A41" s="6">
        <v>3</v>
      </c>
      <c r="B41" s="3" t="s">
        <v>28</v>
      </c>
    </row>
    <row r="42" ht="12.75">
      <c r="B42" t="s">
        <v>93</v>
      </c>
    </row>
    <row r="43" ht="12.75">
      <c r="B43" t="s">
        <v>37</v>
      </c>
    </row>
    <row r="45" spans="1:2" ht="12.75">
      <c r="A45" s="19">
        <v>4</v>
      </c>
      <c r="B45" s="3" t="s">
        <v>30</v>
      </c>
    </row>
    <row r="46" spans="1:2" s="9" customFormat="1" ht="12.75">
      <c r="A46" s="16"/>
      <c r="B46" s="9" t="s">
        <v>91</v>
      </c>
    </row>
    <row r="47" spans="1:2" s="9" customFormat="1" ht="12.75">
      <c r="A47" s="16"/>
      <c r="B47" s="9" t="s">
        <v>92</v>
      </c>
    </row>
    <row r="48" s="9" customFormat="1" ht="12.75">
      <c r="A48" s="16"/>
    </row>
    <row r="49" spans="1:2" ht="12.75">
      <c r="A49" s="6">
        <v>5</v>
      </c>
      <c r="B49" s="3" t="s">
        <v>31</v>
      </c>
    </row>
    <row r="50" ht="12.75">
      <c r="B50" t="s">
        <v>32</v>
      </c>
    </row>
    <row r="51" ht="12.75">
      <c r="B51" t="s">
        <v>33</v>
      </c>
    </row>
    <row r="53" spans="1:2" ht="12.75">
      <c r="A53" s="6">
        <v>6</v>
      </c>
      <c r="B53" s="3" t="s">
        <v>11</v>
      </c>
    </row>
    <row r="54" ht="12.75">
      <c r="B54" s="9" t="s">
        <v>142</v>
      </c>
    </row>
    <row r="55" ht="12.75">
      <c r="B55" s="9"/>
    </row>
    <row r="56" spans="1:8" ht="12.75">
      <c r="A56" s="6">
        <v>7</v>
      </c>
      <c r="B56" s="3" t="s">
        <v>24</v>
      </c>
      <c r="G56" s="146"/>
      <c r="H56" s="146"/>
    </row>
    <row r="57" spans="2:9" ht="12.75">
      <c r="B57" s="9" t="s">
        <v>294</v>
      </c>
      <c r="G57" s="26"/>
      <c r="H57" s="27"/>
      <c r="I57" s="9"/>
    </row>
    <row r="58" spans="2:8" ht="12.75">
      <c r="B58" s="9"/>
      <c r="G58" s="26"/>
      <c r="H58" s="27"/>
    </row>
    <row r="59" spans="1:8" ht="12.75">
      <c r="A59" s="6">
        <v>8</v>
      </c>
      <c r="B59" s="3" t="s">
        <v>246</v>
      </c>
      <c r="G59" s="26"/>
      <c r="H59" s="27"/>
    </row>
    <row r="60" spans="2:8" ht="12.75">
      <c r="B60" s="9"/>
      <c r="G60" s="48"/>
      <c r="H60" s="27"/>
    </row>
    <row r="61" spans="2:8" ht="12.75">
      <c r="B61" s="3" t="s">
        <v>86</v>
      </c>
      <c r="C61" s="3"/>
      <c r="D61" s="3"/>
      <c r="G61" s="8" t="s">
        <v>7</v>
      </c>
      <c r="H61" s="27"/>
    </row>
    <row r="62" spans="2:8" ht="12.75">
      <c r="B62" t="s">
        <v>8</v>
      </c>
      <c r="E62" s="9"/>
      <c r="G62" s="43" t="s">
        <v>96</v>
      </c>
      <c r="H62" s="53"/>
    </row>
    <row r="63" spans="7:8" ht="12.75">
      <c r="G63" s="43"/>
      <c r="H63" s="53"/>
    </row>
    <row r="64" spans="1:8" ht="12.75">
      <c r="A64" s="6">
        <v>9</v>
      </c>
      <c r="B64" s="3" t="s">
        <v>8</v>
      </c>
      <c r="H64" s="9"/>
    </row>
    <row r="65" spans="2:5" ht="12.75">
      <c r="B65" s="9" t="s">
        <v>108</v>
      </c>
      <c r="C65" s="109"/>
      <c r="D65" s="109"/>
      <c r="E65" s="109"/>
    </row>
    <row r="66" spans="2:5" ht="12.75">
      <c r="B66" s="9" t="s">
        <v>109</v>
      </c>
      <c r="C66" s="109"/>
      <c r="D66" s="109"/>
      <c r="E66" s="109"/>
    </row>
    <row r="68" spans="1:2" ht="12.75">
      <c r="A68" s="6">
        <v>10</v>
      </c>
      <c r="B68" s="3" t="s">
        <v>34</v>
      </c>
    </row>
    <row r="69" ht="12.75">
      <c r="B69" t="s">
        <v>38</v>
      </c>
    </row>
    <row r="70" ht="12.75">
      <c r="B70" s="9" t="s">
        <v>304</v>
      </c>
    </row>
    <row r="71" ht="12.75">
      <c r="B71" s="9" t="s">
        <v>217</v>
      </c>
    </row>
    <row r="73" spans="1:2" ht="12.75">
      <c r="A73" s="6">
        <v>11</v>
      </c>
      <c r="B73" s="3" t="s">
        <v>27</v>
      </c>
    </row>
    <row r="74" ht="12.75">
      <c r="B74" s="9" t="s">
        <v>298</v>
      </c>
    </row>
    <row r="75" ht="12.75">
      <c r="B75" s="9" t="s">
        <v>297</v>
      </c>
    </row>
    <row r="76" ht="12.75">
      <c r="B76" s="9" t="s">
        <v>299</v>
      </c>
    </row>
    <row r="77" ht="12.75">
      <c r="B77" s="9" t="s">
        <v>337</v>
      </c>
    </row>
    <row r="78" ht="12.75">
      <c r="B78" s="9"/>
    </row>
    <row r="79" ht="12.75">
      <c r="B79" s="9" t="s">
        <v>301</v>
      </c>
    </row>
    <row r="80" ht="12.75">
      <c r="B80" s="9" t="s">
        <v>300</v>
      </c>
    </row>
    <row r="81" spans="2:8" ht="12.75">
      <c r="B81" s="9"/>
      <c r="G81" s="26"/>
      <c r="H81" s="27"/>
    </row>
    <row r="82" spans="2:8" ht="12.75">
      <c r="B82" s="9"/>
      <c r="G82" s="26"/>
      <c r="H82" s="27"/>
    </row>
    <row r="83" ht="12.75">
      <c r="A83" s="6" t="s">
        <v>0</v>
      </c>
    </row>
    <row r="84" spans="1:8" ht="12.75">
      <c r="A84" s="6" t="s">
        <v>182</v>
      </c>
      <c r="H84" s="8" t="s">
        <v>64</v>
      </c>
    </row>
    <row r="85" ht="12.75">
      <c r="A85" s="3" t="s">
        <v>302</v>
      </c>
    </row>
    <row r="86" spans="7:8" ht="12.75">
      <c r="G86" s="26"/>
      <c r="H86" s="27"/>
    </row>
    <row r="87" spans="1:10" ht="12.75">
      <c r="A87" s="6">
        <v>12</v>
      </c>
      <c r="B87" s="3" t="s">
        <v>130</v>
      </c>
      <c r="J87" s="105"/>
    </row>
    <row r="88" ht="12.75">
      <c r="J88" s="105"/>
    </row>
    <row r="89" spans="2:10" ht="12.75">
      <c r="B89" s="3" t="s">
        <v>320</v>
      </c>
      <c r="J89" s="105"/>
    </row>
    <row r="90" spans="1:10" s="41" customFormat="1" ht="12.75">
      <c r="A90" s="39"/>
      <c r="B90" s="40" t="s">
        <v>305</v>
      </c>
      <c r="C90"/>
      <c r="D90"/>
      <c r="E90" s="55" t="s">
        <v>154</v>
      </c>
      <c r="F90" s="55" t="s">
        <v>154</v>
      </c>
      <c r="G90" s="33"/>
      <c r="H90"/>
      <c r="J90" s="90"/>
    </row>
    <row r="91" spans="1:10" s="41" customFormat="1" ht="12.75">
      <c r="A91" s="39"/>
      <c r="B91" s="110"/>
      <c r="C91" s="84" t="s">
        <v>85</v>
      </c>
      <c r="D91" s="84" t="s">
        <v>85</v>
      </c>
      <c r="E91" s="85" t="s">
        <v>84</v>
      </c>
      <c r="F91" s="85" t="s">
        <v>84</v>
      </c>
      <c r="G91" s="85" t="s">
        <v>5</v>
      </c>
      <c r="H91" s="85" t="s">
        <v>5</v>
      </c>
      <c r="J91" s="90"/>
    </row>
    <row r="92" spans="1:10" s="41" customFormat="1" ht="12.75">
      <c r="A92" s="39"/>
      <c r="B92" s="112"/>
      <c r="C92" s="104">
        <v>2013</v>
      </c>
      <c r="D92" s="104">
        <v>2012</v>
      </c>
      <c r="E92" s="104">
        <v>2013</v>
      </c>
      <c r="F92" s="104">
        <v>2012</v>
      </c>
      <c r="G92" s="104">
        <v>2013</v>
      </c>
      <c r="H92" s="104">
        <v>2012</v>
      </c>
      <c r="J92" s="90"/>
    </row>
    <row r="93" spans="1:10" s="41" customFormat="1" ht="12.75">
      <c r="A93" s="39"/>
      <c r="B93" s="111"/>
      <c r="C93" s="43" t="s">
        <v>7</v>
      </c>
      <c r="D93" s="43" t="s">
        <v>7</v>
      </c>
      <c r="E93" s="43" t="s">
        <v>7</v>
      </c>
      <c r="F93" s="43" t="s">
        <v>7</v>
      </c>
      <c r="G93" s="43" t="s">
        <v>7</v>
      </c>
      <c r="H93" s="43" t="s">
        <v>7</v>
      </c>
      <c r="J93" s="91"/>
    </row>
    <row r="94" spans="1:10" s="41" customFormat="1" ht="12.75">
      <c r="A94" s="39"/>
      <c r="B94" s="113" t="s">
        <v>10</v>
      </c>
      <c r="J94" s="92"/>
    </row>
    <row r="95" spans="1:10" s="41" customFormat="1" ht="12.75">
      <c r="A95" s="39"/>
      <c r="B95" s="111" t="s">
        <v>208</v>
      </c>
      <c r="C95" s="44">
        <v>48372</v>
      </c>
      <c r="D95" s="44">
        <v>45933</v>
      </c>
      <c r="E95" s="44">
        <v>14435</v>
      </c>
      <c r="F95" s="44">
        <v>6135</v>
      </c>
      <c r="G95" s="42">
        <f>+C95+E95</f>
        <v>62807</v>
      </c>
      <c r="H95" s="42">
        <f>+D95+F95</f>
        <v>52068</v>
      </c>
      <c r="J95" s="92"/>
    </row>
    <row r="96" spans="1:10" s="41" customFormat="1" ht="12.75">
      <c r="A96" s="39"/>
      <c r="B96" s="111" t="s">
        <v>225</v>
      </c>
      <c r="C96" s="44"/>
      <c r="D96" s="44"/>
      <c r="E96" s="44"/>
      <c r="F96" s="44"/>
      <c r="G96" s="42"/>
      <c r="H96" s="42"/>
      <c r="J96" s="92"/>
    </row>
    <row r="97" spans="1:10" s="41" customFormat="1" ht="12.75">
      <c r="A97" s="39"/>
      <c r="B97" s="111" t="s">
        <v>224</v>
      </c>
      <c r="C97" s="44">
        <v>0</v>
      </c>
      <c r="D97" s="44"/>
      <c r="E97" s="44"/>
      <c r="F97" s="44"/>
      <c r="G97" s="42">
        <f>+C97+E97</f>
        <v>0</v>
      </c>
      <c r="H97" s="42"/>
      <c r="J97" s="92"/>
    </row>
    <row r="98" spans="1:10" s="41" customFormat="1" ht="12.75">
      <c r="A98" s="39"/>
      <c r="B98" s="111" t="s">
        <v>209</v>
      </c>
      <c r="C98" s="45">
        <f aca="true" t="shared" si="0" ref="C98:H98">SUM(C95:C97)</f>
        <v>48372</v>
      </c>
      <c r="D98" s="45">
        <f t="shared" si="0"/>
        <v>45933</v>
      </c>
      <c r="E98" s="45">
        <f t="shared" si="0"/>
        <v>14435</v>
      </c>
      <c r="F98" s="45">
        <f t="shared" si="0"/>
        <v>6135</v>
      </c>
      <c r="G98" s="45">
        <f t="shared" si="0"/>
        <v>62807</v>
      </c>
      <c r="H98" s="45">
        <f t="shared" si="0"/>
        <v>52068</v>
      </c>
      <c r="J98" s="92"/>
    </row>
    <row r="99" spans="1:10" s="41" customFormat="1" ht="12.75">
      <c r="A99" s="39"/>
      <c r="B99" s="113"/>
      <c r="C99" s="44"/>
      <c r="D99" s="44"/>
      <c r="E99" s="44"/>
      <c r="F99" s="44"/>
      <c r="G99" s="42"/>
      <c r="H99" s="42"/>
      <c r="J99" s="92"/>
    </row>
    <row r="100" spans="1:10" s="41" customFormat="1" ht="12.75">
      <c r="A100" s="39"/>
      <c r="B100" s="113"/>
      <c r="C100" s="44"/>
      <c r="D100" s="44"/>
      <c r="E100" s="44"/>
      <c r="F100" s="44"/>
      <c r="G100" s="42"/>
      <c r="H100" s="42"/>
      <c r="J100" s="92"/>
    </row>
    <row r="101" spans="1:10" s="41" customFormat="1" ht="12.75">
      <c r="A101" s="39"/>
      <c r="B101" s="113" t="s">
        <v>207</v>
      </c>
      <c r="C101" s="62">
        <v>4907</v>
      </c>
      <c r="D101" s="62">
        <v>5481</v>
      </c>
      <c r="E101" s="62">
        <v>2175</v>
      </c>
      <c r="F101" s="62">
        <v>475</v>
      </c>
      <c r="G101" s="42">
        <f>+C101+E101</f>
        <v>7082</v>
      </c>
      <c r="H101" s="42">
        <f>+D101+F101</f>
        <v>5956</v>
      </c>
      <c r="J101" s="92"/>
    </row>
    <row r="102" spans="1:10" s="41" customFormat="1" ht="12.75">
      <c r="A102" s="39"/>
      <c r="B102" s="113" t="s">
        <v>131</v>
      </c>
      <c r="C102" s="62">
        <v>157748</v>
      </c>
      <c r="D102" s="62">
        <v>149679</v>
      </c>
      <c r="E102" s="62">
        <v>28950</v>
      </c>
      <c r="F102" s="62">
        <v>28297</v>
      </c>
      <c r="G102" s="42">
        <f>+C102+E102</f>
        <v>186698</v>
      </c>
      <c r="H102" s="42">
        <f>+D102+F102</f>
        <v>177976</v>
      </c>
      <c r="J102" s="92"/>
    </row>
    <row r="103" spans="1:10" s="41" customFormat="1" ht="12.75">
      <c r="A103" s="39"/>
      <c r="B103" s="113"/>
      <c r="C103" s="111"/>
      <c r="D103" s="62"/>
      <c r="E103" s="62"/>
      <c r="F103" s="62"/>
      <c r="G103" s="62"/>
      <c r="H103" s="42"/>
      <c r="I103" s="42"/>
      <c r="J103" s="92"/>
    </row>
    <row r="105" spans="2:7" ht="12.75">
      <c r="B105" s="3" t="s">
        <v>240</v>
      </c>
      <c r="F105" s="129" t="s">
        <v>306</v>
      </c>
      <c r="G105" s="129" t="s">
        <v>306</v>
      </c>
    </row>
    <row r="106" spans="6:7" ht="12.75">
      <c r="F106" s="1" t="s">
        <v>245</v>
      </c>
      <c r="G106" s="1" t="s">
        <v>245</v>
      </c>
    </row>
    <row r="107" spans="6:7" ht="12.75">
      <c r="F107" s="129" t="s">
        <v>307</v>
      </c>
      <c r="G107" s="129" t="s">
        <v>308</v>
      </c>
    </row>
    <row r="108" spans="6:7" ht="12.75">
      <c r="F108" s="43" t="s">
        <v>7</v>
      </c>
      <c r="G108" s="43" t="s">
        <v>7</v>
      </c>
    </row>
    <row r="109" spans="2:7" ht="12.75">
      <c r="B109" t="s">
        <v>241</v>
      </c>
      <c r="F109" s="41">
        <f>+G101</f>
        <v>7082</v>
      </c>
      <c r="G109" s="41">
        <f>+H101</f>
        <v>5956</v>
      </c>
    </row>
    <row r="110" spans="2:7" ht="12.75">
      <c r="B110" t="s">
        <v>242</v>
      </c>
      <c r="F110" s="41">
        <f>+F113-F112-F111-F109</f>
        <v>1890</v>
      </c>
      <c r="G110" s="41">
        <f>+G113-G112-G111-G109</f>
        <v>410</v>
      </c>
    </row>
    <row r="111" spans="2:7" ht="12.75">
      <c r="B111" t="s">
        <v>262</v>
      </c>
      <c r="F111" s="41">
        <v>-862</v>
      </c>
      <c r="G111" s="41">
        <v>0</v>
      </c>
    </row>
    <row r="112" spans="2:7" ht="12.75">
      <c r="B112" t="s">
        <v>243</v>
      </c>
      <c r="F112" s="41">
        <v>0</v>
      </c>
      <c r="G112" s="41">
        <v>0</v>
      </c>
    </row>
    <row r="113" spans="2:7" ht="12.75">
      <c r="B113" t="s">
        <v>244</v>
      </c>
      <c r="F113" s="103">
        <f>+income!E29</f>
        <v>8110</v>
      </c>
      <c r="G113" s="103">
        <f>+income!F29</f>
        <v>6366</v>
      </c>
    </row>
    <row r="115" spans="1:2" ht="12.75">
      <c r="A115" s="6">
        <v>13</v>
      </c>
      <c r="B115" s="3" t="s">
        <v>29</v>
      </c>
    </row>
    <row r="116" ht="12.75">
      <c r="B116" t="s">
        <v>39</v>
      </c>
    </row>
    <row r="117" ht="12.75">
      <c r="B117" s="9" t="s">
        <v>283</v>
      </c>
    </row>
    <row r="118" ht="12.75">
      <c r="B118" s="9" t="s">
        <v>128</v>
      </c>
    </row>
    <row r="119" ht="12.75">
      <c r="B119" s="9" t="s">
        <v>129</v>
      </c>
    </row>
    <row r="121" ht="12.75">
      <c r="B121" s="9" t="s">
        <v>254</v>
      </c>
    </row>
    <row r="122" ht="12.75">
      <c r="B122" s="9" t="s">
        <v>255</v>
      </c>
    </row>
    <row r="123" ht="12.75">
      <c r="B123" s="9"/>
    </row>
    <row r="124" spans="1:2" ht="12.75">
      <c r="A124" s="6">
        <v>14</v>
      </c>
      <c r="B124" s="3" t="s">
        <v>226</v>
      </c>
    </row>
    <row r="125" ht="12.75">
      <c r="B125" s="9" t="s">
        <v>286</v>
      </c>
    </row>
    <row r="126" ht="12.75">
      <c r="B126" s="9"/>
    </row>
    <row r="127" ht="12.75">
      <c r="B127" s="9" t="s">
        <v>284</v>
      </c>
    </row>
    <row r="128" ht="12.75">
      <c r="B128" s="9" t="s">
        <v>309</v>
      </c>
    </row>
    <row r="129" ht="12.75">
      <c r="B129" s="9"/>
    </row>
    <row r="130" ht="12.75">
      <c r="B130" s="9"/>
    </row>
    <row r="131" spans="1:2" ht="12.75">
      <c r="A131" s="6">
        <v>15</v>
      </c>
      <c r="B131" s="3" t="s">
        <v>210</v>
      </c>
    </row>
    <row r="132" ht="12.75">
      <c r="B132" s="9" t="s">
        <v>285</v>
      </c>
    </row>
    <row r="133" ht="12.75">
      <c r="B133" s="9"/>
    </row>
    <row r="135" ht="12.75">
      <c r="A135" s="6" t="s">
        <v>0</v>
      </c>
    </row>
    <row r="136" spans="1:8" ht="12.75">
      <c r="A136" s="6" t="s">
        <v>182</v>
      </c>
      <c r="H136" s="8" t="s">
        <v>65</v>
      </c>
    </row>
    <row r="137" ht="12.75">
      <c r="A137" s="3" t="s">
        <v>302</v>
      </c>
    </row>
    <row r="139" spans="1:2" ht="12.75">
      <c r="A139" s="6">
        <v>16</v>
      </c>
      <c r="B139" s="3" t="s">
        <v>12</v>
      </c>
    </row>
    <row r="140" ht="12.75">
      <c r="B140" s="9" t="s">
        <v>321</v>
      </c>
    </row>
    <row r="141" ht="12.75">
      <c r="B141" s="9" t="s">
        <v>322</v>
      </c>
    </row>
    <row r="142" ht="12.75">
      <c r="B142" s="9"/>
    </row>
    <row r="143" ht="12.75">
      <c r="B143" s="9" t="s">
        <v>326</v>
      </c>
    </row>
    <row r="144" ht="12.75">
      <c r="B144" s="9" t="s">
        <v>342</v>
      </c>
    </row>
    <row r="145" ht="12.75">
      <c r="B145" s="9"/>
    </row>
    <row r="146" ht="12.75">
      <c r="B146" s="9" t="s">
        <v>334</v>
      </c>
    </row>
    <row r="147" ht="12.75">
      <c r="B147" s="9" t="s">
        <v>331</v>
      </c>
    </row>
    <row r="148" ht="12.75">
      <c r="B148" s="9" t="s">
        <v>269</v>
      </c>
    </row>
    <row r="149" ht="12.75">
      <c r="B149" s="9"/>
    </row>
    <row r="150" ht="12.75">
      <c r="B150" s="9" t="s">
        <v>335</v>
      </c>
    </row>
    <row r="151" ht="12.75">
      <c r="B151" s="9" t="s">
        <v>327</v>
      </c>
    </row>
    <row r="152" ht="12.75">
      <c r="B152" s="9" t="s">
        <v>328</v>
      </c>
    </row>
    <row r="153" spans="1:2" ht="12.75">
      <c r="A153"/>
      <c r="B153" s="9"/>
    </row>
    <row r="154" spans="1:2" ht="12.75">
      <c r="A154" s="6">
        <v>17</v>
      </c>
      <c r="B154" s="3" t="s">
        <v>13</v>
      </c>
    </row>
    <row r="155" ht="12.75">
      <c r="B155" s="9" t="s">
        <v>324</v>
      </c>
    </row>
    <row r="156" ht="12.75">
      <c r="B156" s="9" t="s">
        <v>323</v>
      </c>
    </row>
    <row r="157" ht="12.75">
      <c r="B157" s="9" t="s">
        <v>329</v>
      </c>
    </row>
    <row r="158" ht="12.75">
      <c r="B158" s="9" t="s">
        <v>330</v>
      </c>
    </row>
    <row r="159" ht="12.75">
      <c r="B159" s="9" t="s">
        <v>338</v>
      </c>
    </row>
    <row r="160" ht="12.75">
      <c r="B160" s="9"/>
    </row>
    <row r="161" ht="12.75">
      <c r="B161" s="9" t="s">
        <v>336</v>
      </c>
    </row>
    <row r="162" ht="12.75">
      <c r="B162" s="9" t="s">
        <v>325</v>
      </c>
    </row>
    <row r="163" ht="12.75">
      <c r="B163" s="9"/>
    </row>
    <row r="164" spans="1:2" ht="12.75">
      <c r="A164" s="6">
        <v>18</v>
      </c>
      <c r="B164" s="3" t="s">
        <v>275</v>
      </c>
    </row>
    <row r="165" ht="12.75">
      <c r="B165" s="9" t="s">
        <v>339</v>
      </c>
    </row>
    <row r="166" ht="12.75">
      <c r="B166" s="9" t="s">
        <v>340</v>
      </c>
    </row>
    <row r="167" ht="12.75">
      <c r="B167" s="9"/>
    </row>
    <row r="168" ht="12.75">
      <c r="B168" s="9" t="s">
        <v>341</v>
      </c>
    </row>
    <row r="169" ht="12.75">
      <c r="B169" s="9"/>
    </row>
    <row r="170" s="9" customFormat="1" ht="12.75">
      <c r="A170" s="16"/>
    </row>
    <row r="171" spans="1:2" ht="12.75">
      <c r="A171" s="6">
        <v>19</v>
      </c>
      <c r="B171" s="3" t="s">
        <v>36</v>
      </c>
    </row>
    <row r="172" ht="12.75">
      <c r="B172" t="s">
        <v>56</v>
      </c>
    </row>
    <row r="175" ht="12.75">
      <c r="B175" s="9"/>
    </row>
    <row r="177" spans="1:8" ht="12.75">
      <c r="A177" s="6" t="s">
        <v>0</v>
      </c>
      <c r="H177" s="8" t="s">
        <v>66</v>
      </c>
    </row>
    <row r="178" ht="12.75">
      <c r="A178" s="6" t="s">
        <v>182</v>
      </c>
    </row>
    <row r="179" ht="12.75">
      <c r="A179" s="3" t="s">
        <v>302</v>
      </c>
    </row>
    <row r="180" ht="12.75">
      <c r="A180" s="3"/>
    </row>
    <row r="181" spans="1:7" ht="12.75">
      <c r="A181" s="6">
        <v>20</v>
      </c>
      <c r="B181" s="3" t="s">
        <v>17</v>
      </c>
      <c r="D181" s="146" t="s">
        <v>55</v>
      </c>
      <c r="E181" s="146"/>
      <c r="F181" s="146" t="s">
        <v>310</v>
      </c>
      <c r="G181" s="146"/>
    </row>
    <row r="182" spans="4:7" ht="12.75">
      <c r="D182" s="57" t="s">
        <v>311</v>
      </c>
      <c r="E182" s="57" t="s">
        <v>312</v>
      </c>
      <c r="F182" s="57" t="s">
        <v>311</v>
      </c>
      <c r="G182" s="57" t="s">
        <v>312</v>
      </c>
    </row>
    <row r="183" spans="4:7" ht="12.75">
      <c r="D183" s="8" t="s">
        <v>7</v>
      </c>
      <c r="E183" s="8" t="s">
        <v>7</v>
      </c>
      <c r="F183" s="8" t="s">
        <v>7</v>
      </c>
      <c r="G183" s="8" t="s">
        <v>7</v>
      </c>
    </row>
    <row r="184" spans="2:7" ht="12.75">
      <c r="B184" t="s">
        <v>78</v>
      </c>
      <c r="D184" s="73">
        <v>1523</v>
      </c>
      <c r="E184" s="66">
        <v>824</v>
      </c>
      <c r="F184" s="73">
        <v>2060</v>
      </c>
      <c r="G184" s="66">
        <v>1482</v>
      </c>
    </row>
    <row r="185" spans="2:7" ht="12.75">
      <c r="B185" t="s">
        <v>79</v>
      </c>
      <c r="D185" s="60">
        <v>0</v>
      </c>
      <c r="E185" s="60">
        <v>0</v>
      </c>
      <c r="F185" s="60">
        <v>0</v>
      </c>
      <c r="G185" s="60">
        <v>0</v>
      </c>
    </row>
    <row r="186" spans="4:7" ht="12.75">
      <c r="D186" s="86">
        <f>SUM(D184:D185)</f>
        <v>1523</v>
      </c>
      <c r="E186" s="86">
        <f>SUM(E184:E185)</f>
        <v>824</v>
      </c>
      <c r="F186" s="86">
        <f>SUM(F184:F185)</f>
        <v>2060</v>
      </c>
      <c r="G186" s="86">
        <f>SUM(G184:G185)</f>
        <v>1482</v>
      </c>
    </row>
    <row r="187" ht="12.75">
      <c r="A187" s="3"/>
    </row>
    <row r="188" spans="1:2" ht="12.75">
      <c r="A188" s="3"/>
      <c r="B188" s="9"/>
    </row>
    <row r="189" ht="12.75">
      <c r="A189" s="3"/>
    </row>
    <row r="190" ht="12.75">
      <c r="A190" s="3"/>
    </row>
    <row r="191" spans="1:2" ht="12.75">
      <c r="A191" s="6">
        <v>21</v>
      </c>
      <c r="B191" s="3" t="s">
        <v>25</v>
      </c>
    </row>
    <row r="192" ht="12.75">
      <c r="B192" t="s">
        <v>48</v>
      </c>
    </row>
    <row r="193" ht="12.75">
      <c r="B193" t="s">
        <v>49</v>
      </c>
    </row>
    <row r="194" spans="1:8" ht="12.75">
      <c r="A194" s="3"/>
      <c r="H194" s="1"/>
    </row>
    <row r="195" spans="1:2" ht="12.75">
      <c r="A195" s="6">
        <v>22</v>
      </c>
      <c r="B195" s="3" t="s">
        <v>26</v>
      </c>
    </row>
    <row r="196" spans="5:6" ht="12.75">
      <c r="E196" s="8" t="s">
        <v>307</v>
      </c>
      <c r="F196" s="8" t="s">
        <v>308</v>
      </c>
    </row>
    <row r="197" spans="2:6" ht="12.75">
      <c r="B197" s="115" t="s">
        <v>14</v>
      </c>
      <c r="E197" s="8" t="s">
        <v>7</v>
      </c>
      <c r="F197" s="8" t="s">
        <v>7</v>
      </c>
    </row>
    <row r="198" spans="2:6" ht="12.75">
      <c r="B198" s="3" t="s">
        <v>211</v>
      </c>
      <c r="E198" s="8"/>
      <c r="F198" s="8"/>
    </row>
    <row r="199" spans="2:6" ht="12.75">
      <c r="B199" s="9" t="s">
        <v>249</v>
      </c>
      <c r="E199" s="2">
        <v>901</v>
      </c>
      <c r="F199" s="2">
        <v>2380</v>
      </c>
    </row>
    <row r="200" spans="2:6" ht="12.75">
      <c r="B200" s="9" t="s">
        <v>250</v>
      </c>
      <c r="E200" s="5">
        <v>38</v>
      </c>
      <c r="F200" s="5">
        <v>108</v>
      </c>
    </row>
    <row r="201" spans="5:6" ht="12.75">
      <c r="E201" s="10">
        <f>SUM(E199:E200)</f>
        <v>939</v>
      </c>
      <c r="F201" s="10">
        <f>SUM(F199:F200)</f>
        <v>2488</v>
      </c>
    </row>
    <row r="202" spans="5:6" ht="12.75">
      <c r="E202" s="2"/>
      <c r="F202" s="2"/>
    </row>
    <row r="203" spans="2:6" ht="12.75">
      <c r="B203" s="3" t="s">
        <v>212</v>
      </c>
      <c r="E203" s="8"/>
      <c r="F203" s="8"/>
    </row>
    <row r="204" spans="2:10" ht="12.75">
      <c r="B204" s="9" t="s">
        <v>248</v>
      </c>
      <c r="E204" s="2">
        <v>18090</v>
      </c>
      <c r="F204" s="2">
        <v>17265</v>
      </c>
      <c r="J204" s="9" t="s">
        <v>50</v>
      </c>
    </row>
    <row r="206" spans="5:6" ht="12.75">
      <c r="E206" s="4">
        <f>SUM(E201:E204)</f>
        <v>19029</v>
      </c>
      <c r="F206" s="4">
        <f>SUM(F201:F204)</f>
        <v>19753</v>
      </c>
    </row>
    <row r="207" spans="2:6" ht="12.75">
      <c r="B207" s="115" t="s">
        <v>15</v>
      </c>
      <c r="E207" s="2"/>
      <c r="F207" s="2"/>
    </row>
    <row r="208" spans="2:6" ht="12.75">
      <c r="B208" s="3" t="s">
        <v>211</v>
      </c>
      <c r="E208" s="2"/>
      <c r="F208" s="2"/>
    </row>
    <row r="209" spans="2:6" ht="12.75">
      <c r="B209" s="9" t="s">
        <v>249</v>
      </c>
      <c r="E209" s="2">
        <v>382</v>
      </c>
      <c r="F209" s="2">
        <v>2138</v>
      </c>
    </row>
    <row r="210" spans="2:6" ht="12.75">
      <c r="B210" s="9" t="s">
        <v>250</v>
      </c>
      <c r="E210" s="2">
        <v>100</v>
      </c>
      <c r="F210" s="2">
        <v>185</v>
      </c>
    </row>
    <row r="212" spans="5:6" ht="12.75">
      <c r="E212" s="4">
        <f>SUM(E209:E211)</f>
        <v>482</v>
      </c>
      <c r="F212" s="4">
        <f>SUM(F209:F211)</f>
        <v>2323</v>
      </c>
    </row>
    <row r="213" spans="2:6" ht="12.75">
      <c r="B213" s="3" t="s">
        <v>5</v>
      </c>
      <c r="E213" s="18">
        <f>+E206+E212</f>
        <v>19511</v>
      </c>
      <c r="F213" s="18">
        <f>+F206+F212</f>
        <v>22076</v>
      </c>
    </row>
    <row r="214" spans="2:8" ht="12.75">
      <c r="B214" s="3"/>
      <c r="G214" s="10"/>
      <c r="H214" s="10"/>
    </row>
    <row r="215" spans="2:8" ht="12.75">
      <c r="B215" s="3" t="s">
        <v>213</v>
      </c>
      <c r="G215" s="10"/>
      <c r="H215" s="10"/>
    </row>
    <row r="216" spans="2:8" ht="12.75">
      <c r="B216" s="3" t="s">
        <v>214</v>
      </c>
      <c r="G216" s="10"/>
      <c r="H216" s="10"/>
    </row>
    <row r="217" spans="2:8" ht="12.75">
      <c r="B217" s="3"/>
      <c r="G217" s="10"/>
      <c r="H217" s="10"/>
    </row>
    <row r="218" spans="2:8" ht="12.75">
      <c r="B218" s="3" t="s">
        <v>313</v>
      </c>
      <c r="D218" s="8" t="s">
        <v>14</v>
      </c>
      <c r="E218" s="8" t="s">
        <v>15</v>
      </c>
      <c r="G218" s="10"/>
      <c r="H218" s="10"/>
    </row>
    <row r="219" spans="2:8" ht="12.75">
      <c r="B219" s="3"/>
      <c r="D219" s="8" t="s">
        <v>7</v>
      </c>
      <c r="E219" s="8" t="s">
        <v>7</v>
      </c>
      <c r="G219" s="10"/>
      <c r="H219" s="10"/>
    </row>
    <row r="220" spans="2:8" ht="12.75">
      <c r="B220" s="3" t="s">
        <v>215</v>
      </c>
      <c r="D220" s="107">
        <v>2719</v>
      </c>
      <c r="E220" s="107">
        <v>482</v>
      </c>
      <c r="G220" s="10"/>
      <c r="H220" s="10"/>
    </row>
    <row r="221" spans="2:8" ht="12.75">
      <c r="B221" s="3" t="s">
        <v>53</v>
      </c>
      <c r="D221" s="107">
        <v>13778</v>
      </c>
      <c r="E221" s="106"/>
      <c r="G221" s="10"/>
      <c r="H221" s="10"/>
    </row>
    <row r="222" spans="2:8" ht="12.75">
      <c r="B222" s="3" t="s">
        <v>227</v>
      </c>
      <c r="D222" s="107">
        <v>2242</v>
      </c>
      <c r="E222" s="106"/>
      <c r="G222" s="10"/>
      <c r="H222" s="10"/>
    </row>
    <row r="223" spans="2:8" ht="12.75">
      <c r="B223" s="3" t="s">
        <v>153</v>
      </c>
      <c r="D223" s="107">
        <v>290</v>
      </c>
      <c r="E223" s="106"/>
      <c r="G223" s="10"/>
      <c r="H223" s="10"/>
    </row>
    <row r="224" spans="2:8" ht="12.75">
      <c r="B224" s="3" t="s">
        <v>216</v>
      </c>
      <c r="D224" s="108">
        <f>SUM(D220:D223)</f>
        <v>19029</v>
      </c>
      <c r="E224" s="108">
        <f>SUM(E220:E223)</f>
        <v>482</v>
      </c>
      <c r="G224" s="10"/>
      <c r="H224" s="10"/>
    </row>
    <row r="225" spans="1:8" s="9" customFormat="1" ht="12.75">
      <c r="A225" s="16"/>
      <c r="B225" s="3"/>
      <c r="C225" s="15"/>
      <c r="D225" s="30"/>
      <c r="E225" s="15"/>
      <c r="G225" s="17"/>
      <c r="H225" s="17"/>
    </row>
    <row r="226" spans="1:8" s="9" customFormat="1" ht="12.75">
      <c r="A226" s="6" t="s">
        <v>0</v>
      </c>
      <c r="B226" s="3"/>
      <c r="C226" s="15"/>
      <c r="D226" s="30"/>
      <c r="E226" s="15"/>
      <c r="G226" s="17"/>
      <c r="H226" s="8" t="s">
        <v>67</v>
      </c>
    </row>
    <row r="227" spans="1:8" s="9" customFormat="1" ht="12.75">
      <c r="A227" s="6" t="s">
        <v>182</v>
      </c>
      <c r="B227" s="3"/>
      <c r="C227" s="15"/>
      <c r="D227" s="30"/>
      <c r="E227" s="15"/>
      <c r="G227" s="17"/>
      <c r="H227" s="17"/>
    </row>
    <row r="228" spans="1:8" s="9" customFormat="1" ht="12.75">
      <c r="A228" s="3" t="s">
        <v>302</v>
      </c>
      <c r="B228" s="3"/>
      <c r="C228" s="15"/>
      <c r="D228" s="30"/>
      <c r="E228" s="15"/>
      <c r="G228" s="17"/>
      <c r="H228" s="17"/>
    </row>
    <row r="229" spans="1:8" s="9" customFormat="1" ht="12.75">
      <c r="A229" s="3"/>
      <c r="B229" s="3"/>
      <c r="C229" s="15"/>
      <c r="D229" s="30"/>
      <c r="E229" s="15"/>
      <c r="G229" s="17"/>
      <c r="H229" s="17"/>
    </row>
    <row r="230" spans="1:8" s="9" customFormat="1" ht="12.75">
      <c r="A230" s="6">
        <v>23</v>
      </c>
      <c r="B230" s="3" t="s">
        <v>105</v>
      </c>
      <c r="C230" s="15"/>
      <c r="D230" s="30"/>
      <c r="E230" s="15"/>
      <c r="G230" s="17"/>
      <c r="H230" s="17"/>
    </row>
    <row r="231" spans="1:9" s="9" customFormat="1" ht="12.75">
      <c r="A231" s="16"/>
      <c r="B231" s="9" t="s">
        <v>281</v>
      </c>
      <c r="C231" s="15"/>
      <c r="D231" s="30"/>
      <c r="E231" s="15"/>
      <c r="G231" s="17"/>
      <c r="H231" s="17"/>
      <c r="I231" s="3"/>
    </row>
    <row r="232" spans="1:8" s="9" customFormat="1" ht="12.75">
      <c r="A232" s="16"/>
      <c r="B232" s="9" t="s">
        <v>97</v>
      </c>
      <c r="C232" s="15"/>
      <c r="D232" s="30"/>
      <c r="E232" s="15"/>
      <c r="G232" s="17"/>
      <c r="H232" s="17"/>
    </row>
    <row r="233" spans="1:8" s="9" customFormat="1" ht="12.75">
      <c r="A233" s="16"/>
      <c r="C233" s="15"/>
      <c r="D233" s="30"/>
      <c r="E233" s="15"/>
      <c r="G233" s="17"/>
      <c r="H233" s="17"/>
    </row>
    <row r="234" spans="1:8" s="9" customFormat="1" ht="12.75">
      <c r="A234" s="16"/>
      <c r="C234" s="15"/>
      <c r="D234" s="30"/>
      <c r="E234" s="15"/>
      <c r="F234" s="55" t="s">
        <v>280</v>
      </c>
      <c r="G234" s="56"/>
      <c r="H234" s="17"/>
    </row>
    <row r="235" spans="1:8" s="9" customFormat="1" ht="12.75">
      <c r="A235" s="16"/>
      <c r="C235" s="15"/>
      <c r="D235" s="30"/>
      <c r="E235" s="15"/>
      <c r="F235" s="55" t="s">
        <v>104</v>
      </c>
      <c r="G235" s="56"/>
      <c r="H235" s="17"/>
    </row>
    <row r="236" spans="1:8" s="9" customFormat="1" ht="12.75">
      <c r="A236" s="16"/>
      <c r="B236" s="9" t="s">
        <v>98</v>
      </c>
      <c r="C236" s="15"/>
      <c r="D236" s="30"/>
      <c r="E236" s="15"/>
      <c r="F236" s="16" t="s">
        <v>103</v>
      </c>
      <c r="G236" s="114"/>
      <c r="H236" s="17"/>
    </row>
    <row r="237" spans="1:8" s="9" customFormat="1" ht="12.75">
      <c r="A237" s="16"/>
      <c r="C237" s="15"/>
      <c r="D237" s="30"/>
      <c r="E237" s="15"/>
      <c r="G237" s="17"/>
      <c r="H237" s="17"/>
    </row>
    <row r="238" spans="1:8" s="9" customFormat="1" ht="12.75">
      <c r="A238" s="16"/>
      <c r="B238" s="9" t="s">
        <v>99</v>
      </c>
      <c r="F238" s="64" t="s">
        <v>96</v>
      </c>
      <c r="G238" s="42"/>
      <c r="H238" s="17"/>
    </row>
    <row r="239" spans="1:8" s="9" customFormat="1" ht="12.75">
      <c r="A239" s="16"/>
      <c r="B239" s="9" t="s">
        <v>100</v>
      </c>
      <c r="F239" s="64" t="s">
        <v>96</v>
      </c>
      <c r="G239" s="54"/>
      <c r="H239" s="17"/>
    </row>
    <row r="240" spans="1:8" s="9" customFormat="1" ht="12.75">
      <c r="A240" s="16"/>
      <c r="B240" s="9" t="s">
        <v>101</v>
      </c>
      <c r="F240" s="63">
        <v>1950240</v>
      </c>
      <c r="G240" s="42"/>
      <c r="H240" s="17"/>
    </row>
    <row r="241" spans="1:8" s="9" customFormat="1" ht="12.75">
      <c r="A241" s="16"/>
      <c r="B241" s="9" t="s">
        <v>102</v>
      </c>
      <c r="F241" s="54" t="s">
        <v>96</v>
      </c>
      <c r="G241" s="54"/>
      <c r="H241" s="17"/>
    </row>
    <row r="242" spans="1:8" s="9" customFormat="1" ht="12.75">
      <c r="A242" s="16"/>
      <c r="G242" s="17"/>
      <c r="H242" s="17"/>
    </row>
    <row r="243" spans="1:2" ht="12.75">
      <c r="A243" s="6">
        <v>24</v>
      </c>
      <c r="B243" s="3" t="s">
        <v>158</v>
      </c>
    </row>
    <row r="244" spans="1:2" s="9" customFormat="1" ht="12.75">
      <c r="A244" s="16"/>
      <c r="B244" s="9" t="s">
        <v>314</v>
      </c>
    </row>
    <row r="245" spans="1:7" s="9" customFormat="1" ht="12.75">
      <c r="A245" s="16"/>
      <c r="F245" s="8" t="s">
        <v>150</v>
      </c>
      <c r="G245" s="8" t="s">
        <v>156</v>
      </c>
    </row>
    <row r="246" spans="1:7" s="9" customFormat="1" ht="12.75">
      <c r="A246" s="16"/>
      <c r="F246" s="8" t="s">
        <v>151</v>
      </c>
      <c r="G246" s="8" t="s">
        <v>152</v>
      </c>
    </row>
    <row r="247" spans="1:7" s="9" customFormat="1" ht="12.75">
      <c r="A247" s="16"/>
      <c r="F247" s="8" t="s">
        <v>7</v>
      </c>
      <c r="G247" s="8" t="s">
        <v>7</v>
      </c>
    </row>
    <row r="248" spans="1:7" s="9" customFormat="1" ht="12.75">
      <c r="A248" s="16"/>
      <c r="B248" s="9" t="s">
        <v>123</v>
      </c>
      <c r="F248" s="132">
        <v>15996</v>
      </c>
      <c r="G248" s="134">
        <v>-189</v>
      </c>
    </row>
    <row r="249" s="9" customFormat="1" ht="12.75">
      <c r="A249" s="16"/>
    </row>
    <row r="250" spans="1:2" ht="12.75">
      <c r="A250" s="6">
        <v>25</v>
      </c>
      <c r="B250" s="3" t="s">
        <v>16</v>
      </c>
    </row>
    <row r="251" ht="12.75">
      <c r="B251" t="s">
        <v>40</v>
      </c>
    </row>
    <row r="252" ht="12.75">
      <c r="B252" t="s">
        <v>41</v>
      </c>
    </row>
    <row r="254" spans="1:2" ht="12.75">
      <c r="A254" s="6">
        <v>26</v>
      </c>
      <c r="B254" s="3" t="s">
        <v>274</v>
      </c>
    </row>
    <row r="255" ht="12.75">
      <c r="B255" s="9" t="s">
        <v>287</v>
      </c>
    </row>
    <row r="256" ht="12.75">
      <c r="B256" s="9"/>
    </row>
    <row r="257" ht="12.75">
      <c r="B257" s="9"/>
    </row>
    <row r="258" ht="12.75">
      <c r="B258" s="9"/>
    </row>
    <row r="259" s="9" customFormat="1" ht="12.75">
      <c r="A259" s="16"/>
    </row>
    <row r="260" spans="1:8" s="9" customFormat="1" ht="12.75">
      <c r="A260" s="6" t="s">
        <v>0</v>
      </c>
      <c r="H260" s="8" t="s">
        <v>118</v>
      </c>
    </row>
    <row r="261" s="9" customFormat="1" ht="12.75">
      <c r="A261" s="6" t="s">
        <v>182</v>
      </c>
    </row>
    <row r="262" s="9" customFormat="1" ht="12.75">
      <c r="A262" s="3" t="s">
        <v>302</v>
      </c>
    </row>
    <row r="263" s="9" customFormat="1" ht="12.75">
      <c r="A263" s="16"/>
    </row>
    <row r="264" spans="1:11" s="9" customFormat="1" ht="12.75">
      <c r="A264" s="6">
        <v>27</v>
      </c>
      <c r="B264" s="3" t="s">
        <v>35</v>
      </c>
      <c r="C264"/>
      <c r="D264"/>
      <c r="E264"/>
      <c r="F264"/>
      <c r="G264"/>
      <c r="H264"/>
      <c r="I264"/>
      <c r="J264"/>
      <c r="K264" s="9" t="s">
        <v>50</v>
      </c>
    </row>
    <row r="265" spans="1:10" s="9" customFormat="1" ht="12.75">
      <c r="A265" s="6"/>
      <c r="B265" s="3"/>
      <c r="C265"/>
      <c r="D265"/>
      <c r="E265"/>
      <c r="F265"/>
      <c r="G265"/>
      <c r="H265"/>
      <c r="I265"/>
      <c r="J265"/>
    </row>
    <row r="266" spans="1:10" s="9" customFormat="1" ht="12.75">
      <c r="A266" s="6"/>
      <c r="B266" s="3" t="s">
        <v>87</v>
      </c>
      <c r="C266"/>
      <c r="D266"/>
      <c r="E266"/>
      <c r="F266"/>
      <c r="G266"/>
      <c r="H266"/>
      <c r="I266"/>
      <c r="J266"/>
    </row>
    <row r="267" spans="1:10" s="9" customFormat="1" ht="12.75">
      <c r="A267" s="6"/>
      <c r="B267" t="s">
        <v>57</v>
      </c>
      <c r="C267"/>
      <c r="D267"/>
      <c r="E267"/>
      <c r="F267"/>
      <c r="G267"/>
      <c r="H267"/>
      <c r="I267"/>
      <c r="J267"/>
    </row>
    <row r="268" spans="1:10" s="9" customFormat="1" ht="12.75">
      <c r="A268" s="6"/>
      <c r="B268" t="s">
        <v>58</v>
      </c>
      <c r="C268"/>
      <c r="D268"/>
      <c r="E268"/>
      <c r="F268"/>
      <c r="G268"/>
      <c r="H268"/>
      <c r="I268"/>
      <c r="J268"/>
    </row>
    <row r="269" spans="1:10" s="9" customFormat="1" ht="12.75">
      <c r="A269" s="6"/>
      <c r="B269" t="s">
        <v>59</v>
      </c>
      <c r="C269"/>
      <c r="D269"/>
      <c r="E269"/>
      <c r="F269"/>
      <c r="G269"/>
      <c r="H269"/>
      <c r="I269"/>
      <c r="J269"/>
    </row>
    <row r="270" spans="1:10" s="9" customFormat="1" ht="12.75">
      <c r="A270" s="6"/>
      <c r="B270"/>
      <c r="C270"/>
      <c r="D270"/>
      <c r="E270" s="136"/>
      <c r="F270" s="136"/>
      <c r="G270" s="136"/>
      <c r="H270" s="136"/>
      <c r="I270"/>
      <c r="J270" t="s">
        <v>50</v>
      </c>
    </row>
    <row r="271" spans="1:10" s="9" customFormat="1" ht="12.75">
      <c r="A271" s="6"/>
      <c r="B271" s="3" t="s">
        <v>315</v>
      </c>
      <c r="C271"/>
      <c r="D271"/>
      <c r="E271" s="3"/>
      <c r="F271" s="3"/>
      <c r="G271" s="3"/>
      <c r="H271" s="3"/>
      <c r="I271" t="s">
        <v>50</v>
      </c>
      <c r="J271"/>
    </row>
    <row r="272" ht="12.75">
      <c r="B272" s="9"/>
    </row>
    <row r="273" spans="1:10" s="9" customFormat="1" ht="12.75">
      <c r="A273" s="6"/>
      <c r="B273" s="3" t="s">
        <v>54</v>
      </c>
      <c r="C273"/>
      <c r="D273"/>
      <c r="E273"/>
      <c r="F273" s="3">
        <v>2013</v>
      </c>
      <c r="G273" s="3">
        <v>2012</v>
      </c>
      <c r="I273"/>
      <c r="J273"/>
    </row>
    <row r="274" spans="1:10" s="9" customFormat="1" ht="12.75">
      <c r="A274" s="6"/>
      <c r="B274" t="s">
        <v>117</v>
      </c>
      <c r="C274"/>
      <c r="D274"/>
      <c r="E274"/>
      <c r="F274" s="10">
        <v>79581840</v>
      </c>
      <c r="G274" s="10">
        <v>79581840</v>
      </c>
      <c r="I274"/>
      <c r="J274"/>
    </row>
    <row r="275" spans="1:10" s="9" customFormat="1" ht="12.75">
      <c r="A275" s="6"/>
      <c r="B275" s="9" t="s">
        <v>116</v>
      </c>
      <c r="C275"/>
      <c r="D275"/>
      <c r="E275"/>
      <c r="F275" s="60">
        <v>-1950240</v>
      </c>
      <c r="G275" s="60">
        <v>-1630240</v>
      </c>
      <c r="H275" s="61"/>
      <c r="I275"/>
      <c r="J275"/>
    </row>
    <row r="276" spans="1:10" s="9" customFormat="1" ht="12.75">
      <c r="A276" s="6"/>
      <c r="B276" s="9" t="s">
        <v>54</v>
      </c>
      <c r="C276"/>
      <c r="D276"/>
      <c r="E276"/>
      <c r="F276" s="47">
        <f>SUM(F274:F275)</f>
        <v>77631600</v>
      </c>
      <c r="G276" s="47">
        <f>SUM(G274:G275)</f>
        <v>77951600</v>
      </c>
      <c r="I276"/>
      <c r="J276"/>
    </row>
    <row r="277" spans="1:10" s="9" customFormat="1" ht="12.75">
      <c r="A277" s="6"/>
      <c r="B277" s="3"/>
      <c r="C277"/>
      <c r="D277"/>
      <c r="E277"/>
      <c r="G277" s="2"/>
      <c r="I277"/>
      <c r="J277"/>
    </row>
    <row r="278" spans="1:10" s="9" customFormat="1" ht="12.75">
      <c r="A278" s="6"/>
      <c r="B278" s="3" t="s">
        <v>113</v>
      </c>
      <c r="C278"/>
      <c r="D278"/>
      <c r="E278"/>
      <c r="F278"/>
      <c r="G278"/>
      <c r="H278"/>
      <c r="I278"/>
      <c r="J278"/>
    </row>
    <row r="279" s="9" customFormat="1" ht="12.75">
      <c r="A279" s="16"/>
    </row>
    <row r="280" ht="12.75">
      <c r="B280" s="9"/>
    </row>
    <row r="282" spans="1:2" ht="12.75">
      <c r="A282" s="6">
        <v>28</v>
      </c>
      <c r="B282" s="3" t="s">
        <v>167</v>
      </c>
    </row>
    <row r="283" spans="4:8" ht="12.75">
      <c r="D283" s="146" t="s">
        <v>55</v>
      </c>
      <c r="E283" s="146"/>
      <c r="F283" s="146" t="s">
        <v>310</v>
      </c>
      <c r="G283" s="146"/>
      <c r="H283" s="33"/>
    </row>
    <row r="284" spans="4:8" ht="12.75">
      <c r="D284" s="57" t="s">
        <v>311</v>
      </c>
      <c r="E284" s="57" t="s">
        <v>312</v>
      </c>
      <c r="F284" s="57" t="s">
        <v>311</v>
      </c>
      <c r="G284" s="57" t="s">
        <v>312</v>
      </c>
      <c r="H284" s="57"/>
    </row>
    <row r="285" spans="4:8" ht="12.75">
      <c r="D285" s="8" t="s">
        <v>7</v>
      </c>
      <c r="E285" s="8" t="s">
        <v>7</v>
      </c>
      <c r="F285" s="8" t="s">
        <v>7</v>
      </c>
      <c r="G285" s="8" t="s">
        <v>7</v>
      </c>
      <c r="H285" s="8"/>
    </row>
    <row r="286" ht="12.75">
      <c r="B286" s="3" t="s">
        <v>235</v>
      </c>
    </row>
    <row r="287" ht="12.75">
      <c r="B287" s="3" t="s">
        <v>234</v>
      </c>
    </row>
    <row r="288" spans="2:7" ht="12.75">
      <c r="B288" t="s">
        <v>233</v>
      </c>
      <c r="D288" s="41"/>
      <c r="E288" s="41"/>
      <c r="F288" s="41"/>
      <c r="G288" s="41"/>
    </row>
    <row r="289" spans="2:8" ht="12.75">
      <c r="B289" t="s">
        <v>232</v>
      </c>
      <c r="D289" s="41">
        <f>+F289-1660</f>
        <v>1811</v>
      </c>
      <c r="E289" s="131">
        <f>+G289-2073</f>
        <v>1404</v>
      </c>
      <c r="F289" s="41">
        <v>3471</v>
      </c>
      <c r="G289" s="131">
        <v>3477</v>
      </c>
      <c r="H289" s="135"/>
    </row>
    <row r="290" spans="2:7" ht="12.75">
      <c r="B290" t="s">
        <v>228</v>
      </c>
      <c r="D290" s="41">
        <v>0</v>
      </c>
      <c r="E290" s="41">
        <v>488</v>
      </c>
      <c r="F290" s="41">
        <v>0</v>
      </c>
      <c r="G290" s="41">
        <v>976</v>
      </c>
    </row>
    <row r="291" spans="2:7" ht="12.75">
      <c r="B291" t="s">
        <v>258</v>
      </c>
      <c r="D291" s="41">
        <v>189</v>
      </c>
      <c r="E291" s="41">
        <v>0</v>
      </c>
      <c r="F291" s="41">
        <v>189</v>
      </c>
      <c r="G291" s="41">
        <v>0</v>
      </c>
    </row>
    <row r="292" spans="2:7" ht="12.75">
      <c r="B292" t="s">
        <v>259</v>
      </c>
      <c r="D292" s="41">
        <v>0</v>
      </c>
      <c r="E292" s="41">
        <v>0</v>
      </c>
      <c r="F292" s="41">
        <v>0</v>
      </c>
      <c r="G292" s="41">
        <v>0</v>
      </c>
    </row>
    <row r="293" spans="2:7" ht="12.75">
      <c r="B293" t="s">
        <v>231</v>
      </c>
      <c r="D293" s="41">
        <v>26</v>
      </c>
      <c r="E293" s="41"/>
      <c r="F293" s="41">
        <v>26</v>
      </c>
      <c r="G293" s="41"/>
    </row>
    <row r="294" spans="2:7" ht="12.75">
      <c r="B294" s="9" t="s">
        <v>273</v>
      </c>
      <c r="D294" s="41">
        <v>0</v>
      </c>
      <c r="E294" s="41"/>
      <c r="F294" s="41">
        <v>0</v>
      </c>
      <c r="G294" s="41"/>
    </row>
    <row r="295" spans="2:7" ht="12.75">
      <c r="B295" s="9" t="s">
        <v>272</v>
      </c>
      <c r="D295" s="41"/>
      <c r="E295" s="41"/>
      <c r="F295" s="41"/>
      <c r="G295" s="41"/>
    </row>
    <row r="296" spans="4:7" ht="12.75">
      <c r="D296" s="41"/>
      <c r="E296" s="41"/>
      <c r="F296" s="41"/>
      <c r="G296" s="41"/>
    </row>
    <row r="297" spans="2:7" ht="12.75">
      <c r="B297" s="3" t="s">
        <v>229</v>
      </c>
      <c r="D297" s="41"/>
      <c r="E297" s="41"/>
      <c r="F297" s="41"/>
      <c r="G297" s="41"/>
    </row>
    <row r="298" spans="2:7" ht="12.75">
      <c r="B298" s="9" t="s">
        <v>288</v>
      </c>
      <c r="E298" s="41"/>
      <c r="G298" s="41"/>
    </row>
    <row r="299" spans="2:7" ht="12.75">
      <c r="B299" s="9" t="s">
        <v>289</v>
      </c>
      <c r="D299" s="41">
        <v>0</v>
      </c>
      <c r="E299" s="41"/>
      <c r="F299" s="41">
        <v>1034</v>
      </c>
      <c r="G299" s="41"/>
    </row>
    <row r="300" spans="2:7" ht="12.75">
      <c r="B300" t="s">
        <v>230</v>
      </c>
      <c r="D300" s="41">
        <v>0</v>
      </c>
      <c r="E300" s="41">
        <v>450</v>
      </c>
      <c r="F300" s="41">
        <v>0</v>
      </c>
      <c r="G300" s="41">
        <v>450</v>
      </c>
    </row>
    <row r="301" spans="2:7" ht="12.75">
      <c r="B301" t="s">
        <v>239</v>
      </c>
      <c r="D301" s="41"/>
      <c r="E301" s="41"/>
      <c r="F301" s="41"/>
      <c r="G301" s="41"/>
    </row>
    <row r="302" spans="2:7" ht="12.75">
      <c r="B302" t="s">
        <v>231</v>
      </c>
      <c r="D302" s="41">
        <v>3</v>
      </c>
      <c r="E302" s="41">
        <v>21</v>
      </c>
      <c r="F302" s="41">
        <v>20</v>
      </c>
      <c r="G302" s="41">
        <v>21</v>
      </c>
    </row>
    <row r="303" spans="4:7" ht="12.75">
      <c r="D303" s="41"/>
      <c r="E303" s="41"/>
      <c r="F303" s="41"/>
      <c r="G303" s="41"/>
    </row>
    <row r="304" ht="12.75">
      <c r="B304" t="s">
        <v>247</v>
      </c>
    </row>
    <row r="305" ht="12.75">
      <c r="B305" s="9" t="s">
        <v>316</v>
      </c>
    </row>
    <row r="310" s="9" customFormat="1" ht="12.75">
      <c r="A310" s="16"/>
    </row>
    <row r="311" spans="1:8" s="9" customFormat="1" ht="12.75">
      <c r="A311" s="6" t="s">
        <v>0</v>
      </c>
      <c r="B311" s="3"/>
      <c r="C311" s="15"/>
      <c r="D311" s="30"/>
      <c r="E311" s="15"/>
      <c r="G311" s="17"/>
      <c r="H311" s="8" t="s">
        <v>135</v>
      </c>
    </row>
    <row r="312" spans="1:8" s="9" customFormat="1" ht="12.75">
      <c r="A312" s="6" t="s">
        <v>182</v>
      </c>
      <c r="B312" s="3"/>
      <c r="C312" s="15"/>
      <c r="D312" s="30"/>
      <c r="E312" s="15"/>
      <c r="G312" s="17"/>
      <c r="H312" s="17"/>
    </row>
    <row r="313" spans="1:8" s="9" customFormat="1" ht="12.75">
      <c r="A313" s="3" t="s">
        <v>302</v>
      </c>
      <c r="B313" s="3"/>
      <c r="C313" s="15"/>
      <c r="D313" s="30"/>
      <c r="E313" s="15"/>
      <c r="G313" s="17"/>
      <c r="H313" s="17"/>
    </row>
    <row r="314" s="9" customFormat="1" ht="12.75">
      <c r="A314" s="16"/>
    </row>
    <row r="315" spans="1:3" s="9" customFormat="1" ht="12.75">
      <c r="A315" s="6">
        <v>29</v>
      </c>
      <c r="B315" s="3" t="s">
        <v>136</v>
      </c>
      <c r="C315"/>
    </row>
    <row r="316" spans="1:3" s="9" customFormat="1" ht="12.75">
      <c r="A316" s="6"/>
      <c r="B316" s="9" t="s">
        <v>317</v>
      </c>
      <c r="C316"/>
    </row>
    <row r="317" spans="1:3" s="9" customFormat="1" ht="12.75">
      <c r="A317" s="6"/>
      <c r="B317" s="9" t="s">
        <v>157</v>
      </c>
      <c r="C317"/>
    </row>
    <row r="318" s="9" customFormat="1" ht="12.75">
      <c r="A318" s="16"/>
    </row>
    <row r="319" spans="1:7" s="9" customFormat="1" ht="12.75">
      <c r="A319" s="16"/>
      <c r="F319" s="7" t="s">
        <v>311</v>
      </c>
      <c r="G319" s="7" t="s">
        <v>261</v>
      </c>
    </row>
    <row r="320" spans="1:7" s="9" customFormat="1" ht="12.75">
      <c r="A320" s="16"/>
      <c r="F320" s="8" t="s">
        <v>7</v>
      </c>
      <c r="G320" s="8" t="s">
        <v>7</v>
      </c>
    </row>
    <row r="321" s="9" customFormat="1" ht="12.75">
      <c r="A321" s="16"/>
    </row>
    <row r="322" spans="1:7" s="9" customFormat="1" ht="12.75">
      <c r="A322" s="16"/>
      <c r="B322" s="9" t="s">
        <v>137</v>
      </c>
      <c r="F322" s="44"/>
      <c r="G322" s="44"/>
    </row>
    <row r="323" spans="1:7" s="9" customFormat="1" ht="12.75">
      <c r="A323" s="16"/>
      <c r="B323" s="9" t="s">
        <v>138</v>
      </c>
      <c r="F323" s="44"/>
      <c r="G323" s="44"/>
    </row>
    <row r="324" spans="1:7" s="9" customFormat="1" ht="12.75">
      <c r="A324" s="16"/>
      <c r="B324" s="29" t="s">
        <v>141</v>
      </c>
      <c r="F324" s="44">
        <v>129362</v>
      </c>
      <c r="G324" s="44">
        <v>123311</v>
      </c>
    </row>
    <row r="325" spans="1:7" s="9" customFormat="1" ht="12.75">
      <c r="A325" s="16"/>
      <c r="B325" s="29" t="s">
        <v>139</v>
      </c>
      <c r="F325" s="89">
        <v>7108</v>
      </c>
      <c r="G325" s="89">
        <v>7108</v>
      </c>
    </row>
    <row r="326" spans="1:7" s="9" customFormat="1" ht="12.75">
      <c r="A326" s="16"/>
      <c r="F326" s="88">
        <f>SUM(F324:F325)</f>
        <v>136470</v>
      </c>
      <c r="G326" s="88">
        <f>SUM(G324:G325)</f>
        <v>130419</v>
      </c>
    </row>
    <row r="327" spans="1:7" s="9" customFormat="1" ht="12.75">
      <c r="A327" s="16"/>
      <c r="F327" s="44"/>
      <c r="G327" s="44"/>
    </row>
    <row r="328" spans="1:7" s="9" customFormat="1" ht="12.75">
      <c r="A328" s="16"/>
      <c r="F328" s="44"/>
      <c r="G328" s="44"/>
    </row>
    <row r="329" spans="1:7" s="9" customFormat="1" ht="12.75">
      <c r="A329" s="16"/>
      <c r="B329" s="9" t="s">
        <v>296</v>
      </c>
      <c r="F329" s="44"/>
      <c r="G329" s="44"/>
    </row>
    <row r="330" spans="1:7" s="9" customFormat="1" ht="12.75">
      <c r="A330" s="16"/>
      <c r="B330" s="9" t="s">
        <v>295</v>
      </c>
      <c r="F330" s="44"/>
      <c r="G330" s="44"/>
    </row>
    <row r="331" spans="1:7" s="9" customFormat="1" ht="12.75">
      <c r="A331" s="16"/>
      <c r="B331" s="29" t="s">
        <v>141</v>
      </c>
      <c r="F331" s="44">
        <v>-1052</v>
      </c>
      <c r="G331" s="44">
        <v>2591</v>
      </c>
    </row>
    <row r="332" spans="1:7" s="9" customFormat="1" ht="12.75">
      <c r="A332" s="16"/>
      <c r="B332" s="29" t="s">
        <v>139</v>
      </c>
      <c r="F332" s="89">
        <v>0</v>
      </c>
      <c r="G332" s="89">
        <v>-32</v>
      </c>
    </row>
    <row r="333" spans="1:7" s="9" customFormat="1" ht="12.75">
      <c r="A333" s="16"/>
      <c r="F333" s="88">
        <f>SUM(F326:F332)</f>
        <v>135418</v>
      </c>
      <c r="G333" s="88">
        <f>SUM(G326:G332)</f>
        <v>132978</v>
      </c>
    </row>
    <row r="334" spans="1:7" s="9" customFormat="1" ht="12.75">
      <c r="A334" s="16"/>
      <c r="F334" s="44"/>
      <c r="G334" s="44"/>
    </row>
    <row r="335" spans="1:7" s="9" customFormat="1" ht="12.75">
      <c r="A335" s="16"/>
      <c r="F335" s="44"/>
      <c r="G335" s="44"/>
    </row>
    <row r="336" spans="1:7" s="9" customFormat="1" ht="12.75">
      <c r="A336" s="16"/>
      <c r="B336" s="9" t="s">
        <v>140</v>
      </c>
      <c r="F336" s="44">
        <v>-28633</v>
      </c>
      <c r="G336" s="44">
        <v>-32243</v>
      </c>
    </row>
    <row r="337" spans="1:7" s="9" customFormat="1" ht="12.75">
      <c r="A337" s="16"/>
      <c r="F337" s="44" t="s">
        <v>50</v>
      </c>
      <c r="G337" s="44"/>
    </row>
    <row r="338" spans="1:2" s="9" customFormat="1" ht="12.75">
      <c r="A338" s="16"/>
      <c r="B338" s="9" t="s">
        <v>252</v>
      </c>
    </row>
    <row r="339" spans="1:7" s="9" customFormat="1" ht="12.75">
      <c r="A339" s="16"/>
      <c r="B339" s="9" t="s">
        <v>253</v>
      </c>
      <c r="F339" s="45">
        <f>+F333+F336</f>
        <v>106785</v>
      </c>
      <c r="G339" s="45">
        <f>+G333+G336</f>
        <v>100735</v>
      </c>
    </row>
    <row r="340" spans="1:6" s="9" customFormat="1" ht="12.75">
      <c r="A340" s="16"/>
      <c r="E340" s="44"/>
      <c r="F340" s="44"/>
    </row>
    <row r="341" ht="12.75">
      <c r="F341" s="41"/>
    </row>
    <row r="342" spans="1:10" s="9" customFormat="1" ht="12.75">
      <c r="A342" s="6"/>
      <c r="B342"/>
      <c r="C342"/>
      <c r="D342"/>
      <c r="E342"/>
      <c r="F342"/>
      <c r="G342"/>
      <c r="H342"/>
      <c r="I342"/>
      <c r="J342"/>
    </row>
    <row r="343" spans="1:10" s="9" customFormat="1" ht="12.75">
      <c r="A343" s="6">
        <v>30</v>
      </c>
      <c r="B343" s="3" t="s">
        <v>114</v>
      </c>
      <c r="C343"/>
      <c r="D343"/>
      <c r="E343"/>
      <c r="F343"/>
      <c r="G343"/>
      <c r="H343"/>
      <c r="I343"/>
      <c r="J343"/>
    </row>
    <row r="344" spans="1:10" s="9" customFormat="1" ht="12.75">
      <c r="A344" s="6"/>
      <c r="B344" t="s">
        <v>115</v>
      </c>
      <c r="C344"/>
      <c r="D344"/>
      <c r="E344"/>
      <c r="F344"/>
      <c r="G344"/>
      <c r="H344"/>
      <c r="I344"/>
      <c r="J344"/>
    </row>
    <row r="345" spans="1:10" s="9" customFormat="1" ht="12.75">
      <c r="A345" s="6"/>
      <c r="B345" s="9" t="s">
        <v>303</v>
      </c>
      <c r="C345"/>
      <c r="D345"/>
      <c r="E345"/>
      <c r="F345"/>
      <c r="G345"/>
      <c r="H345"/>
      <c r="I345"/>
      <c r="J345"/>
    </row>
    <row r="348" spans="1:10" s="9" customFormat="1" ht="12.75">
      <c r="A348" s="6"/>
      <c r="B348"/>
      <c r="C348"/>
      <c r="D348"/>
      <c r="E348" s="136"/>
      <c r="F348" s="136"/>
      <c r="G348" s="136"/>
      <c r="H348" s="136"/>
      <c r="I348"/>
      <c r="J348"/>
    </row>
    <row r="349" spans="1:8" s="9" customFormat="1" ht="12.75">
      <c r="A349" s="16"/>
      <c r="G349" s="17"/>
      <c r="H349" s="17"/>
    </row>
    <row r="350" spans="1:8" s="9" customFormat="1" ht="12.75">
      <c r="A350" s="16"/>
      <c r="G350" s="17"/>
      <c r="H350" s="17"/>
    </row>
    <row r="351" s="9" customFormat="1" ht="12.75">
      <c r="A351" s="16"/>
    </row>
    <row r="352" spans="1:2" s="9" customFormat="1" ht="12.75">
      <c r="A352" s="16"/>
      <c r="B352"/>
    </row>
    <row r="353" s="9" customFormat="1" ht="12.75">
      <c r="A353" s="16"/>
    </row>
    <row r="354" s="9" customFormat="1" ht="12.75">
      <c r="A354" s="16"/>
    </row>
    <row r="355" s="9" customFormat="1" ht="12.75">
      <c r="A355" s="16"/>
    </row>
    <row r="356" s="9" customFormat="1" ht="12.75">
      <c r="A356" s="16"/>
    </row>
    <row r="357" s="9" customFormat="1" ht="12.75">
      <c r="A357" s="16"/>
    </row>
    <row r="358" s="9" customFormat="1" ht="12.75">
      <c r="A358" s="16"/>
    </row>
    <row r="359" spans="1:2" s="9" customFormat="1" ht="12.75">
      <c r="A359" s="16"/>
      <c r="B359" s="3"/>
    </row>
    <row r="360" spans="1:2" s="9" customFormat="1" ht="12.75">
      <c r="A360" s="16"/>
      <c r="B360" s="3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="9" customFormat="1" ht="12.75">
      <c r="A365" s="16"/>
    </row>
    <row r="366" s="9" customFormat="1" ht="12.75">
      <c r="A366" s="16"/>
    </row>
    <row r="367" s="9" customFormat="1" ht="12.75">
      <c r="A367" s="16"/>
    </row>
    <row r="368" s="9" customFormat="1" ht="12.75">
      <c r="A368" s="16"/>
    </row>
    <row r="369" spans="1:10" ht="12.75">
      <c r="A369" s="16"/>
      <c r="B369" s="9"/>
      <c r="C369" s="9"/>
      <c r="D369" s="9"/>
      <c r="E369" s="9"/>
      <c r="F369" s="9"/>
      <c r="G369" s="9"/>
      <c r="H369" s="8"/>
      <c r="I369" s="9"/>
      <c r="J369" s="9"/>
    </row>
    <row r="370" spans="2:9" ht="12.75">
      <c r="B370" s="3"/>
      <c r="F370" s="8"/>
      <c r="G370" s="8"/>
      <c r="H370" s="8"/>
      <c r="I370" s="3"/>
    </row>
    <row r="371" spans="2:9" ht="12.75">
      <c r="B371" s="3"/>
      <c r="F371" s="8"/>
      <c r="G371" s="8"/>
      <c r="H371" s="8"/>
      <c r="I371" s="3"/>
    </row>
    <row r="372" spans="6:9" ht="12.75">
      <c r="F372" s="8"/>
      <c r="G372" s="8"/>
      <c r="H372" s="8"/>
      <c r="I372" s="3"/>
    </row>
    <row r="373" spans="2:4" ht="12.75">
      <c r="B373" s="3"/>
      <c r="C373" s="9"/>
      <c r="D373" s="9"/>
    </row>
    <row r="374" spans="2:8" ht="12.75">
      <c r="B374" s="29"/>
      <c r="C374" s="9"/>
      <c r="D374" s="9"/>
      <c r="G374" s="2"/>
      <c r="H374" s="2"/>
    </row>
    <row r="375" spans="2:8" ht="12.75">
      <c r="B375" s="28"/>
      <c r="C375" s="9"/>
      <c r="D375" s="9"/>
      <c r="G375" s="2"/>
      <c r="H375" s="2"/>
    </row>
    <row r="376" spans="2:8" ht="12.75">
      <c r="B376" s="28"/>
      <c r="C376" s="9"/>
      <c r="D376" s="9"/>
      <c r="G376" s="2"/>
      <c r="H376" s="2"/>
    </row>
    <row r="377" spans="2:8" ht="12.75">
      <c r="B377" s="29"/>
      <c r="C377" s="9"/>
      <c r="D377" s="9"/>
      <c r="F377" s="2"/>
      <c r="G377" s="2"/>
      <c r="H377" s="2"/>
    </row>
    <row r="378" spans="2:8" ht="12.75">
      <c r="B378" s="9"/>
      <c r="C378" s="9"/>
      <c r="D378" s="9"/>
      <c r="F378" s="2"/>
      <c r="G378" s="2"/>
      <c r="H378" s="2"/>
    </row>
    <row r="379" spans="1:10" s="9" customFormat="1" ht="12.75">
      <c r="A379" s="6"/>
      <c r="B379" s="3"/>
      <c r="E379"/>
      <c r="F379" s="2"/>
      <c r="G379" s="2"/>
      <c r="H379" s="2"/>
      <c r="I379"/>
      <c r="J379"/>
    </row>
    <row r="380" spans="1:10" s="9" customFormat="1" ht="12.75">
      <c r="A380" s="6"/>
      <c r="B380" s="29"/>
      <c r="E380"/>
      <c r="F380" s="2"/>
      <c r="G380" s="2"/>
      <c r="H380" s="2"/>
      <c r="I380"/>
      <c r="J380"/>
    </row>
    <row r="381" spans="1:10" s="9" customFormat="1" ht="12.75">
      <c r="A381" s="6"/>
      <c r="B381" s="29"/>
      <c r="E381"/>
      <c r="F381" s="2"/>
      <c r="G381" s="2"/>
      <c r="H381" s="2"/>
      <c r="I381"/>
      <c r="J381"/>
    </row>
    <row r="382" spans="1:10" s="9" customFormat="1" ht="12.75">
      <c r="A382" s="6"/>
      <c r="B382" s="29"/>
      <c r="E382"/>
      <c r="F382" s="2"/>
      <c r="G382" s="2"/>
      <c r="H382" s="2"/>
      <c r="I382"/>
      <c r="J382"/>
    </row>
    <row r="383" spans="1:10" s="9" customFormat="1" ht="12.75">
      <c r="A383" s="6"/>
      <c r="B383" s="29"/>
      <c r="E383"/>
      <c r="F383" s="2"/>
      <c r="G383" s="2"/>
      <c r="H383" s="2"/>
      <c r="I383"/>
      <c r="J383"/>
    </row>
    <row r="384" spans="1:10" s="9" customFormat="1" ht="12.75">
      <c r="A384" s="6"/>
      <c r="B384" s="29"/>
      <c r="E384" s="2"/>
      <c r="F384" s="2"/>
      <c r="G384" s="2"/>
      <c r="H384" s="2"/>
      <c r="I384"/>
      <c r="J384"/>
    </row>
    <row r="385" spans="1:10" s="9" customFormat="1" ht="12.75">
      <c r="A385" s="6"/>
      <c r="B385"/>
      <c r="C385"/>
      <c r="D385"/>
      <c r="E385"/>
      <c r="F385"/>
      <c r="G385" s="2"/>
      <c r="H385" s="2"/>
      <c r="I385"/>
      <c r="J385"/>
    </row>
    <row r="386" spans="1:10" s="9" customFormat="1" ht="12.75">
      <c r="A386" s="6"/>
      <c r="B386" s="3"/>
      <c r="C386"/>
      <c r="D386"/>
      <c r="E386"/>
      <c r="F386"/>
      <c r="G386" s="2"/>
      <c r="H386" s="2"/>
      <c r="I386"/>
      <c r="J386"/>
    </row>
    <row r="387" spans="1:10" s="9" customFormat="1" ht="12.75">
      <c r="A387" s="6"/>
      <c r="B387" s="14"/>
      <c r="C387"/>
      <c r="D387"/>
      <c r="E387"/>
      <c r="F387"/>
      <c r="G387" s="2"/>
      <c r="H387" s="2"/>
      <c r="I387"/>
      <c r="J387"/>
    </row>
    <row r="388" spans="1:10" s="9" customFormat="1" ht="12.75">
      <c r="A388" s="6"/>
      <c r="B388" s="14"/>
      <c r="C388"/>
      <c r="D388"/>
      <c r="E388"/>
      <c r="F388"/>
      <c r="G388" s="2"/>
      <c r="H388" s="2"/>
      <c r="I388"/>
      <c r="J388"/>
    </row>
    <row r="389" spans="1:10" s="9" customFormat="1" ht="12.75">
      <c r="A389" s="6"/>
      <c r="B389"/>
      <c r="C389"/>
      <c r="D389"/>
      <c r="E389"/>
      <c r="F389"/>
      <c r="G389" s="2"/>
      <c r="H389" s="2"/>
      <c r="I389"/>
      <c r="J389"/>
    </row>
    <row r="397" ht="12.75">
      <c r="B397" s="3"/>
    </row>
    <row r="398" ht="12.75">
      <c r="B398" s="3"/>
    </row>
  </sheetData>
  <sheetProtection/>
  <mergeCells count="9">
    <mergeCell ref="D283:E283"/>
    <mergeCell ref="F283:G283"/>
    <mergeCell ref="E348:F348"/>
    <mergeCell ref="G348:H348"/>
    <mergeCell ref="G56:H56"/>
    <mergeCell ref="D181:E181"/>
    <mergeCell ref="F181:G181"/>
    <mergeCell ref="E270:F270"/>
    <mergeCell ref="G270:H270"/>
  </mergeCells>
  <printOptions/>
  <pageMargins left="0.75" right="0.75" top="1" bottom="1" header="0.5" footer="0.5"/>
  <pageSetup orientation="portrait" r:id="rId1"/>
  <rowBreaks count="7" manualBreakCount="7">
    <brk id="31" max="255" man="1"/>
    <brk id="81" max="255" man="1"/>
    <brk id="133" max="255" man="1"/>
    <brk id="175" max="255" man="1"/>
    <brk id="224" max="255" man="1"/>
    <brk id="258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2013-08-26T06:28:48Z</cp:lastPrinted>
  <dcterms:created xsi:type="dcterms:W3CDTF">2002-11-12T04:54:08Z</dcterms:created>
  <dcterms:modified xsi:type="dcterms:W3CDTF">2013-08-26T08:49:03Z</dcterms:modified>
  <cp:category/>
  <cp:version/>
  <cp:contentType/>
  <cp:contentStatus/>
</cp:coreProperties>
</file>