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2120" windowHeight="8952" activeTab="4"/>
  </bookViews>
  <sheets>
    <sheet name="income" sheetId="1" r:id="rId1"/>
    <sheet name="equity" sheetId="2" r:id="rId2"/>
    <sheet name="bsheet" sheetId="3" r:id="rId3"/>
    <sheet name="c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<sst xmlns="http://schemas.openxmlformats.org/spreadsheetml/2006/main" count="416" uniqueCount="296">
  <si>
    <t>UPA CORPORATION BERHAD (384490-P)</t>
  </si>
  <si>
    <t>Share</t>
  </si>
  <si>
    <t>capital</t>
  </si>
  <si>
    <t>Retained</t>
  </si>
  <si>
    <t>profits</t>
  </si>
  <si>
    <t>Total</t>
  </si>
  <si>
    <t>RM'000</t>
  </si>
  <si>
    <t>premium</t>
  </si>
  <si>
    <t>RM '000</t>
  </si>
  <si>
    <t>Property, plant and equipment</t>
  </si>
  <si>
    <t>Inventories</t>
  </si>
  <si>
    <t>Revenue</t>
  </si>
  <si>
    <t>Debt and equity securities</t>
  </si>
  <si>
    <t>Review of performance</t>
  </si>
  <si>
    <t>Variation of results against the preceding quarter</t>
  </si>
  <si>
    <t>Current</t>
  </si>
  <si>
    <t>Non-current</t>
  </si>
  <si>
    <t>Material litigation</t>
  </si>
  <si>
    <t>Taxation</t>
  </si>
  <si>
    <t>Investment in associates</t>
  </si>
  <si>
    <t>Current assets</t>
  </si>
  <si>
    <t>Cash and cash equivalents</t>
  </si>
  <si>
    <t>Current liabilities</t>
  </si>
  <si>
    <t>Share capital</t>
  </si>
  <si>
    <t xml:space="preserve">Long term and deferred liabilities </t>
  </si>
  <si>
    <t>Tax expense</t>
  </si>
  <si>
    <t>Profit after tax</t>
  </si>
  <si>
    <t>Net profit for the period</t>
  </si>
  <si>
    <t>Net change in Cash and Cash Equivalents</t>
  </si>
  <si>
    <t>Dividends paid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</si>
  <si>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</si>
  <si>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</si>
  <si>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</si>
  <si>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</si>
  <si>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</si>
  <si>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</si>
  <si>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</si>
  <si>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</si>
  <si>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</si>
  <si>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</si>
  <si>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</si>
  <si>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</si>
  <si>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</si>
  <si>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</si>
  <si>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</si>
  <si>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There were no material events subsequent to the current financial quarter ended</t>
  </si>
  <si>
    <t>affect the results of the operations of the Group.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</si>
  <si>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</si>
  <si>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</si>
  <si>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</si>
  <si>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</si>
  <si>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</si>
  <si>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financing activities</t>
  </si>
  <si>
    <t>Cash flows from operating activities</t>
  </si>
  <si>
    <t xml:space="preserve">Borrowings </t>
  </si>
  <si>
    <t>Basis of preparation</t>
  </si>
  <si>
    <t>Current Quarter</t>
  </si>
  <si>
    <t>The interim financial report is unaudited and has been prepared in compliance with</t>
  </si>
  <si>
    <t xml:space="preserve">The interim financial report should be read in conjunction with the audited financial </t>
  </si>
  <si>
    <t xml:space="preserve">There are no outstanding corporate proposals that have not been completed as at the date of </t>
  </si>
  <si>
    <t>this report.</t>
  </si>
  <si>
    <t xml:space="preserve"> </t>
  </si>
  <si>
    <t>Diluted earnings per ordinary share (sen)</t>
  </si>
  <si>
    <t>Cash flows from investing activities</t>
  </si>
  <si>
    <t>USD</t>
  </si>
  <si>
    <t>Rate</t>
  </si>
  <si>
    <t>Weighted average number of ordinary shares</t>
  </si>
  <si>
    <t>3 months ended</t>
  </si>
  <si>
    <t xml:space="preserve">RM </t>
  </si>
  <si>
    <t>Not applicable.</t>
  </si>
  <si>
    <t>The calculation of basic earnings per share is based on the net profit attributable</t>
  </si>
  <si>
    <t>to ordinary shareholders and the weighted average number of ordinary shares</t>
  </si>
  <si>
    <t>in issue :</t>
  </si>
  <si>
    <t xml:space="preserve">  </t>
  </si>
  <si>
    <t>Page 2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</si>
  <si>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</si>
  <si>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</si>
  <si>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</si>
  <si>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</si>
  <si>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</si>
  <si>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</si>
  <si>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</si>
  <si>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</si>
  <si>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Unaudited Condensed Consolidated Statement of Changes in Equity</t>
  </si>
  <si>
    <t>Net asset per share (RM)</t>
  </si>
  <si>
    <t>FRS 134, Interim Financial Reporting and paragraph 9.22 of the Listing Requirements</t>
  </si>
  <si>
    <t>of Bursa Malaysia Securities Berhad.</t>
  </si>
  <si>
    <t xml:space="preserve">explanation of events and transactions that are significant to an understanding of the </t>
  </si>
  <si>
    <t xml:space="preserve">Notes to the interim financial report </t>
  </si>
  <si>
    <t>Minority interest</t>
  </si>
  <si>
    <t>Total equity</t>
  </si>
  <si>
    <t>Equity attributable to equity holders</t>
  </si>
  <si>
    <t>of the parent :</t>
  </si>
  <si>
    <t>Retained profit</t>
  </si>
  <si>
    <t>Minority</t>
  </si>
  <si>
    <t>Interest</t>
  </si>
  <si>
    <t>Equity</t>
  </si>
  <si>
    <t>Attributable to equity holders of the parent</t>
  </si>
  <si>
    <t>Total Assets</t>
  </si>
  <si>
    <t>Capital and Reserves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</si>
  <si>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</si>
  <si>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</si>
  <si>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</si>
  <si>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</si>
  <si>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</si>
  <si>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</si>
  <si>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Operating profit</t>
  </si>
  <si>
    <t>Page 1</t>
  </si>
  <si>
    <t>Cost of Sales</t>
  </si>
  <si>
    <t>Gross Profit</t>
  </si>
  <si>
    <t>following foreign currencies :</t>
  </si>
  <si>
    <t>Trading</t>
  </si>
  <si>
    <t>Manufacturing</t>
  </si>
  <si>
    <t>Authorised and contracted for :</t>
  </si>
  <si>
    <t>(A) Basic earnings per share</t>
  </si>
  <si>
    <t>Distribution expenses</t>
  </si>
  <si>
    <t>Administration expenses</t>
  </si>
  <si>
    <t>Cash and Cash Equivalents at 1 January</t>
  </si>
  <si>
    <t>Other operating expenses</t>
  </si>
  <si>
    <t>Profit/(loss) before tax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</si>
  <si>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</si>
  <si>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</si>
  <si>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</si>
  <si>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N/A</t>
  </si>
  <si>
    <t>Cumulative</t>
  </si>
  <si>
    <t>Provisions</t>
  </si>
  <si>
    <t>NIL</t>
  </si>
  <si>
    <t>Trust receipts-secured</t>
  </si>
  <si>
    <t>Finance lease liabilities-secured</t>
  </si>
  <si>
    <t>Fixed rate term loan-secured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</si>
  <si>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</si>
  <si>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</si>
  <si>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</si>
  <si>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</si>
  <si>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</si>
  <si>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</si>
  <si>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</si>
  <si>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Year todate</t>
  </si>
  <si>
    <t>Accumulated</t>
  </si>
  <si>
    <t>Included in short-term borrowings are trust receipt denominated in the</t>
  </si>
  <si>
    <t>Treasury shares</t>
  </si>
  <si>
    <t>Treasury</t>
  </si>
  <si>
    <t>Shares</t>
  </si>
  <si>
    <t xml:space="preserve">There is no valuation of property, plant and equipment as the Group does not adopt a </t>
  </si>
  <si>
    <t>revaluation policy on property, plant and equipment.</t>
  </si>
  <si>
    <t>Depreciation</t>
  </si>
  <si>
    <t>Capital commitments outstanding not provided for in the interim financial report</t>
  </si>
  <si>
    <t>In addition, a subsidiary of the company had issued financial guarantees to certain</t>
  </si>
  <si>
    <t xml:space="preserve">financial institutions in the normal course of business. These guarantees amount to </t>
  </si>
  <si>
    <t>Acquisition of treasury shares</t>
  </si>
  <si>
    <t>Current tax assets</t>
  </si>
  <si>
    <t>Current tax liabilities</t>
  </si>
  <si>
    <t>Investment properties</t>
  </si>
  <si>
    <t>Deferred tax assets</t>
  </si>
  <si>
    <t>(B) Diluted earnings per ordinary share-Not Applicable</t>
  </si>
  <si>
    <t>Authorisation for issue</t>
  </si>
  <si>
    <t>The interim financial statements were authorised for issue by the Board of Directors</t>
  </si>
  <si>
    <t>Effect of treasury shares held</t>
  </si>
  <si>
    <t>Issued ordinary shares at beginning of the year</t>
  </si>
  <si>
    <t xml:space="preserve">Current </t>
  </si>
  <si>
    <t>quarter</t>
  </si>
  <si>
    <t>Financial</t>
  </si>
  <si>
    <t>year to date</t>
  </si>
  <si>
    <t>At cost</t>
  </si>
  <si>
    <t>At carrying value/book value</t>
  </si>
  <si>
    <t>At market value</t>
  </si>
  <si>
    <t>Acquisition of minority interest</t>
  </si>
  <si>
    <t>Page 11</t>
  </si>
  <si>
    <t>Foreign</t>
  </si>
  <si>
    <t>translation</t>
  </si>
  <si>
    <t>reserve</t>
  </si>
  <si>
    <t>Foreign translation reserve</t>
  </si>
  <si>
    <t>Deferred tax liabilities</t>
  </si>
  <si>
    <t>At 1 January 2010</t>
  </si>
  <si>
    <t>Foreign exchange contracts</t>
  </si>
  <si>
    <t>Unaudited Condensed Consolidated Statement of Financial Position</t>
  </si>
  <si>
    <t>Unaudited Condensed consolidated statement of Comprehensive Income</t>
  </si>
  <si>
    <t>Unaudited Condensed Consolidated Cash Flow Statement</t>
  </si>
  <si>
    <t>Other comprehensive income, net of tax</t>
  </si>
  <si>
    <t>Total comprehensive income for the period</t>
  </si>
  <si>
    <t xml:space="preserve">The Condensed Consolidated statement of Comprehensive Income should be read in conjunction with the </t>
  </si>
  <si>
    <t xml:space="preserve">The Condensed Consolidated statement of Financial Position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</si>
  <si>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</si>
  <si>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the </t>
  </si>
  <si>
    <t>The accounting policies and methods of computation adopted by the Group are consistent</t>
  </si>
  <si>
    <t>with those used in the preparation of the most recent audited financial statements except</t>
  </si>
  <si>
    <t xml:space="preserve">that the Group has adopted the Malaysian Financial Reporting Standards (FRSs) and </t>
  </si>
  <si>
    <t>The adoption of these standards, amendments  and interpretations have no material</t>
  </si>
  <si>
    <t>The explanatory notes attached to the interim financial statements provide an</t>
  </si>
  <si>
    <t>report. These facilities include letters of credit, trust receipt, overdraft, finance leases</t>
  </si>
  <si>
    <t>and term loans.</t>
  </si>
  <si>
    <t>Segmental Reporting</t>
  </si>
  <si>
    <t>Segment assets</t>
  </si>
  <si>
    <t>There are no changes in the composition of the Group for the current financial quarter.</t>
  </si>
  <si>
    <t>Foreign currency translation difference for</t>
  </si>
  <si>
    <t>foreign operations</t>
  </si>
  <si>
    <t>Attributable to :</t>
  </si>
  <si>
    <t>Equity shareholders of the parent</t>
  </si>
  <si>
    <t>Effect of bonus issue</t>
  </si>
  <si>
    <t>31 Dec 2010</t>
  </si>
  <si>
    <t>31.12.2010</t>
  </si>
  <si>
    <t>Share of profit/(loss) of associates net of tax</t>
  </si>
  <si>
    <t>Quoted in Malaysia</t>
  </si>
  <si>
    <t>Page 12</t>
  </si>
  <si>
    <t>Realised and Unrealised Profits</t>
  </si>
  <si>
    <t>Total retained profits of UPA Corp Bhd</t>
  </si>
  <si>
    <t>and its subsidiaries :</t>
  </si>
  <si>
    <t>-Unrealised</t>
  </si>
  <si>
    <t>Total share of profits from associated</t>
  </si>
  <si>
    <t>companies :</t>
  </si>
  <si>
    <t>Less : Consolidation adjustments</t>
  </si>
  <si>
    <t>Total group retained profits as per</t>
  </si>
  <si>
    <t>consolidated accounts</t>
  </si>
  <si>
    <t>-Realised</t>
  </si>
  <si>
    <t>There were no issuance of shares during the quarter.</t>
  </si>
  <si>
    <t>facilities granted to subsidiaries amounted to RM 114.5 million as at the date of this</t>
  </si>
  <si>
    <t>RM 4.1 million.</t>
  </si>
  <si>
    <t>Sale of Unquoted Investments and/or Properties</t>
  </si>
  <si>
    <t xml:space="preserve">There were no material disposals of unquoted investments or properties for the current </t>
  </si>
  <si>
    <t>financial quarter.</t>
  </si>
  <si>
    <t xml:space="preserve">Commentary on Prospects </t>
  </si>
  <si>
    <t xml:space="preserve">Dividends proposed </t>
  </si>
  <si>
    <t xml:space="preserve">changes in the financial position and performance of the Group since the financial year </t>
  </si>
  <si>
    <t>impact to these interim financial statements.</t>
  </si>
  <si>
    <t>directly in equity</t>
  </si>
  <si>
    <t>Annual Financial Statements for the year ended 31 December 2010.</t>
  </si>
  <si>
    <t>statements of the Group for the year ended 31 December 2010.</t>
  </si>
  <si>
    <t>ended 31 December 2010.</t>
  </si>
  <si>
    <t>other intepretations that are effective for financial statements commencing 1 January 2011.</t>
  </si>
  <si>
    <t>Finance income</t>
  </si>
  <si>
    <t>Other income</t>
  </si>
  <si>
    <t>Basic earnings/(loss) per ordinary share (sen)</t>
  </si>
  <si>
    <t>Other investments</t>
  </si>
  <si>
    <t>Trade and other receivables</t>
  </si>
  <si>
    <t>Borrowings</t>
  </si>
  <si>
    <t>Trade and other payables</t>
  </si>
  <si>
    <t>None.</t>
  </si>
  <si>
    <t>31 December 2010.</t>
  </si>
  <si>
    <t>The company did not purchase any of its own shares during the quarter under review.</t>
  </si>
  <si>
    <t>FY2011</t>
  </si>
  <si>
    <t>Nominal</t>
  </si>
  <si>
    <t>value</t>
  </si>
  <si>
    <t>Gain/(loss)</t>
  </si>
  <si>
    <t>JPY</t>
  </si>
  <si>
    <t>Machine</t>
  </si>
  <si>
    <t>Profit(loss) before tax</t>
  </si>
  <si>
    <t>At 1 January 2011</t>
  </si>
  <si>
    <t>Total comprehensive income</t>
  </si>
  <si>
    <t>for the period</t>
  </si>
  <si>
    <t xml:space="preserve">All the foreign exchange contracts mature within 12 months. There is minimal credit </t>
  </si>
  <si>
    <t>risk as the contracts were entered into with reputable banks.</t>
  </si>
  <si>
    <t>Fair value</t>
  </si>
  <si>
    <t xml:space="preserve">Bursa Malaysia Securities Berhad ("Bursa") has on 25 March 2010 issued a directive which </t>
  </si>
  <si>
    <t xml:space="preserve">requires all listed companies to disclose a breakdown of the unappropriated profits or </t>
  </si>
  <si>
    <t>accumulated losses as at the end of the reporting period, into realised and unrealised</t>
  </si>
  <si>
    <t xml:space="preserve">profits or losses, for the purpose of greater transparency. </t>
  </si>
  <si>
    <t>format prescribed by Bursa, is as follows :</t>
  </si>
  <si>
    <t>Derivative Financial instruments</t>
  </si>
  <si>
    <t>are as follows :</t>
  </si>
  <si>
    <t>Total purchases</t>
  </si>
  <si>
    <t>Total sale proceeds</t>
  </si>
  <si>
    <t>Total gain/(loss) on disposal</t>
  </si>
  <si>
    <t xml:space="preserve">Quoted Securities </t>
  </si>
  <si>
    <t>The directors expect the Group to remain profitable in the current financial year.</t>
  </si>
  <si>
    <t>The manufacturing segment's profit margin is expected to be squeezed by currency</t>
  </si>
  <si>
    <t>Net gain/(losses) recognised</t>
  </si>
  <si>
    <t>and weak demand.</t>
  </si>
  <si>
    <t>fluctuations while the Group is expected to be affected by global market sentiments</t>
  </si>
  <si>
    <t>For the period ended 30 Sept 2011</t>
  </si>
  <si>
    <t>Period ended 30 Sept</t>
  </si>
  <si>
    <t>At 30 Sept 2010</t>
  </si>
  <si>
    <t>At 30 Sept 2011</t>
  </si>
  <si>
    <t>At 30 September 2011</t>
  </si>
  <si>
    <t>30 Sept 2011</t>
  </si>
  <si>
    <t>Cash and Cash Equivalents at 30 Sept</t>
  </si>
  <si>
    <t>30 Sept 2010</t>
  </si>
  <si>
    <t>Bonus issue</t>
  </si>
  <si>
    <t>For the period ended 30 September 2011</t>
  </si>
  <si>
    <t>on 17 November 2011.</t>
  </si>
  <si>
    <t xml:space="preserve">The breakdown of retained profits of the Group as at 30 Sept 2011, pursuant to the </t>
  </si>
  <si>
    <t>Summary of outstanding derivatives at 30 Sept 2011 :</t>
  </si>
  <si>
    <t>The investments in quoted securities as at 30 Sept 2011 were as follows :</t>
  </si>
  <si>
    <t>Purchases and disposals of quoted securities during the financial period ended 30 Sept 2011</t>
  </si>
  <si>
    <t>9 months ended</t>
  </si>
  <si>
    <t>9 months period ended</t>
  </si>
  <si>
    <t>30 Sept 2011 up to the date of this report, which is likely to substantially</t>
  </si>
  <si>
    <t>During the quarter, the company paid a first and final dividend for financial year 2010</t>
  </si>
  <si>
    <t>amounting to RM 5,853,160.</t>
  </si>
  <si>
    <t>30.09.2011</t>
  </si>
  <si>
    <t>The Group's turnover for quarter under review was RM 33.6 million compared to</t>
  </si>
  <si>
    <t>RM 29.8 million in the corresponding quarter of the previous year.</t>
  </si>
  <si>
    <t>compared to profit before tax of RM 1.4 million in the corresponding quarter of the previous year.</t>
  </si>
  <si>
    <t>compared to profit before tax of RM 3.7 million in Q2FY2011.</t>
  </si>
  <si>
    <t>EURO</t>
  </si>
  <si>
    <t>The Group's profit before taxation for the quarter under review was RM 5.0 milllion</t>
  </si>
  <si>
    <t>For the quarter under review, the Group recorded profit before taxation of RM 5.0 million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</si>
</sst>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00"/>
    <numFmt numFmtId="185" formatCode="0_);\(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1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182" fontId="1" fillId="0" borderId="0" xfId="42" applyNumberFormat="1" applyFont="1" applyAlignment="1">
      <alignment horizontal="left"/>
    </xf>
    <xf numFmtId="182" fontId="1" fillId="0" borderId="0" xfId="42" applyNumberFormat="1" applyFont="1" applyAlignment="1" quotePrefix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center"/>
    </xf>
    <xf numFmtId="182" fontId="1" fillId="0" borderId="0" xfId="42" applyNumberFormat="1" applyFont="1" applyAlignment="1">
      <alignment/>
    </xf>
    <xf numFmtId="182" fontId="0" fillId="0" borderId="0" xfId="42" applyNumberFormat="1" applyFont="1" applyAlignment="1">
      <alignment/>
    </xf>
    <xf numFmtId="182" fontId="0" fillId="0" borderId="10" xfId="42" applyNumberFormat="1" applyFont="1" applyBorder="1" applyAlignment="1">
      <alignment/>
    </xf>
    <xf numFmtId="182" fontId="0" fillId="0" borderId="0" xfId="42" applyNumberFormat="1" applyBorder="1" applyAlignment="1">
      <alignment/>
    </xf>
    <xf numFmtId="3" fontId="1" fillId="0" borderId="10" xfId="0" applyNumberFormat="1" applyFont="1" applyBorder="1" applyAlignment="1">
      <alignment/>
    </xf>
    <xf numFmtId="182" fontId="0" fillId="0" borderId="11" xfId="42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82" fontId="1" fillId="0" borderId="0" xfId="42" applyNumberFormat="1" applyFont="1" applyAlignment="1" quotePrefix="1">
      <alignment horizontal="right"/>
    </xf>
    <xf numFmtId="182" fontId="0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15" fontId="5" fillId="0" borderId="0" xfId="0" applyNumberFormat="1" applyFont="1" applyAlignment="1" quotePrefix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3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182" fontId="6" fillId="0" borderId="0" xfId="42" applyNumberFormat="1" applyFont="1" applyAlignment="1">
      <alignment/>
    </xf>
    <xf numFmtId="182" fontId="0" fillId="33" borderId="0" xfId="42" applyNumberFormat="1" applyFont="1" applyFill="1" applyAlignment="1">
      <alignment/>
    </xf>
    <xf numFmtId="182" fontId="0" fillId="33" borderId="0" xfId="42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37" fontId="0" fillId="0" borderId="0" xfId="0" applyNumberFormat="1" applyAlignment="1">
      <alignment horizontal="left"/>
    </xf>
    <xf numFmtId="3" fontId="0" fillId="0" borderId="0" xfId="42" applyNumberFormat="1" applyFont="1" applyAlignment="1">
      <alignment horizontal="left"/>
    </xf>
    <xf numFmtId="3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7" xfId="0" applyNumberFormat="1" applyBorder="1" applyAlignment="1">
      <alignment/>
    </xf>
    <xf numFmtId="37" fontId="1" fillId="0" borderId="10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33" borderId="0" xfId="0" applyNumberFormat="1" applyFont="1" applyFill="1" applyAlignment="1">
      <alignment/>
    </xf>
    <xf numFmtId="37" fontId="0" fillId="0" borderId="14" xfId="0" applyNumberFormat="1" applyBorder="1" applyAlignment="1">
      <alignment/>
    </xf>
    <xf numFmtId="37" fontId="0" fillId="33" borderId="0" xfId="0" applyNumberFormat="1" applyFill="1" applyAlignment="1">
      <alignment/>
    </xf>
    <xf numFmtId="37" fontId="0" fillId="0" borderId="16" xfId="0" applyNumberFormat="1" applyFont="1" applyBorder="1" applyAlignment="1" quotePrefix="1">
      <alignment/>
    </xf>
    <xf numFmtId="37" fontId="0" fillId="0" borderId="17" xfId="0" applyNumberFormat="1" applyFont="1" applyBorder="1" applyAlignment="1" quotePrefix="1">
      <alignment/>
    </xf>
    <xf numFmtId="37" fontId="0" fillId="0" borderId="0" xfId="0" applyNumberFormat="1" applyFont="1" applyAlignment="1">
      <alignment/>
    </xf>
    <xf numFmtId="37" fontId="0" fillId="0" borderId="18" xfId="0" applyNumberFormat="1" applyFont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 quotePrefix="1">
      <alignment/>
    </xf>
    <xf numFmtId="37" fontId="0" fillId="0" borderId="15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/>
    </xf>
    <xf numFmtId="3" fontId="1" fillId="0" borderId="0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/>
    </xf>
    <xf numFmtId="3" fontId="1" fillId="33" borderId="21" xfId="0" applyNumberFormat="1" applyFont="1" applyFill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33" borderId="23" xfId="0" applyNumberFormat="1" applyFill="1" applyBorder="1" applyAlignment="1">
      <alignment horizontal="right"/>
    </xf>
    <xf numFmtId="3" fontId="0" fillId="33" borderId="24" xfId="0" applyNumberFormat="1" applyFill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0" fillId="0" borderId="23" xfId="0" applyNumberForma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3" xfId="0" applyNumberFormat="1" applyBorder="1" applyAlignment="1">
      <alignment/>
    </xf>
    <xf numFmtId="37" fontId="0" fillId="0" borderId="24" xfId="0" applyNumberFormat="1" applyFont="1" applyBorder="1" applyAlignment="1" quotePrefix="1">
      <alignment/>
    </xf>
    <xf numFmtId="37" fontId="1" fillId="0" borderId="21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182" fontId="4" fillId="0" borderId="0" xfId="42" applyNumberFormat="1" applyFont="1" applyAlignment="1">
      <alignment horizontal="center"/>
    </xf>
    <xf numFmtId="182" fontId="4" fillId="0" borderId="0" xfId="42" applyNumberFormat="1" applyFont="1" applyAlignment="1">
      <alignment horizontal="right"/>
    </xf>
    <xf numFmtId="37" fontId="0" fillId="0" borderId="10" xfId="0" applyNumberFormat="1" applyBorder="1" applyAlignment="1">
      <alignment/>
    </xf>
    <xf numFmtId="182" fontId="4" fillId="0" borderId="11" xfId="42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3" fontId="0" fillId="0" borderId="0" xfId="42" applyFont="1" applyAlignment="1">
      <alignment/>
    </xf>
    <xf numFmtId="3" fontId="0" fillId="0" borderId="0" xfId="0" applyNumberFormat="1" applyAlignment="1">
      <alignment horizontal="left"/>
    </xf>
    <xf numFmtId="182" fontId="0" fillId="0" borderId="0" xfId="42" applyNumberFormat="1" applyFont="1" applyBorder="1" applyAlignment="1">
      <alignment/>
    </xf>
    <xf numFmtId="182" fontId="0" fillId="0" borderId="11" xfId="42" applyNumberFormat="1" applyFont="1" applyBorder="1" applyAlignment="1">
      <alignment/>
    </xf>
    <xf numFmtId="182" fontId="4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0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10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85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25">
      <selection activeCell="B47" sqref="B47"/>
    </sheetView>
  </sheetViews>
  <sheetFormatPr defaultColWidth="9.140625" defaultRowHeight="12.75"/>
  <cols>
    <col min="1" max="1" width="43.140625" style="0" customWidth="1"/>
    <col min="2" max="2" width="11.00390625" style="0" customWidth="1"/>
    <col min="3" max="3" width="10.7109375" style="0" customWidth="1"/>
    <col min="4" max="4" width="2.7109375" style="0" customWidth="1"/>
    <col min="5" max="5" width="10.28125" style="0" bestFit="1" customWidth="1"/>
    <col min="6" max="6" width="11.28125" style="0" customWidth="1"/>
  </cols>
  <sheetData>
    <row r="1" ht="12.75">
      <c r="A1" s="3" t="s">
        <v>0</v>
      </c>
    </row>
    <row r="3" spans="1:7" ht="12.75">
      <c r="A3" s="3" t="s">
        <v>176</v>
      </c>
      <c r="G3" t="s">
        <v>73</v>
      </c>
    </row>
    <row r="4" spans="1:6" ht="12.75">
      <c r="A4" s="3" t="s">
        <v>268</v>
      </c>
      <c r="F4" s="8" t="s">
        <v>107</v>
      </c>
    </row>
    <row r="5" spans="1:6" ht="12.75">
      <c r="A5" s="3"/>
      <c r="C5" s="8"/>
      <c r="F5" s="8"/>
    </row>
    <row r="6" spans="1:6" ht="12.75">
      <c r="A6" s="3"/>
      <c r="C6" s="8"/>
      <c r="F6" s="8"/>
    </row>
    <row r="7" spans="2:6" ht="12.75">
      <c r="B7" s="140" t="s">
        <v>56</v>
      </c>
      <c r="C7" s="140"/>
      <c r="D7" s="21"/>
      <c r="E7" s="141" t="s">
        <v>124</v>
      </c>
      <c r="F7" s="142"/>
    </row>
    <row r="8" spans="1:6" ht="12.75">
      <c r="A8" s="3" t="s">
        <v>269</v>
      </c>
      <c r="B8" s="3">
        <v>2011</v>
      </c>
      <c r="C8" s="3">
        <v>2010</v>
      </c>
      <c r="D8" s="22"/>
      <c r="E8" s="3">
        <v>2011</v>
      </c>
      <c r="F8" s="3">
        <v>2010</v>
      </c>
    </row>
    <row r="9" spans="2:8" ht="12.75">
      <c r="B9" s="8" t="s">
        <v>8</v>
      </c>
      <c r="C9" s="8" t="s">
        <v>8</v>
      </c>
      <c r="D9" s="23"/>
      <c r="E9" s="8" t="s">
        <v>8</v>
      </c>
      <c r="F9" s="8" t="s">
        <v>8</v>
      </c>
      <c r="H9" s="69"/>
    </row>
    <row r="10" ht="12.75">
      <c r="D10" s="24"/>
    </row>
    <row r="11" spans="1:6" ht="12.75">
      <c r="A11" t="s">
        <v>11</v>
      </c>
      <c r="B11" s="80">
        <f>+E11-54997</f>
        <v>33584</v>
      </c>
      <c r="C11" s="80">
        <v>29809</v>
      </c>
      <c r="D11" s="81"/>
      <c r="E11" s="80">
        <v>88581</v>
      </c>
      <c r="F11" s="80">
        <v>93711</v>
      </c>
    </row>
    <row r="12" spans="1:6" ht="12.75">
      <c r="A12" t="s">
        <v>108</v>
      </c>
      <c r="B12" s="82">
        <f>+E12+48870</f>
        <v>-26894</v>
      </c>
      <c r="C12" s="82">
        <v>-27607</v>
      </c>
      <c r="D12" s="83"/>
      <c r="E12" s="82">
        <v>-75764</v>
      </c>
      <c r="F12" s="82">
        <v>-80463</v>
      </c>
    </row>
    <row r="13" spans="1:6" ht="12.75">
      <c r="A13" t="s">
        <v>109</v>
      </c>
      <c r="B13" s="80">
        <f>+B11+B12</f>
        <v>6690</v>
      </c>
      <c r="C13" s="80">
        <f>+C11+C12</f>
        <v>2202</v>
      </c>
      <c r="D13" s="81"/>
      <c r="E13" s="80">
        <f>+E11+E12</f>
        <v>12817</v>
      </c>
      <c r="F13" s="80">
        <f>+F11+F12</f>
        <v>13248</v>
      </c>
    </row>
    <row r="14" spans="2:6" ht="12.75">
      <c r="B14" s="80"/>
      <c r="C14" s="80"/>
      <c r="D14" s="81"/>
      <c r="E14" s="80"/>
      <c r="F14" s="80"/>
    </row>
    <row r="15" spans="1:6" ht="12.75">
      <c r="A15" t="s">
        <v>230</v>
      </c>
      <c r="B15" s="70">
        <f>+E15-1300</f>
        <v>556</v>
      </c>
      <c r="C15" s="70">
        <v>1261</v>
      </c>
      <c r="D15" s="81"/>
      <c r="E15" s="70">
        <v>1856</v>
      </c>
      <c r="F15" s="70">
        <v>3747</v>
      </c>
    </row>
    <row r="16" spans="1:6" ht="12.75">
      <c r="A16" t="s">
        <v>115</v>
      </c>
      <c r="B16" s="80">
        <f>+E16+1505</f>
        <v>-614</v>
      </c>
      <c r="C16" s="80">
        <v>-1075</v>
      </c>
      <c r="D16" s="81"/>
      <c r="E16" s="80">
        <v>-2119</v>
      </c>
      <c r="F16" s="80">
        <v>-3221</v>
      </c>
    </row>
    <row r="17" spans="1:6" ht="12.75">
      <c r="A17" t="s">
        <v>116</v>
      </c>
      <c r="B17" s="80">
        <f>+E17+1463</f>
        <v>-1002</v>
      </c>
      <c r="C17" s="80">
        <v>-769</v>
      </c>
      <c r="D17" s="81"/>
      <c r="E17" s="80">
        <v>-2465</v>
      </c>
      <c r="F17" s="80">
        <v>-2381</v>
      </c>
    </row>
    <row r="18" spans="1:6" ht="12.75">
      <c r="A18" t="s">
        <v>118</v>
      </c>
      <c r="B18" s="82">
        <f>+E18+20</f>
        <v>-550</v>
      </c>
      <c r="C18" s="82">
        <v>0</v>
      </c>
      <c r="D18" s="83"/>
      <c r="E18" s="82">
        <v>-570</v>
      </c>
      <c r="F18" s="82">
        <v>0</v>
      </c>
    </row>
    <row r="19" spans="2:6" ht="12.75">
      <c r="B19" s="70"/>
      <c r="C19" s="70"/>
      <c r="D19" s="81"/>
      <c r="E19" s="70"/>
      <c r="F19" s="70"/>
    </row>
    <row r="20" spans="1:6" ht="12.75">
      <c r="A20" t="s">
        <v>106</v>
      </c>
      <c r="B20" s="80">
        <f>SUM(B13:B18)</f>
        <v>5080</v>
      </c>
      <c r="C20" s="80">
        <f>SUM(C13:C18)</f>
        <v>1619</v>
      </c>
      <c r="D20" s="81"/>
      <c r="E20" s="80">
        <f>SUM(E13:E18)</f>
        <v>9519</v>
      </c>
      <c r="F20" s="80">
        <f>SUM(F13:F18)</f>
        <v>11393</v>
      </c>
    </row>
    <row r="21" spans="2:6" ht="12.75">
      <c r="B21" s="80"/>
      <c r="C21" s="80"/>
      <c r="D21" s="81"/>
      <c r="E21" s="80"/>
      <c r="F21" s="80"/>
    </row>
    <row r="22" spans="1:6" ht="12.75">
      <c r="A22" t="s">
        <v>229</v>
      </c>
      <c r="B22" s="80">
        <f>+E22-229</f>
        <v>118</v>
      </c>
      <c r="C22" s="80">
        <v>56</v>
      </c>
      <c r="D22" s="81"/>
      <c r="E22" s="80">
        <v>347</v>
      </c>
      <c r="F22" s="80">
        <v>203</v>
      </c>
    </row>
    <row r="23" spans="1:6" ht="12.75">
      <c r="A23" t="s">
        <v>105</v>
      </c>
      <c r="B23" s="80">
        <f>+E23+420</f>
        <v>-202</v>
      </c>
      <c r="C23" s="80">
        <v>-272</v>
      </c>
      <c r="D23" s="81"/>
      <c r="E23" s="80">
        <v>-622</v>
      </c>
      <c r="F23" s="80">
        <v>-794</v>
      </c>
    </row>
    <row r="24" spans="1:6" ht="12.75">
      <c r="A24" t="s">
        <v>201</v>
      </c>
      <c r="B24" s="82">
        <f>+E24-140</f>
        <v>70</v>
      </c>
      <c r="C24" s="82">
        <v>0</v>
      </c>
      <c r="D24" s="83"/>
      <c r="E24" s="82">
        <v>210</v>
      </c>
      <c r="F24" s="82">
        <v>0</v>
      </c>
    </row>
    <row r="25" spans="2:6" ht="12.75">
      <c r="B25" s="80"/>
      <c r="C25" s="80"/>
      <c r="D25" s="81"/>
      <c r="E25" s="80"/>
      <c r="F25" s="80"/>
    </row>
    <row r="26" spans="1:6" ht="12.75">
      <c r="A26" t="s">
        <v>119</v>
      </c>
      <c r="B26" s="80">
        <f>SUM(B20:B24)</f>
        <v>5066</v>
      </c>
      <c r="C26" s="80">
        <f>SUM(C20:C24)</f>
        <v>1403</v>
      </c>
      <c r="D26" s="81"/>
      <c r="E26" s="80">
        <f>SUM(E20:E24)</f>
        <v>9454</v>
      </c>
      <c r="F26" s="80">
        <f>SUM(F20:F24)</f>
        <v>10802</v>
      </c>
    </row>
    <row r="27" spans="1:6" ht="12.75">
      <c r="A27" t="s">
        <v>25</v>
      </c>
      <c r="B27" s="82">
        <f>+E27+1073</f>
        <v>-1335</v>
      </c>
      <c r="C27" s="82">
        <v>-723</v>
      </c>
      <c r="D27" s="83"/>
      <c r="E27" s="82">
        <v>-2408</v>
      </c>
      <c r="F27" s="82">
        <v>-2488</v>
      </c>
    </row>
    <row r="28" spans="1:6" ht="12.75">
      <c r="A28" t="s">
        <v>26</v>
      </c>
      <c r="B28" s="133">
        <f>+B26+B27</f>
        <v>3731</v>
      </c>
      <c r="C28" s="133">
        <f>+C26+C27</f>
        <v>680</v>
      </c>
      <c r="D28" s="134"/>
      <c r="E28" s="133">
        <f>+E26+E27</f>
        <v>7046</v>
      </c>
      <c r="F28" s="133">
        <f>+F26+F27</f>
        <v>8314</v>
      </c>
    </row>
    <row r="29" spans="1:6" ht="12.75">
      <c r="A29" s="3"/>
      <c r="B29" s="99"/>
      <c r="C29" s="99"/>
      <c r="D29" s="88"/>
      <c r="E29" s="99"/>
      <c r="F29" s="99"/>
    </row>
    <row r="30" spans="1:6" ht="12.75">
      <c r="A30" s="3" t="s">
        <v>196</v>
      </c>
      <c r="B30" s="99"/>
      <c r="C30" s="99"/>
      <c r="D30" s="88"/>
      <c r="E30" s="99"/>
      <c r="F30" s="99"/>
    </row>
    <row r="31" spans="1:6" ht="12.75">
      <c r="A31" s="3" t="s">
        <v>197</v>
      </c>
      <c r="B31" s="99">
        <v>3731</v>
      </c>
      <c r="C31" s="99">
        <v>680</v>
      </c>
      <c r="D31" s="88"/>
      <c r="E31" s="99">
        <v>7046</v>
      </c>
      <c r="F31" s="99">
        <v>8314</v>
      </c>
    </row>
    <row r="32" spans="1:6" ht="12.75">
      <c r="A32" s="3" t="s">
        <v>89</v>
      </c>
      <c r="B32" s="99">
        <v>0</v>
      </c>
      <c r="C32" s="99">
        <v>0</v>
      </c>
      <c r="D32" s="88"/>
      <c r="E32" s="99">
        <v>0</v>
      </c>
      <c r="F32" s="99">
        <v>0</v>
      </c>
    </row>
    <row r="33" spans="1:6" ht="12.75">
      <c r="A33" s="3"/>
      <c r="B33" s="133">
        <f>SUM(B31:B32)</f>
        <v>3731</v>
      </c>
      <c r="C33" s="133">
        <f>SUM(C31:C32)</f>
        <v>680</v>
      </c>
      <c r="D33" s="134"/>
      <c r="E33" s="133">
        <f>SUM(E31:E32)</f>
        <v>7046</v>
      </c>
      <c r="F33" s="133">
        <f>SUM(F31:F32)</f>
        <v>8314</v>
      </c>
    </row>
    <row r="34" spans="1:6" ht="12.75">
      <c r="A34" s="3"/>
      <c r="B34" s="99"/>
      <c r="C34" s="99"/>
      <c r="D34" s="88"/>
      <c r="E34" s="99"/>
      <c r="F34" s="99"/>
    </row>
    <row r="35" spans="1:6" ht="12.75">
      <c r="A35" s="3" t="s">
        <v>27</v>
      </c>
      <c r="B35" s="99">
        <v>3731</v>
      </c>
      <c r="C35" s="99">
        <f>+C28</f>
        <v>680</v>
      </c>
      <c r="D35" s="88"/>
      <c r="E35" s="99">
        <f>+E28</f>
        <v>7046</v>
      </c>
      <c r="F35" s="99">
        <f>+F28</f>
        <v>8314</v>
      </c>
    </row>
    <row r="36" spans="1:6" ht="12.75">
      <c r="A36" s="9" t="s">
        <v>178</v>
      </c>
      <c r="B36" s="9"/>
      <c r="C36" s="9"/>
      <c r="D36" s="135"/>
      <c r="E36" s="9"/>
      <c r="F36" s="9"/>
    </row>
    <row r="37" spans="1:6" ht="12.75">
      <c r="A37" s="9" t="s">
        <v>194</v>
      </c>
      <c r="B37" s="9"/>
      <c r="C37" s="9"/>
      <c r="D37" s="135"/>
      <c r="E37" s="9"/>
      <c r="F37" s="9"/>
    </row>
    <row r="38" spans="1:6" ht="12.75">
      <c r="A38" s="9" t="s">
        <v>195</v>
      </c>
      <c r="B38" s="136">
        <v>0</v>
      </c>
      <c r="C38" s="9">
        <v>-4</v>
      </c>
      <c r="D38" s="135"/>
      <c r="E38" s="136">
        <v>2</v>
      </c>
      <c r="F38" s="9">
        <v>178</v>
      </c>
    </row>
    <row r="39" spans="1:6" ht="12.75">
      <c r="A39" s="3" t="s">
        <v>179</v>
      </c>
      <c r="B39" s="51">
        <f>SUM(B35:B38)</f>
        <v>3731</v>
      </c>
      <c r="C39" s="137">
        <f>SUM(C35:C38)</f>
        <v>676</v>
      </c>
      <c r="D39" s="138"/>
      <c r="E39" s="51">
        <f>SUM(E35:E38)</f>
        <v>7048</v>
      </c>
      <c r="F39" s="137">
        <f>SUM(F35:F38)</f>
        <v>8492</v>
      </c>
    </row>
    <row r="40" spans="1:6" ht="12.75">
      <c r="A40" s="71"/>
      <c r="B40" s="15"/>
      <c r="C40" s="17"/>
      <c r="D40" s="139"/>
      <c r="E40" s="15"/>
      <c r="F40" s="17"/>
    </row>
    <row r="41" spans="1:6" ht="12.75">
      <c r="A41" s="3" t="s">
        <v>196</v>
      </c>
      <c r="B41" s="99"/>
      <c r="C41" s="99"/>
      <c r="D41" s="88"/>
      <c r="E41" s="99"/>
      <c r="F41" s="99"/>
    </row>
    <row r="42" spans="1:6" ht="12.75">
      <c r="A42" s="3" t="s">
        <v>197</v>
      </c>
      <c r="B42" s="99">
        <v>3731</v>
      </c>
      <c r="C42" s="99">
        <v>676</v>
      </c>
      <c r="D42" s="88"/>
      <c r="E42" s="99">
        <v>7048</v>
      </c>
      <c r="F42" s="99">
        <v>8492</v>
      </c>
    </row>
    <row r="43" spans="1:6" ht="12.75">
      <c r="A43" s="3" t="s">
        <v>89</v>
      </c>
      <c r="B43" s="99">
        <v>0</v>
      </c>
      <c r="C43" s="99">
        <v>0</v>
      </c>
      <c r="D43" s="88"/>
      <c r="E43" s="99">
        <v>0</v>
      </c>
      <c r="F43" s="99">
        <v>0</v>
      </c>
    </row>
    <row r="44" spans="1:6" ht="12.75">
      <c r="A44" s="3"/>
      <c r="B44" s="133">
        <f>SUM(B42:B43)</f>
        <v>3731</v>
      </c>
      <c r="C44" s="133">
        <f>SUM(C42:C43)</f>
        <v>676</v>
      </c>
      <c r="D44" s="134"/>
      <c r="E44" s="133">
        <f>SUM(E42:E43)</f>
        <v>7048</v>
      </c>
      <c r="F44" s="133">
        <f>SUM(F42:F43)</f>
        <v>8492</v>
      </c>
    </row>
    <row r="45" spans="1:6" ht="12.75">
      <c r="A45" s="3"/>
      <c r="B45" s="117"/>
      <c r="C45" s="117"/>
      <c r="D45" s="117"/>
      <c r="E45" s="117"/>
      <c r="F45" s="117"/>
    </row>
    <row r="46" spans="1:6" ht="12.75">
      <c r="A46" t="s">
        <v>231</v>
      </c>
      <c r="B46" s="123">
        <f>+B28*100*1000/+notes!F308</f>
        <v>4.780750502228668</v>
      </c>
      <c r="C46" s="11">
        <f>+C28*100*1000/+notes!G308</f>
        <v>0.8682939107467409</v>
      </c>
      <c r="D46" s="11"/>
      <c r="E46" s="123">
        <f>+E28*100*1000/+notes!F308</f>
        <v>9.028455652292466</v>
      </c>
      <c r="F46" s="123">
        <f>+F28*100*1000/+notes!G308</f>
        <v>10.61616996168883</v>
      </c>
    </row>
    <row r="47" spans="1:6" ht="12.75">
      <c r="A47" s="9" t="s">
        <v>62</v>
      </c>
      <c r="B47" s="13" t="s">
        <v>123</v>
      </c>
      <c r="C47" s="13" t="s">
        <v>123</v>
      </c>
      <c r="D47" s="13"/>
      <c r="E47" s="13" t="s">
        <v>123</v>
      </c>
      <c r="F47" s="13" t="s">
        <v>123</v>
      </c>
    </row>
    <row r="48" spans="2:6" ht="12.75">
      <c r="B48" s="13"/>
      <c r="C48" s="13"/>
      <c r="D48" s="13"/>
      <c r="E48" s="13"/>
      <c r="F48" s="13"/>
    </row>
    <row r="49" spans="2:6" ht="12.75">
      <c r="B49" s="58"/>
      <c r="C49" s="58"/>
      <c r="D49" s="58"/>
      <c r="E49" s="58"/>
      <c r="F49" s="58"/>
    </row>
    <row r="50" ht="12.75">
      <c r="A50" s="3" t="s">
        <v>180</v>
      </c>
    </row>
    <row r="51" ht="12.75">
      <c r="A51" s="3" t="s">
        <v>225</v>
      </c>
    </row>
  </sheetData>
  <sheetProtection/>
  <mergeCells count="2">
    <mergeCell ref="B7:C7"/>
    <mergeCell ref="E7:F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2">
      <selection activeCell="F34" sqref="F34"/>
    </sheetView>
  </sheetViews>
  <sheetFormatPr defaultColWidth="9.140625" defaultRowHeight="12.75"/>
  <cols>
    <col min="1" max="1" width="27.57421875" style="0" customWidth="1"/>
    <col min="2" max="4" width="9.140625" style="2" customWidth="1"/>
    <col min="5" max="5" width="9.7109375" style="2" customWidth="1"/>
    <col min="6" max="6" width="13.140625" style="2" customWidth="1"/>
    <col min="7" max="7" width="10.7109375" style="2" customWidth="1"/>
    <col min="9" max="9" width="10.28125" style="0" customWidth="1"/>
  </cols>
  <sheetData>
    <row r="1" ht="12.75">
      <c r="A1" s="3" t="s">
        <v>0</v>
      </c>
    </row>
    <row r="2" spans="2:7" ht="12.75">
      <c r="B2" s="3"/>
      <c r="C2" s="3"/>
      <c r="D2" s="3"/>
      <c r="E2" s="3"/>
      <c r="F2" s="3"/>
      <c r="G2" s="3"/>
    </row>
    <row r="3" spans="1:9" ht="12.75">
      <c r="A3" s="3" t="s">
        <v>83</v>
      </c>
      <c r="I3" s="12" t="s">
        <v>75</v>
      </c>
    </row>
    <row r="4" ht="12.75">
      <c r="A4" s="3" t="s">
        <v>268</v>
      </c>
    </row>
    <row r="5" ht="12.75">
      <c r="A5" s="3"/>
    </row>
    <row r="6" spans="1:7" ht="12.75">
      <c r="A6" s="3"/>
      <c r="B6" s="42"/>
      <c r="C6" s="38"/>
      <c r="D6" s="38"/>
      <c r="E6" s="38"/>
      <c r="F6" s="38"/>
      <c r="G6" s="32"/>
    </row>
    <row r="7" spans="1:7" ht="12.75">
      <c r="A7" s="3"/>
      <c r="B7" s="146" t="s">
        <v>97</v>
      </c>
      <c r="C7" s="147"/>
      <c r="D7" s="147"/>
      <c r="E7" s="147"/>
      <c r="F7" s="148"/>
      <c r="G7" s="149"/>
    </row>
    <row r="8" spans="1:7" ht="12.75">
      <c r="A8" s="3"/>
      <c r="B8" s="143" t="s">
        <v>50</v>
      </c>
      <c r="C8" s="144"/>
      <c r="D8" s="144"/>
      <c r="E8" s="145"/>
      <c r="F8" s="106" t="s">
        <v>51</v>
      </c>
      <c r="G8" s="32"/>
    </row>
    <row r="9" spans="2:7" ht="12.75">
      <c r="B9" s="39"/>
      <c r="C9" s="10"/>
      <c r="D9" s="10"/>
      <c r="E9" s="36" t="s">
        <v>168</v>
      </c>
      <c r="F9" s="107"/>
      <c r="G9" s="25"/>
    </row>
    <row r="10" spans="2:9" ht="12.75">
      <c r="B10" s="35" t="s">
        <v>1</v>
      </c>
      <c r="C10" s="36" t="s">
        <v>1</v>
      </c>
      <c r="D10" s="96" t="s">
        <v>141</v>
      </c>
      <c r="E10" s="96" t="s">
        <v>169</v>
      </c>
      <c r="F10" s="108" t="s">
        <v>3</v>
      </c>
      <c r="G10" s="37"/>
      <c r="H10" s="8" t="s">
        <v>94</v>
      </c>
      <c r="I10" s="8" t="s">
        <v>5</v>
      </c>
    </row>
    <row r="11" spans="2:9" ht="12.75">
      <c r="B11" s="40" t="s">
        <v>2</v>
      </c>
      <c r="C11" s="31" t="s">
        <v>7</v>
      </c>
      <c r="D11" s="97" t="s">
        <v>142</v>
      </c>
      <c r="E11" s="97" t="s">
        <v>170</v>
      </c>
      <c r="F11" s="109" t="s">
        <v>4</v>
      </c>
      <c r="G11" s="41" t="s">
        <v>5</v>
      </c>
      <c r="H11" s="8" t="s">
        <v>95</v>
      </c>
      <c r="I11" s="8" t="s">
        <v>96</v>
      </c>
    </row>
    <row r="12" spans="1:9" ht="12.75">
      <c r="A12" s="28"/>
      <c r="B12" s="66" t="s">
        <v>6</v>
      </c>
      <c r="C12" s="104" t="s">
        <v>6</v>
      </c>
      <c r="D12" s="104" t="s">
        <v>6</v>
      </c>
      <c r="E12" s="98" t="s">
        <v>6</v>
      </c>
      <c r="F12" s="110" t="s">
        <v>6</v>
      </c>
      <c r="G12" s="67" t="s">
        <v>6</v>
      </c>
      <c r="H12" s="12" t="s">
        <v>6</v>
      </c>
      <c r="I12" s="12" t="s">
        <v>6</v>
      </c>
    </row>
    <row r="13" spans="2:7" ht="12.75">
      <c r="B13" s="39"/>
      <c r="C13" s="10"/>
      <c r="D13" s="10"/>
      <c r="E13" s="10"/>
      <c r="F13" s="111"/>
      <c r="G13" s="25"/>
    </row>
    <row r="14" spans="1:9" ht="12.75">
      <c r="A14" s="3" t="s">
        <v>173</v>
      </c>
      <c r="B14" s="87">
        <v>66537</v>
      </c>
      <c r="C14" s="99">
        <v>3897</v>
      </c>
      <c r="D14" s="99">
        <v>-1527</v>
      </c>
      <c r="E14" s="99">
        <v>-42</v>
      </c>
      <c r="F14" s="112">
        <v>89017</v>
      </c>
      <c r="G14" s="81">
        <f>SUM(B14:F14)</f>
        <v>157882</v>
      </c>
      <c r="H14" s="89">
        <v>263</v>
      </c>
      <c r="I14" s="80">
        <f>+G14+H14</f>
        <v>158145</v>
      </c>
    </row>
    <row r="15" spans="1:9" ht="12.75">
      <c r="A15" s="3"/>
      <c r="B15" s="90"/>
      <c r="C15" s="70"/>
      <c r="D15" s="70"/>
      <c r="E15" s="70"/>
      <c r="F15" s="113"/>
      <c r="G15" s="81"/>
      <c r="H15" s="91"/>
      <c r="I15" s="80"/>
    </row>
    <row r="16" spans="1:9" ht="12.75">
      <c r="A16" t="s">
        <v>247</v>
      </c>
      <c r="B16" s="90"/>
      <c r="C16" s="70"/>
      <c r="D16" s="70"/>
      <c r="E16" s="70"/>
      <c r="F16" s="113">
        <v>8314</v>
      </c>
      <c r="G16" s="81">
        <f>SUM(B16:F16)</f>
        <v>8314</v>
      </c>
      <c r="H16" s="91">
        <v>0</v>
      </c>
      <c r="I16" s="80">
        <f>+G16+H16</f>
        <v>8314</v>
      </c>
    </row>
    <row r="17" spans="1:9" ht="12.75">
      <c r="A17" t="s">
        <v>248</v>
      </c>
      <c r="B17" s="90"/>
      <c r="C17" s="70"/>
      <c r="D17" s="70"/>
      <c r="E17" s="70"/>
      <c r="F17" s="113"/>
      <c r="G17" s="81"/>
      <c r="H17" s="91"/>
      <c r="I17" s="80"/>
    </row>
    <row r="18" spans="1:9" ht="12.75">
      <c r="A18" s="9" t="s">
        <v>149</v>
      </c>
      <c r="B18" s="90"/>
      <c r="C18" s="70"/>
      <c r="D18" s="70">
        <v>-405</v>
      </c>
      <c r="E18" s="70"/>
      <c r="F18" s="113"/>
      <c r="G18" s="81">
        <f>SUM(B18:F18)</f>
        <v>-405</v>
      </c>
      <c r="H18" s="80"/>
      <c r="I18" s="80">
        <f>+G18+H18</f>
        <v>-405</v>
      </c>
    </row>
    <row r="19" spans="1:9" ht="12.75">
      <c r="A19" s="9" t="s">
        <v>166</v>
      </c>
      <c r="B19" s="90"/>
      <c r="C19" s="70"/>
      <c r="D19" s="70"/>
      <c r="E19" s="70"/>
      <c r="F19" s="113"/>
      <c r="G19" s="81"/>
      <c r="H19" s="80">
        <v>0</v>
      </c>
      <c r="I19" s="80">
        <f>+G19+H19</f>
        <v>0</v>
      </c>
    </row>
    <row r="20" spans="1:9" ht="12.75">
      <c r="A20" s="9"/>
      <c r="B20" s="90"/>
      <c r="C20" s="70"/>
      <c r="D20" s="70"/>
      <c r="E20" s="70"/>
      <c r="F20" s="113"/>
      <c r="G20" s="81"/>
      <c r="H20" s="80"/>
      <c r="I20" s="80"/>
    </row>
    <row r="21" spans="1:9" ht="12.75">
      <c r="A21" s="9" t="s">
        <v>276</v>
      </c>
      <c r="B21" s="90">
        <v>13045</v>
      </c>
      <c r="C21" s="70">
        <v>-3897</v>
      </c>
      <c r="D21" s="70"/>
      <c r="E21" s="70"/>
      <c r="F21" s="113">
        <v>-9148</v>
      </c>
      <c r="G21" s="81">
        <f>SUM(B21:F21)</f>
        <v>0</v>
      </c>
      <c r="H21" s="80"/>
      <c r="I21" s="80">
        <f>+G21+H21</f>
        <v>0</v>
      </c>
    </row>
    <row r="22" spans="1:9" ht="12.75">
      <c r="A22" s="9"/>
      <c r="B22" s="90"/>
      <c r="C22" s="70"/>
      <c r="D22" s="70"/>
      <c r="E22" s="70"/>
      <c r="F22" s="113"/>
      <c r="G22" s="81"/>
      <c r="H22" s="80"/>
      <c r="I22" s="80"/>
    </row>
    <row r="23" spans="1:9" ht="12.75">
      <c r="A23" s="9" t="s">
        <v>265</v>
      </c>
      <c r="B23" s="90"/>
      <c r="C23" s="70"/>
      <c r="D23" s="70"/>
      <c r="E23" s="70"/>
      <c r="F23" s="113"/>
      <c r="G23" s="81"/>
      <c r="H23" s="80"/>
      <c r="I23" s="80"/>
    </row>
    <row r="24" spans="1:9" ht="12.75">
      <c r="A24" s="9" t="s">
        <v>224</v>
      </c>
      <c r="B24" s="90"/>
      <c r="C24" s="70"/>
      <c r="D24" s="70"/>
      <c r="E24" s="70">
        <v>178</v>
      </c>
      <c r="F24" s="113">
        <v>0</v>
      </c>
      <c r="G24" s="81">
        <f>SUM(B24:F24)</f>
        <v>178</v>
      </c>
      <c r="H24" s="80"/>
      <c r="I24" s="80">
        <f>+G24+H24</f>
        <v>178</v>
      </c>
    </row>
    <row r="25" spans="1:9" ht="12.75">
      <c r="A25" s="9"/>
      <c r="B25" s="90"/>
      <c r="C25" s="70"/>
      <c r="D25" s="70"/>
      <c r="E25" s="70"/>
      <c r="F25" s="113"/>
      <c r="G25" s="81"/>
      <c r="H25" s="80"/>
      <c r="I25" s="80"/>
    </row>
    <row r="26" spans="1:9" ht="12.75">
      <c r="A26" s="59" t="s">
        <v>29</v>
      </c>
      <c r="B26" s="90"/>
      <c r="C26" s="70"/>
      <c r="D26" s="70"/>
      <c r="E26" s="70"/>
      <c r="F26" s="113">
        <v>-4872</v>
      </c>
      <c r="G26" s="81">
        <f>SUM(B26:F26)</f>
        <v>-4872</v>
      </c>
      <c r="H26" s="91"/>
      <c r="I26" s="80">
        <f>+G26+H26</f>
        <v>-4872</v>
      </c>
    </row>
    <row r="27" spans="1:9" ht="12.75">
      <c r="A27" s="5"/>
      <c r="B27" s="92"/>
      <c r="C27" s="103"/>
      <c r="D27" s="103"/>
      <c r="E27" s="100"/>
      <c r="F27" s="114"/>
      <c r="G27" s="93"/>
      <c r="H27" s="80"/>
      <c r="I27" s="80"/>
    </row>
    <row r="28" spans="1:9" s="3" customFormat="1" ht="12.75">
      <c r="A28" s="60" t="s">
        <v>270</v>
      </c>
      <c r="B28" s="102">
        <f aca="true" t="shared" si="0" ref="B28:I28">SUM(B14:B26)</f>
        <v>79582</v>
      </c>
      <c r="C28" s="84">
        <f t="shared" si="0"/>
        <v>0</v>
      </c>
      <c r="D28" s="84">
        <f t="shared" si="0"/>
        <v>-1932</v>
      </c>
      <c r="E28" s="84">
        <f t="shared" si="0"/>
        <v>136</v>
      </c>
      <c r="F28" s="115">
        <f t="shared" si="0"/>
        <v>83311</v>
      </c>
      <c r="G28" s="85">
        <f t="shared" si="0"/>
        <v>161097</v>
      </c>
      <c r="H28" s="84">
        <f t="shared" si="0"/>
        <v>263</v>
      </c>
      <c r="I28" s="84">
        <f t="shared" si="0"/>
        <v>161360</v>
      </c>
    </row>
    <row r="29" spans="1:9" ht="12.75">
      <c r="A29" s="3"/>
      <c r="B29" s="70"/>
      <c r="C29" s="70"/>
      <c r="D29" s="70"/>
      <c r="E29" s="70"/>
      <c r="F29" s="81"/>
      <c r="G29" s="70"/>
      <c r="H29" s="91"/>
      <c r="I29" s="91"/>
    </row>
    <row r="30" spans="1:9" ht="12.75">
      <c r="A30" s="3"/>
      <c r="B30" s="70"/>
      <c r="C30" s="105"/>
      <c r="D30" s="105"/>
      <c r="E30" s="94"/>
      <c r="F30" s="88"/>
      <c r="G30" s="94"/>
      <c r="H30" s="91"/>
      <c r="I30" s="91"/>
    </row>
    <row r="31" spans="1:9" ht="12.75">
      <c r="A31" s="3" t="s">
        <v>246</v>
      </c>
      <c r="B31" s="95">
        <v>79582</v>
      </c>
      <c r="C31" s="99">
        <v>0</v>
      </c>
      <c r="D31" s="99">
        <v>-2166</v>
      </c>
      <c r="E31" s="101">
        <v>-57</v>
      </c>
      <c r="F31" s="116">
        <v>89067</v>
      </c>
      <c r="G31" s="86">
        <f>SUM(B31:F31)</f>
        <v>166426</v>
      </c>
      <c r="H31" s="89">
        <v>263</v>
      </c>
      <c r="I31" s="80">
        <f>+G31+H31</f>
        <v>166689</v>
      </c>
    </row>
    <row r="32" spans="1:9" ht="12.75">
      <c r="A32" s="3"/>
      <c r="B32" s="90"/>
      <c r="C32" s="70"/>
      <c r="D32" s="70"/>
      <c r="E32" s="70"/>
      <c r="F32" s="113"/>
      <c r="G32" s="81"/>
      <c r="H32" s="91"/>
      <c r="I32" s="80"/>
    </row>
    <row r="33" spans="1:9" ht="12.75">
      <c r="A33" t="s">
        <v>247</v>
      </c>
      <c r="B33" s="90"/>
      <c r="C33" s="70"/>
      <c r="D33" s="70"/>
      <c r="E33" s="70"/>
      <c r="F33" s="113">
        <v>7047</v>
      </c>
      <c r="G33" s="81">
        <f aca="true" t="shared" si="1" ref="G33:G41">SUM(B33:F33)</f>
        <v>7047</v>
      </c>
      <c r="H33" s="91">
        <v>0</v>
      </c>
      <c r="I33" s="80">
        <f aca="true" t="shared" si="2" ref="I33:I41">+G33+H33</f>
        <v>7047</v>
      </c>
    </row>
    <row r="34" spans="1:9" ht="12.75">
      <c r="A34" t="s">
        <v>248</v>
      </c>
      <c r="B34" s="90"/>
      <c r="C34" s="70"/>
      <c r="D34" s="70"/>
      <c r="E34" s="70"/>
      <c r="F34" s="113"/>
      <c r="G34" s="81"/>
      <c r="H34" s="91"/>
      <c r="I34" s="80"/>
    </row>
    <row r="35" spans="1:9" ht="12.75">
      <c r="A35" s="9" t="s">
        <v>149</v>
      </c>
      <c r="B35" s="90"/>
      <c r="C35" s="70"/>
      <c r="D35" s="70"/>
      <c r="E35" s="70"/>
      <c r="F35" s="113"/>
      <c r="G35" s="81">
        <f t="shared" si="1"/>
        <v>0</v>
      </c>
      <c r="H35" s="80"/>
      <c r="I35" s="80">
        <f t="shared" si="2"/>
        <v>0</v>
      </c>
    </row>
    <row r="36" spans="1:9" ht="12.75">
      <c r="A36" s="9" t="s">
        <v>166</v>
      </c>
      <c r="B36" s="90"/>
      <c r="C36" s="70"/>
      <c r="D36" s="70"/>
      <c r="E36" s="70"/>
      <c r="F36" s="113"/>
      <c r="G36" s="81">
        <f t="shared" si="1"/>
        <v>0</v>
      </c>
      <c r="H36" s="80"/>
      <c r="I36" s="80">
        <f t="shared" si="2"/>
        <v>0</v>
      </c>
    </row>
    <row r="37" spans="1:9" ht="12.75">
      <c r="A37" s="9"/>
      <c r="B37" s="90"/>
      <c r="C37" s="70"/>
      <c r="D37" s="70"/>
      <c r="E37" s="70"/>
      <c r="F37" s="113"/>
      <c r="G37" s="81"/>
      <c r="H37" s="80"/>
      <c r="I37" s="80"/>
    </row>
    <row r="38" spans="1:9" ht="12.75">
      <c r="A38" s="9" t="s">
        <v>265</v>
      </c>
      <c r="B38" s="90"/>
      <c r="C38" s="70"/>
      <c r="D38" s="70"/>
      <c r="E38" s="70"/>
      <c r="F38" s="113"/>
      <c r="G38" s="81">
        <v>0</v>
      </c>
      <c r="H38" s="80"/>
      <c r="I38" s="80">
        <f t="shared" si="2"/>
        <v>0</v>
      </c>
    </row>
    <row r="39" spans="1:9" ht="12.75">
      <c r="A39" s="9" t="s">
        <v>224</v>
      </c>
      <c r="B39" s="90"/>
      <c r="C39" s="70"/>
      <c r="D39" s="70"/>
      <c r="E39" s="70">
        <v>2</v>
      </c>
      <c r="F39" s="113"/>
      <c r="G39" s="81">
        <f t="shared" si="1"/>
        <v>2</v>
      </c>
      <c r="H39" s="80"/>
      <c r="I39" s="80">
        <f t="shared" si="2"/>
        <v>2</v>
      </c>
    </row>
    <row r="40" spans="1:9" ht="12.75">
      <c r="A40" s="9"/>
      <c r="B40" s="90"/>
      <c r="C40" s="70"/>
      <c r="D40" s="70"/>
      <c r="E40" s="70"/>
      <c r="F40" s="113"/>
      <c r="G40" s="81"/>
      <c r="H40" s="80"/>
      <c r="I40" s="80"/>
    </row>
    <row r="41" spans="1:9" ht="12.75">
      <c r="A41" s="59" t="s">
        <v>29</v>
      </c>
      <c r="B41" s="90"/>
      <c r="C41" s="70"/>
      <c r="D41" s="70"/>
      <c r="E41" s="70"/>
      <c r="F41" s="113">
        <v>-5853</v>
      </c>
      <c r="G41" s="81">
        <f t="shared" si="1"/>
        <v>-5853</v>
      </c>
      <c r="H41" s="91"/>
      <c r="I41" s="80">
        <f t="shared" si="2"/>
        <v>-5853</v>
      </c>
    </row>
    <row r="42" spans="1:9" ht="12.75">
      <c r="A42" s="5"/>
      <c r="B42" s="92"/>
      <c r="C42" s="103"/>
      <c r="D42" s="103"/>
      <c r="E42" s="103"/>
      <c r="F42" s="114"/>
      <c r="G42" s="93"/>
      <c r="H42" s="80"/>
      <c r="I42" s="80"/>
    </row>
    <row r="43" spans="1:9" s="3" customFormat="1" ht="12.75">
      <c r="A43" s="60" t="s">
        <v>271</v>
      </c>
      <c r="B43" s="102">
        <f aca="true" t="shared" si="3" ref="B43:I43">SUM(B31:B41)</f>
        <v>79582</v>
      </c>
      <c r="C43" s="84">
        <f t="shared" si="3"/>
        <v>0</v>
      </c>
      <c r="D43" s="84">
        <f t="shared" si="3"/>
        <v>-2166</v>
      </c>
      <c r="E43" s="84">
        <f t="shared" si="3"/>
        <v>-55</v>
      </c>
      <c r="F43" s="115">
        <f t="shared" si="3"/>
        <v>90261</v>
      </c>
      <c r="G43" s="85">
        <f t="shared" si="3"/>
        <v>167622</v>
      </c>
      <c r="H43" s="84">
        <f t="shared" si="3"/>
        <v>263</v>
      </c>
      <c r="I43" s="84">
        <f t="shared" si="3"/>
        <v>167885</v>
      </c>
    </row>
    <row r="44" spans="1:7" ht="12.75">
      <c r="A44" s="3"/>
      <c r="B44" s="10"/>
      <c r="C44" s="10"/>
      <c r="D44" s="10"/>
      <c r="E44" s="10"/>
      <c r="F44" s="10"/>
      <c r="G44" s="10"/>
    </row>
    <row r="45" spans="1:7" ht="12.75">
      <c r="A45" s="3"/>
      <c r="B45" s="10"/>
      <c r="C45" s="10"/>
      <c r="D45" s="10"/>
      <c r="E45" s="10"/>
      <c r="F45" s="10"/>
      <c r="G45" s="10"/>
    </row>
    <row r="46" ht="12.75">
      <c r="A46" s="3" t="s">
        <v>182</v>
      </c>
    </row>
    <row r="47" ht="12.75">
      <c r="A47" s="3" t="s">
        <v>225</v>
      </c>
    </row>
  </sheetData>
  <sheetProtection/>
  <mergeCells count="2">
    <mergeCell ref="B8:E8"/>
    <mergeCell ref="B7:G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24">
      <selection activeCell="D48" sqref="D48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5" width="14.28125" style="0" customWidth="1"/>
  </cols>
  <sheetData>
    <row r="1" ht="12.75">
      <c r="A1" s="3" t="s">
        <v>0</v>
      </c>
    </row>
    <row r="3" spans="1:2" ht="12.75">
      <c r="A3" s="3" t="s">
        <v>175</v>
      </c>
      <c r="B3" s="3"/>
    </row>
    <row r="4" spans="1:6" ht="12.75">
      <c r="A4" s="3" t="s">
        <v>272</v>
      </c>
      <c r="B4" s="3"/>
      <c r="F4" s="8" t="s">
        <v>74</v>
      </c>
    </row>
    <row r="5" ht="12.75">
      <c r="A5" s="3"/>
    </row>
    <row r="6" spans="1:5" ht="12.75">
      <c r="A6" s="3"/>
      <c r="D6" s="8"/>
      <c r="E6" s="8"/>
    </row>
    <row r="7" spans="3:5" ht="12.75">
      <c r="C7" s="3"/>
      <c r="D7" s="7" t="s">
        <v>273</v>
      </c>
      <c r="E7" s="7" t="s">
        <v>199</v>
      </c>
    </row>
    <row r="8" spans="3:5" ht="12.75">
      <c r="C8" s="3"/>
      <c r="D8" s="8" t="s">
        <v>8</v>
      </c>
      <c r="E8" s="8" t="s">
        <v>8</v>
      </c>
    </row>
    <row r="9" ht="12.75">
      <c r="A9" s="3" t="s">
        <v>102</v>
      </c>
    </row>
    <row r="10" spans="2:5" ht="12.75">
      <c r="B10" t="s">
        <v>9</v>
      </c>
      <c r="D10" s="2">
        <v>69958</v>
      </c>
      <c r="E10" s="2">
        <v>65987</v>
      </c>
    </row>
    <row r="11" spans="2:5" ht="12.75">
      <c r="B11" t="s">
        <v>19</v>
      </c>
      <c r="D11" s="2">
        <v>8470</v>
      </c>
      <c r="E11" s="2">
        <v>8260</v>
      </c>
    </row>
    <row r="12" spans="2:5" ht="12.75">
      <c r="B12" t="s">
        <v>152</v>
      </c>
      <c r="D12" s="2">
        <v>13897</v>
      </c>
      <c r="E12" s="2">
        <v>13897</v>
      </c>
    </row>
    <row r="13" spans="2:5" ht="12.75">
      <c r="B13" t="s">
        <v>153</v>
      </c>
      <c r="D13" s="5">
        <v>571</v>
      </c>
      <c r="E13" s="5">
        <v>571</v>
      </c>
    </row>
    <row r="14" spans="4:5" ht="12.75">
      <c r="D14" s="4">
        <f>SUM(D10:D13)</f>
        <v>92896</v>
      </c>
      <c r="E14" s="4">
        <f>SUM(E10:E13)</f>
        <v>88715</v>
      </c>
    </row>
    <row r="15" spans="4:5" ht="12.75">
      <c r="D15" s="2"/>
      <c r="E15" s="2"/>
    </row>
    <row r="16" spans="1:5" ht="12.75">
      <c r="A16" s="3" t="s">
        <v>20</v>
      </c>
      <c r="D16" s="2"/>
      <c r="E16" s="2"/>
    </row>
    <row r="17" spans="1:5" ht="12.75">
      <c r="A17" s="3"/>
      <c r="B17" t="s">
        <v>232</v>
      </c>
      <c r="D17" s="2">
        <v>431</v>
      </c>
      <c r="E17" s="2">
        <v>1252</v>
      </c>
    </row>
    <row r="18" spans="2:5" ht="12.75">
      <c r="B18" t="s">
        <v>10</v>
      </c>
      <c r="D18" s="10">
        <v>49290</v>
      </c>
      <c r="E18" s="10">
        <v>41955</v>
      </c>
    </row>
    <row r="19" spans="2:5" ht="12.75">
      <c r="B19" t="s">
        <v>233</v>
      </c>
      <c r="D19" s="10">
        <v>33361</v>
      </c>
      <c r="E19" s="10">
        <v>39171</v>
      </c>
    </row>
    <row r="20" spans="2:5" ht="12.75">
      <c r="B20" t="s">
        <v>150</v>
      </c>
      <c r="D20" s="52">
        <v>1151</v>
      </c>
      <c r="E20" s="52">
        <v>1276</v>
      </c>
    </row>
    <row r="21" spans="2:5" ht="12.75">
      <c r="B21" t="s">
        <v>21</v>
      </c>
      <c r="D21" s="33">
        <v>30654</v>
      </c>
      <c r="E21" s="33">
        <v>35563</v>
      </c>
    </row>
    <row r="22" spans="4:5" ht="12.75">
      <c r="D22" s="4">
        <f>SUM(D17:D21)</f>
        <v>114887</v>
      </c>
      <c r="E22" s="4">
        <f>SUM(E17:E21)</f>
        <v>119217</v>
      </c>
    </row>
    <row r="23" spans="4:5" ht="12.75">
      <c r="D23" s="2"/>
      <c r="E23" s="2"/>
    </row>
    <row r="24" spans="1:5" ht="12.75">
      <c r="A24" s="3" t="s">
        <v>98</v>
      </c>
      <c r="D24" s="79">
        <f>+D14+D22</f>
        <v>207783</v>
      </c>
      <c r="E24" s="79">
        <f>+E14+E22</f>
        <v>207932</v>
      </c>
    </row>
    <row r="25" spans="4:5" ht="12.75">
      <c r="D25" s="3"/>
      <c r="E25" s="3"/>
    </row>
    <row r="26" spans="4:5" ht="12.75">
      <c r="D26" s="2"/>
      <c r="E26" s="2"/>
    </row>
    <row r="27" spans="1:5" ht="12.75">
      <c r="A27" s="3" t="s">
        <v>99</v>
      </c>
      <c r="D27" s="2"/>
      <c r="E27" s="2"/>
    </row>
    <row r="28" spans="1:5" ht="12.75">
      <c r="A28" s="3" t="s">
        <v>91</v>
      </c>
      <c r="D28" s="2"/>
      <c r="E28" s="2"/>
    </row>
    <row r="29" spans="1:5" ht="12.75">
      <c r="A29" s="3" t="s">
        <v>92</v>
      </c>
      <c r="D29" s="2"/>
      <c r="E29" s="2"/>
    </row>
    <row r="30" spans="2:5" ht="12.75">
      <c r="B30" t="s">
        <v>23</v>
      </c>
      <c r="D30" s="10">
        <v>79582</v>
      </c>
      <c r="E30" s="10">
        <v>79582</v>
      </c>
    </row>
    <row r="31" spans="2:5" ht="12.75">
      <c r="B31" t="s">
        <v>93</v>
      </c>
      <c r="D31" s="10">
        <v>90261</v>
      </c>
      <c r="E31" s="10">
        <v>89067</v>
      </c>
    </row>
    <row r="32" spans="2:5" ht="12.75">
      <c r="B32" t="s">
        <v>171</v>
      </c>
      <c r="D32" s="70">
        <v>-55</v>
      </c>
      <c r="E32" s="70">
        <v>-57</v>
      </c>
    </row>
    <row r="33" spans="2:5" ht="12.75">
      <c r="B33" t="s">
        <v>140</v>
      </c>
      <c r="D33" s="82">
        <v>-2166</v>
      </c>
      <c r="E33" s="82">
        <v>-2166</v>
      </c>
    </row>
    <row r="34" spans="4:5" ht="12.75">
      <c r="D34" s="10">
        <f>SUM(D30:D33)</f>
        <v>167622</v>
      </c>
      <c r="E34" s="10">
        <f>SUM(E30:E33)</f>
        <v>166426</v>
      </c>
    </row>
    <row r="35" spans="1:9" ht="12.75">
      <c r="A35" s="3" t="s">
        <v>89</v>
      </c>
      <c r="D35" s="2">
        <v>263</v>
      </c>
      <c r="E35" s="2">
        <v>263</v>
      </c>
      <c r="I35" t="s">
        <v>61</v>
      </c>
    </row>
    <row r="36" spans="1:5" ht="12.75">
      <c r="A36" s="3" t="s">
        <v>90</v>
      </c>
      <c r="D36" s="4">
        <f>+D34+D35</f>
        <v>167885</v>
      </c>
      <c r="E36" s="4">
        <f>+E34+E35</f>
        <v>166689</v>
      </c>
    </row>
    <row r="37" spans="4:5" ht="12.75">
      <c r="D37" s="2"/>
      <c r="E37" s="2"/>
    </row>
    <row r="38" spans="1:5" ht="12.75">
      <c r="A38" s="3" t="s">
        <v>24</v>
      </c>
      <c r="D38" s="2"/>
      <c r="E38" s="2"/>
    </row>
    <row r="39" spans="2:5" ht="12.75">
      <c r="B39" t="s">
        <v>234</v>
      </c>
      <c r="D39" s="10">
        <v>2857</v>
      </c>
      <c r="E39" s="10">
        <v>4715</v>
      </c>
    </row>
    <row r="40" spans="1:5" ht="12.75">
      <c r="A40" s="3"/>
      <c r="B40" s="9" t="s">
        <v>172</v>
      </c>
      <c r="D40" s="10">
        <v>7595</v>
      </c>
      <c r="E40" s="10">
        <v>7595</v>
      </c>
    </row>
    <row r="41" spans="4:5" ht="12.75">
      <c r="D41" s="4">
        <f>SUM(D39:D40)</f>
        <v>10452</v>
      </c>
      <c r="E41" s="4">
        <f>SUM(E39:E40)</f>
        <v>12310</v>
      </c>
    </row>
    <row r="42" spans="4:5" ht="12.75">
      <c r="D42" s="10"/>
      <c r="E42" s="10"/>
    </row>
    <row r="43" spans="1:5" ht="12.75">
      <c r="A43" s="3" t="s">
        <v>22</v>
      </c>
      <c r="D43" s="10"/>
      <c r="E43" s="10"/>
    </row>
    <row r="44" spans="2:5" ht="12.75">
      <c r="B44" t="s">
        <v>54</v>
      </c>
      <c r="D44" s="10">
        <v>18522</v>
      </c>
      <c r="E44" s="10">
        <v>16456</v>
      </c>
    </row>
    <row r="45" spans="2:5" ht="12.75">
      <c r="B45" t="s">
        <v>125</v>
      </c>
      <c r="D45" s="10">
        <v>168</v>
      </c>
      <c r="E45" s="10">
        <v>168</v>
      </c>
    </row>
    <row r="46" spans="2:5" ht="12.75">
      <c r="B46" t="s">
        <v>151</v>
      </c>
      <c r="D46" s="10">
        <v>2408</v>
      </c>
      <c r="E46" s="10">
        <v>3311</v>
      </c>
    </row>
    <row r="47" spans="2:5" ht="12.75">
      <c r="B47" t="s">
        <v>235</v>
      </c>
      <c r="D47" s="10">
        <v>8348</v>
      </c>
      <c r="E47" s="10">
        <v>8998</v>
      </c>
    </row>
    <row r="48" spans="4:5" ht="12.75">
      <c r="D48" s="4">
        <f>SUM(D44:D47)</f>
        <v>29446</v>
      </c>
      <c r="E48" s="4">
        <f>SUM(E44:E47)</f>
        <v>28933</v>
      </c>
    </row>
    <row r="49" spans="1:5" ht="12.75">
      <c r="A49" s="3" t="s">
        <v>101</v>
      </c>
      <c r="B49" s="3"/>
      <c r="D49" s="10">
        <f>+D41+D48</f>
        <v>39898</v>
      </c>
      <c r="E49" s="10">
        <f>+E41+E48</f>
        <v>41243</v>
      </c>
    </row>
    <row r="50" spans="1:5" ht="12.75">
      <c r="A50" s="3"/>
      <c r="B50" s="3"/>
      <c r="D50" s="10"/>
      <c r="E50" s="10"/>
    </row>
    <row r="51" spans="1:5" ht="12.75">
      <c r="A51" s="3" t="s">
        <v>100</v>
      </c>
      <c r="B51" s="3"/>
      <c r="D51" s="18">
        <f>+D49+D36</f>
        <v>207783</v>
      </c>
      <c r="E51" s="18">
        <f>+E49+E36</f>
        <v>207932</v>
      </c>
    </row>
    <row r="52" spans="1:5" ht="12.75">
      <c r="A52" s="3"/>
      <c r="B52" s="3"/>
      <c r="D52" s="10"/>
      <c r="E52" s="10"/>
    </row>
    <row r="53" spans="1:5" ht="12.75">
      <c r="A53" s="3" t="s">
        <v>84</v>
      </c>
      <c r="B53" s="3"/>
      <c r="D53" s="68">
        <f>+D34/D30</f>
        <v>2.1062803146440148</v>
      </c>
      <c r="E53" s="68">
        <f>+E34/E30</f>
        <v>2.091251790605916</v>
      </c>
    </row>
    <row r="54" spans="4:5" ht="12.75">
      <c r="D54" s="20"/>
      <c r="E54" s="20"/>
    </row>
    <row r="55" spans="4:5" ht="12.75">
      <c r="D55" s="10"/>
      <c r="E55" s="10"/>
    </row>
    <row r="56" spans="1:5" ht="12.75">
      <c r="A56" s="3" t="s">
        <v>181</v>
      </c>
      <c r="D56" s="2"/>
      <c r="E56" s="2"/>
    </row>
    <row r="57" spans="1:5" ht="12.75">
      <c r="A57" s="3" t="s">
        <v>225</v>
      </c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48.140625" style="0" customWidth="1"/>
    <col min="2" max="2" width="15.7109375" style="45" customWidth="1"/>
    <col min="3" max="3" width="16.00390625" style="45" customWidth="1"/>
    <col min="4" max="4" width="12.00390625" style="0" customWidth="1"/>
  </cols>
  <sheetData>
    <row r="1" ht="12.75">
      <c r="A1" s="3" t="s">
        <v>0</v>
      </c>
    </row>
    <row r="3" spans="1:3" ht="12.75">
      <c r="A3" s="3" t="s">
        <v>177</v>
      </c>
      <c r="C3" s="47" t="s">
        <v>82</v>
      </c>
    </row>
    <row r="4" spans="1:3" ht="12.75">
      <c r="A4" s="3" t="s">
        <v>268</v>
      </c>
      <c r="B4" s="47"/>
      <c r="C4" s="47"/>
    </row>
    <row r="5" spans="1:3" ht="12.75">
      <c r="A5" s="3"/>
      <c r="B5" s="47"/>
      <c r="C5" s="47"/>
    </row>
    <row r="6" spans="1:3" ht="12.75">
      <c r="A6" s="3"/>
      <c r="B6" s="56" t="s">
        <v>273</v>
      </c>
      <c r="C6" s="56" t="s">
        <v>275</v>
      </c>
    </row>
    <row r="7" spans="2:3" ht="12.75">
      <c r="B7" s="47" t="s">
        <v>8</v>
      </c>
      <c r="C7" s="47" t="s">
        <v>8</v>
      </c>
    </row>
    <row r="8" spans="2:3" ht="12.75">
      <c r="B8" s="47"/>
      <c r="C8" s="47"/>
    </row>
    <row r="9" spans="1:3" ht="12.75">
      <c r="A9" s="3" t="s">
        <v>53</v>
      </c>
      <c r="B9" s="45">
        <v>10869</v>
      </c>
      <c r="C9" s="45">
        <v>9932</v>
      </c>
    </row>
    <row r="11" spans="1:3" ht="12.75">
      <c r="A11" s="3" t="s">
        <v>63</v>
      </c>
      <c r="B11" s="45">
        <v>-9031</v>
      </c>
      <c r="C11" s="45">
        <v>-4939</v>
      </c>
    </row>
    <row r="12" spans="2:3" ht="12.75">
      <c r="B12" s="57"/>
      <c r="C12" s="57"/>
    </row>
    <row r="13" spans="1:3" ht="12.75">
      <c r="A13" s="3" t="s">
        <v>52</v>
      </c>
      <c r="B13" s="45">
        <v>-6747</v>
      </c>
      <c r="C13" s="45">
        <v>-19249</v>
      </c>
    </row>
    <row r="14" spans="2:3" ht="12.75">
      <c r="B14" s="54"/>
      <c r="C14" s="54"/>
    </row>
    <row r="15" spans="1:3" ht="12.75">
      <c r="A15" s="3" t="s">
        <v>28</v>
      </c>
      <c r="B15" s="45">
        <f>SUM(B9:B13)</f>
        <v>-4909</v>
      </c>
      <c r="C15" s="45">
        <f>SUM(C9:C13)</f>
        <v>-14256</v>
      </c>
    </row>
    <row r="17" spans="1:3" ht="12.75">
      <c r="A17" s="3" t="s">
        <v>117</v>
      </c>
      <c r="B17" s="45">
        <v>35563</v>
      </c>
      <c r="C17" s="45">
        <v>40508</v>
      </c>
    </row>
    <row r="18" spans="1:3" ht="12.75">
      <c r="A18" s="3" t="s">
        <v>274</v>
      </c>
      <c r="B18" s="51">
        <f>SUM(B15:B17)</f>
        <v>30654</v>
      </c>
      <c r="C18" s="51">
        <f>SUM(C15:C17)</f>
        <v>26252</v>
      </c>
    </row>
    <row r="21" ht="12.75">
      <c r="A21" s="3" t="s">
        <v>183</v>
      </c>
    </row>
    <row r="22" ht="12.75">
      <c r="A22" s="3" t="s">
        <v>225</v>
      </c>
    </row>
    <row r="24" spans="2:3" ht="12.75">
      <c r="B24" s="47" t="s">
        <v>8</v>
      </c>
      <c r="C24" s="47" t="s">
        <v>8</v>
      </c>
    </row>
    <row r="25" spans="1:3" ht="12.75">
      <c r="A25" s="9" t="s">
        <v>145</v>
      </c>
      <c r="B25" s="50">
        <v>5061</v>
      </c>
      <c r="C25" s="50">
        <v>5463</v>
      </c>
    </row>
    <row r="26" spans="1:4" ht="12.75">
      <c r="A26" s="9"/>
      <c r="C26" s="50"/>
      <c r="D26" s="2"/>
    </row>
    <row r="27" ht="12.75">
      <c r="D27" s="2"/>
    </row>
  </sheetData>
  <sheetProtection/>
  <printOptions/>
  <pageMargins left="0.75" right="0.75" top="1" bottom="1" header="0.5" footer="0.5"/>
  <pageSetup fitToHeight="1" fitToWidth="1" orientation="portrait" r:id="rId1"/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68"/>
  <sheetViews>
    <sheetView tabSelected="1" zoomScalePageLayoutView="0" workbookViewId="0" topLeftCell="A301">
      <selection activeCell="F273" sqref="F273"/>
    </sheetView>
  </sheetViews>
  <sheetFormatPr defaultColWidth="9.140625" defaultRowHeight="12.75"/>
  <cols>
    <col min="1" max="1" width="4.00390625" style="6" customWidth="1"/>
    <col min="2" max="2" width="9.421875" style="0" bestFit="1" customWidth="1"/>
    <col min="3" max="5" width="11.7109375" style="0" customWidth="1"/>
    <col min="6" max="6" width="13.7109375" style="0" customWidth="1"/>
    <col min="7" max="7" width="12.57421875" style="0" customWidth="1"/>
    <col min="8" max="8" width="11.8515625" style="0" customWidth="1"/>
    <col min="9" max="9" width="9.28125" style="0" bestFit="1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88</v>
      </c>
      <c r="H2" s="8" t="s">
        <v>76</v>
      </c>
    </row>
    <row r="3" ht="12.75">
      <c r="A3" s="3" t="s">
        <v>277</v>
      </c>
    </row>
    <row r="5" spans="1:2" ht="12.75">
      <c r="A5" s="6">
        <v>1</v>
      </c>
      <c r="B5" s="3" t="s">
        <v>55</v>
      </c>
    </row>
    <row r="6" ht="12.75">
      <c r="B6" t="s">
        <v>57</v>
      </c>
    </row>
    <row r="7" ht="12.75">
      <c r="B7" t="s">
        <v>85</v>
      </c>
    </row>
    <row r="8" ht="12.75">
      <c r="B8" t="s">
        <v>86</v>
      </c>
    </row>
    <row r="10" ht="12.75">
      <c r="B10" t="s">
        <v>58</v>
      </c>
    </row>
    <row r="11" ht="12.75">
      <c r="B11" t="s">
        <v>226</v>
      </c>
    </row>
    <row r="13" ht="12.75">
      <c r="B13" s="9" t="s">
        <v>188</v>
      </c>
    </row>
    <row r="14" ht="12.75">
      <c r="B14" t="s">
        <v>87</v>
      </c>
    </row>
    <row r="15" spans="2:9" ht="12.75">
      <c r="B15" s="9" t="s">
        <v>222</v>
      </c>
      <c r="C15" s="3"/>
      <c r="D15" s="3"/>
      <c r="E15" s="3"/>
      <c r="F15" s="3"/>
      <c r="G15" s="3"/>
      <c r="H15" s="3"/>
      <c r="I15" s="3"/>
    </row>
    <row r="16" spans="2:9" ht="12.75">
      <c r="B16" s="9" t="s">
        <v>227</v>
      </c>
      <c r="C16" s="3"/>
      <c r="D16" s="3"/>
      <c r="E16" s="3"/>
      <c r="F16" s="3"/>
      <c r="G16" s="3"/>
      <c r="H16" s="3"/>
      <c r="I16" s="3"/>
    </row>
    <row r="17" spans="2:9" ht="12.75">
      <c r="B17" s="9"/>
      <c r="C17" s="3"/>
      <c r="D17" s="3"/>
      <c r="E17" s="3"/>
      <c r="F17" s="3"/>
      <c r="G17" s="3"/>
      <c r="H17" s="3"/>
      <c r="I17" s="3"/>
    </row>
    <row r="18" spans="2:9" ht="12.75">
      <c r="B18" s="9" t="s">
        <v>184</v>
      </c>
      <c r="C18" s="3"/>
      <c r="D18" s="3"/>
      <c r="E18" s="3"/>
      <c r="F18" s="3"/>
      <c r="G18" s="3"/>
      <c r="H18" s="3"/>
      <c r="I18" s="3"/>
    </row>
    <row r="19" spans="2:9" ht="12.75">
      <c r="B19" s="9" t="s">
        <v>185</v>
      </c>
      <c r="C19" s="3"/>
      <c r="D19" s="3"/>
      <c r="E19" s="3"/>
      <c r="F19" s="3"/>
      <c r="G19" s="3"/>
      <c r="H19" s="3"/>
      <c r="I19" s="3"/>
    </row>
    <row r="20" spans="2:9" ht="12.75">
      <c r="B20" s="9" t="s">
        <v>186</v>
      </c>
      <c r="C20" s="3"/>
      <c r="D20" s="3"/>
      <c r="E20" s="3"/>
      <c r="F20" s="3"/>
      <c r="G20" s="3"/>
      <c r="H20" s="3"/>
      <c r="I20" s="3"/>
    </row>
    <row r="21" spans="2:9" ht="12.75">
      <c r="B21" s="9" t="s">
        <v>228</v>
      </c>
      <c r="C21" s="3"/>
      <c r="D21" s="3"/>
      <c r="E21" s="3"/>
      <c r="F21" s="3"/>
      <c r="G21" s="3"/>
      <c r="H21" s="3"/>
      <c r="I21" s="3"/>
    </row>
    <row r="22" spans="2:9" ht="12.75">
      <c r="B22" s="9"/>
      <c r="C22" s="3"/>
      <c r="D22" s="3"/>
      <c r="E22" s="3"/>
      <c r="F22" s="3"/>
      <c r="G22" s="3"/>
      <c r="H22" s="3"/>
      <c r="I22" s="3"/>
    </row>
    <row r="23" spans="2:9" ht="12.75">
      <c r="B23" s="9" t="s">
        <v>187</v>
      </c>
      <c r="C23" s="3"/>
      <c r="D23" s="3"/>
      <c r="E23" s="3"/>
      <c r="F23" s="3"/>
      <c r="G23" s="3"/>
      <c r="H23" s="3"/>
      <c r="I23" s="3"/>
    </row>
    <row r="24" spans="2:9" ht="12.75">
      <c r="B24" s="9" t="s">
        <v>223</v>
      </c>
      <c r="C24" s="3"/>
      <c r="D24" s="3"/>
      <c r="E24" s="3"/>
      <c r="F24" s="3"/>
      <c r="G24" s="3"/>
      <c r="H24" s="3"/>
      <c r="I24" s="3"/>
    </row>
    <row r="25" spans="2:9" ht="12.75">
      <c r="B25" s="9"/>
      <c r="C25" s="3"/>
      <c r="D25" s="3"/>
      <c r="E25" s="3"/>
      <c r="F25" s="3"/>
      <c r="G25" s="3"/>
      <c r="H25" s="3"/>
      <c r="I25" s="3"/>
    </row>
    <row r="27" ht="12.75">
      <c r="B27" s="3"/>
    </row>
    <row r="31" ht="12.75">
      <c r="A31" s="6" t="s">
        <v>0</v>
      </c>
    </row>
    <row r="32" spans="1:8" ht="12.75">
      <c r="A32" s="6" t="s">
        <v>88</v>
      </c>
      <c r="H32" s="8" t="s">
        <v>77</v>
      </c>
    </row>
    <row r="33" ht="12.75">
      <c r="A33" s="3" t="s">
        <v>277</v>
      </c>
    </row>
    <row r="34" ht="12.75">
      <c r="A34" s="3"/>
    </row>
    <row r="35" spans="1:2" ht="12.75">
      <c r="A35" s="6">
        <v>2</v>
      </c>
      <c r="B35" s="3" t="s">
        <v>35</v>
      </c>
    </row>
    <row r="36" ht="12.75">
      <c r="B36" t="s">
        <v>36</v>
      </c>
    </row>
    <row r="37" ht="12.75">
      <c r="B37" t="s">
        <v>237</v>
      </c>
    </row>
    <row r="39" spans="1:2" ht="12.75">
      <c r="A39" s="6">
        <v>3</v>
      </c>
      <c r="B39" s="3" t="s">
        <v>33</v>
      </c>
    </row>
    <row r="40" ht="12.75">
      <c r="B40" t="s">
        <v>122</v>
      </c>
    </row>
    <row r="41" ht="12.75">
      <c r="B41" t="s">
        <v>44</v>
      </c>
    </row>
    <row r="43" spans="1:2" ht="12.75">
      <c r="A43" s="19">
        <v>4</v>
      </c>
      <c r="B43" s="3" t="s">
        <v>37</v>
      </c>
    </row>
    <row r="44" spans="1:2" s="9" customFormat="1" ht="12.75">
      <c r="A44" s="16"/>
      <c r="B44" s="9" t="s">
        <v>120</v>
      </c>
    </row>
    <row r="45" spans="1:2" s="9" customFormat="1" ht="12.75">
      <c r="A45" s="16"/>
      <c r="B45" s="9" t="s">
        <v>121</v>
      </c>
    </row>
    <row r="46" s="9" customFormat="1" ht="12.75">
      <c r="A46" s="16"/>
    </row>
    <row r="47" spans="1:2" ht="12.75">
      <c r="A47" s="6">
        <v>5</v>
      </c>
      <c r="B47" s="3" t="s">
        <v>38</v>
      </c>
    </row>
    <row r="48" ht="12.75">
      <c r="B48" t="s">
        <v>39</v>
      </c>
    </row>
    <row r="49" ht="12.75">
      <c r="B49" t="s">
        <v>40</v>
      </c>
    </row>
    <row r="51" spans="1:2" ht="12.75">
      <c r="A51" s="6">
        <v>6</v>
      </c>
      <c r="B51" s="3" t="s">
        <v>12</v>
      </c>
    </row>
    <row r="52" ht="12.75">
      <c r="B52" s="9" t="s">
        <v>214</v>
      </c>
    </row>
    <row r="53" ht="12.75">
      <c r="B53" s="9"/>
    </row>
    <row r="54" ht="12.75">
      <c r="B54" s="9"/>
    </row>
    <row r="55" spans="1:8" ht="12.75">
      <c r="A55" s="6">
        <v>7</v>
      </c>
      <c r="B55" s="3" t="s">
        <v>29</v>
      </c>
      <c r="G55" s="150"/>
      <c r="H55" s="150"/>
    </row>
    <row r="56" spans="2:8" ht="12.75">
      <c r="B56" s="9" t="s">
        <v>286</v>
      </c>
      <c r="G56" s="26"/>
      <c r="H56" s="27"/>
    </row>
    <row r="57" spans="2:8" ht="12.75">
      <c r="B57" s="9" t="s">
        <v>287</v>
      </c>
      <c r="G57" s="26"/>
      <c r="H57" s="27"/>
    </row>
    <row r="58" spans="2:8" ht="12.75">
      <c r="B58" s="9"/>
      <c r="G58" s="26"/>
      <c r="H58" s="27"/>
    </row>
    <row r="59" spans="1:8" ht="12.75">
      <c r="A59" s="6">
        <v>8</v>
      </c>
      <c r="B59" s="3" t="s">
        <v>146</v>
      </c>
      <c r="G59" s="26"/>
      <c r="H59" s="27"/>
    </row>
    <row r="60" spans="2:8" ht="12.75">
      <c r="B60" s="9"/>
      <c r="G60" s="55"/>
      <c r="H60" s="27"/>
    </row>
    <row r="61" spans="2:8" ht="12.75">
      <c r="B61" s="3" t="s">
        <v>113</v>
      </c>
      <c r="C61" s="3"/>
      <c r="D61" s="3"/>
      <c r="G61" s="8" t="s">
        <v>8</v>
      </c>
      <c r="H61" s="27"/>
    </row>
    <row r="62" spans="2:8" ht="12.75">
      <c r="B62" t="s">
        <v>9</v>
      </c>
      <c r="G62" s="47" t="s">
        <v>126</v>
      </c>
      <c r="H62" s="61"/>
    </row>
    <row r="63" spans="7:8" ht="12.75">
      <c r="G63" s="47"/>
      <c r="H63" s="61"/>
    </row>
    <row r="64" spans="1:2" ht="12.75">
      <c r="A64" s="6">
        <v>9</v>
      </c>
      <c r="B64" s="3" t="s">
        <v>9</v>
      </c>
    </row>
    <row r="65" ht="12.75">
      <c r="B65" t="s">
        <v>143</v>
      </c>
    </row>
    <row r="66" ht="12.75">
      <c r="B66" t="s">
        <v>144</v>
      </c>
    </row>
    <row r="68" spans="1:2" ht="12.75">
      <c r="A68" s="6">
        <v>10</v>
      </c>
      <c r="B68" s="3" t="s">
        <v>41</v>
      </c>
    </row>
    <row r="69" ht="12.75">
      <c r="B69" t="s">
        <v>45</v>
      </c>
    </row>
    <row r="70" ht="12.75">
      <c r="B70" s="9" t="s">
        <v>285</v>
      </c>
    </row>
    <row r="71" ht="12.75">
      <c r="B71" t="s">
        <v>46</v>
      </c>
    </row>
    <row r="73" spans="1:2" ht="12.75">
      <c r="A73" s="6">
        <v>11</v>
      </c>
      <c r="B73" s="3" t="s">
        <v>32</v>
      </c>
    </row>
    <row r="74" ht="12.75">
      <c r="B74" s="9" t="s">
        <v>193</v>
      </c>
    </row>
    <row r="75" ht="12.75">
      <c r="B75" s="9"/>
    </row>
    <row r="76" spans="7:8" ht="12.75">
      <c r="G76" s="26"/>
      <c r="H76" s="27"/>
    </row>
    <row r="77" spans="2:8" ht="12.75">
      <c r="B77" s="9"/>
      <c r="G77" s="26"/>
      <c r="H77" s="27"/>
    </row>
    <row r="78" ht="12.75">
      <c r="A78" s="6" t="s">
        <v>0</v>
      </c>
    </row>
    <row r="79" spans="1:8" ht="12.75">
      <c r="A79" s="6" t="s">
        <v>88</v>
      </c>
      <c r="H79" s="8" t="s">
        <v>78</v>
      </c>
    </row>
    <row r="80" ht="12.75">
      <c r="A80" s="3" t="s">
        <v>277</v>
      </c>
    </row>
    <row r="81" spans="7:8" ht="12.75">
      <c r="G81" s="26"/>
      <c r="H81" s="27"/>
    </row>
    <row r="82" spans="1:2" ht="12.75">
      <c r="A82" s="6">
        <v>12</v>
      </c>
      <c r="B82" s="3" t="s">
        <v>191</v>
      </c>
    </row>
    <row r="84" spans="2:8" ht="12.75">
      <c r="B84" s="3" t="s">
        <v>284</v>
      </c>
      <c r="E84" s="63" t="s">
        <v>244</v>
      </c>
      <c r="G84" s="150"/>
      <c r="H84" s="150"/>
    </row>
    <row r="85" spans="1:7" s="45" customFormat="1" ht="12.75">
      <c r="A85" s="43"/>
      <c r="B85" s="44" t="s">
        <v>273</v>
      </c>
      <c r="D85" s="118" t="s">
        <v>112</v>
      </c>
      <c r="E85" s="119" t="s">
        <v>111</v>
      </c>
      <c r="F85" s="119" t="s">
        <v>5</v>
      </c>
      <c r="G85" s="127"/>
    </row>
    <row r="86" spans="1:7" s="45" customFormat="1" ht="12.75">
      <c r="A86" s="43"/>
      <c r="B86" s="54"/>
      <c r="C86" s="54"/>
      <c r="D86" s="121"/>
      <c r="E86" s="121"/>
      <c r="F86" s="121"/>
      <c r="G86" s="127"/>
    </row>
    <row r="87" spans="1:7" s="45" customFormat="1" ht="12.75">
      <c r="A87" s="43"/>
      <c r="D87" s="47" t="s">
        <v>8</v>
      </c>
      <c r="E87" s="47" t="s">
        <v>8</v>
      </c>
      <c r="F87" s="47" t="s">
        <v>8</v>
      </c>
      <c r="G87" s="128"/>
    </row>
    <row r="88" spans="1:9" s="45" customFormat="1" ht="12.75">
      <c r="A88" s="43"/>
      <c r="B88" s="49" t="s">
        <v>11</v>
      </c>
      <c r="C88" s="50"/>
      <c r="D88" s="50">
        <v>69105</v>
      </c>
      <c r="E88" s="50">
        <v>18784</v>
      </c>
      <c r="F88" s="46">
        <f>+D88+E88</f>
        <v>87889</v>
      </c>
      <c r="I88" s="73"/>
    </row>
    <row r="89" spans="1:9" s="45" customFormat="1" ht="12.75">
      <c r="A89" s="43"/>
      <c r="B89" s="49" t="s">
        <v>245</v>
      </c>
      <c r="C89" s="50"/>
      <c r="D89" s="74">
        <v>9231</v>
      </c>
      <c r="E89" s="74">
        <v>-536</v>
      </c>
      <c r="F89" s="46">
        <f>+D89+E89</f>
        <v>8695</v>
      </c>
      <c r="G89" s="129"/>
      <c r="I89" s="73"/>
    </row>
    <row r="90" spans="1:9" s="45" customFormat="1" ht="12.75">
      <c r="A90" s="43"/>
      <c r="B90" s="49" t="s">
        <v>192</v>
      </c>
      <c r="C90" s="50"/>
      <c r="D90" s="74">
        <v>141048</v>
      </c>
      <c r="E90" s="74">
        <v>35219</v>
      </c>
      <c r="F90" s="46">
        <f>+D90+E90</f>
        <v>176267</v>
      </c>
      <c r="G90" s="129"/>
      <c r="I90" s="73"/>
    </row>
    <row r="91" spans="1:7" s="45" customFormat="1" ht="12.75">
      <c r="A91" s="43"/>
      <c r="B91" s="49"/>
      <c r="C91" s="50"/>
      <c r="D91" s="74"/>
      <c r="E91" s="74"/>
      <c r="F91" s="46"/>
      <c r="G91" s="129"/>
    </row>
    <row r="92" spans="1:7" s="45" customFormat="1" ht="12.75">
      <c r="A92" s="43"/>
      <c r="B92" s="3" t="s">
        <v>284</v>
      </c>
      <c r="E92" s="63" t="s">
        <v>244</v>
      </c>
      <c r="F92" s="48"/>
      <c r="G92" s="130"/>
    </row>
    <row r="93" spans="1:7" s="45" customFormat="1" ht="12.75">
      <c r="A93" s="43"/>
      <c r="B93" s="44" t="s">
        <v>275</v>
      </c>
      <c r="D93" s="118" t="s">
        <v>112</v>
      </c>
      <c r="E93" s="119" t="s">
        <v>111</v>
      </c>
      <c r="F93" s="119" t="s">
        <v>5</v>
      </c>
      <c r="G93" s="127"/>
    </row>
    <row r="94" spans="1:7" s="45" customFormat="1" ht="12.75">
      <c r="A94" s="43"/>
      <c r="B94" s="54"/>
      <c r="C94" s="54"/>
      <c r="D94" s="121"/>
      <c r="E94" s="121"/>
      <c r="F94" s="121"/>
      <c r="G94" s="127"/>
    </row>
    <row r="95" spans="1:7" s="45" customFormat="1" ht="12.75">
      <c r="A95" s="43"/>
      <c r="D95" s="47" t="s">
        <v>8</v>
      </c>
      <c r="E95" s="47" t="s">
        <v>8</v>
      </c>
      <c r="F95" s="47" t="s">
        <v>8</v>
      </c>
      <c r="G95" s="128"/>
    </row>
    <row r="96" spans="1:7" s="45" customFormat="1" ht="12.75">
      <c r="A96" s="43"/>
      <c r="B96" s="49" t="s">
        <v>11</v>
      </c>
      <c r="C96" s="50"/>
      <c r="D96" s="50">
        <v>72250</v>
      </c>
      <c r="E96" s="50">
        <v>21746</v>
      </c>
      <c r="F96" s="46">
        <f>+D96+E96</f>
        <v>93996</v>
      </c>
      <c r="G96" s="129"/>
    </row>
    <row r="97" spans="1:7" s="45" customFormat="1" ht="12.75">
      <c r="A97" s="43"/>
      <c r="B97" s="49" t="s">
        <v>245</v>
      </c>
      <c r="C97" s="50"/>
      <c r="D97" s="74">
        <v>9523</v>
      </c>
      <c r="E97" s="74">
        <v>248</v>
      </c>
      <c r="F97" s="46">
        <f>+D97+E97</f>
        <v>9771</v>
      </c>
      <c r="G97" s="129"/>
    </row>
    <row r="98" spans="1:7" s="45" customFormat="1" ht="12.75">
      <c r="A98" s="43"/>
      <c r="B98" s="49" t="s">
        <v>192</v>
      </c>
      <c r="C98" s="50"/>
      <c r="D98" s="74">
        <v>129137</v>
      </c>
      <c r="E98" s="74">
        <v>38068</v>
      </c>
      <c r="F98" s="46">
        <f>+D98+E98</f>
        <v>167205</v>
      </c>
      <c r="G98" s="129"/>
    </row>
    <row r="99" spans="7:8" ht="12.75">
      <c r="G99" s="122"/>
      <c r="H99" s="34"/>
    </row>
    <row r="101" ht="12.75">
      <c r="B101" s="9"/>
    </row>
    <row r="102" spans="1:2" ht="12.75">
      <c r="A102" s="6">
        <v>13</v>
      </c>
      <c r="B102" s="3" t="s">
        <v>34</v>
      </c>
    </row>
    <row r="103" ht="12.75">
      <c r="B103" t="s">
        <v>47</v>
      </c>
    </row>
    <row r="104" ht="12.75">
      <c r="B104" s="9" t="s">
        <v>215</v>
      </c>
    </row>
    <row r="105" ht="12.75">
      <c r="B105" s="9" t="s">
        <v>189</v>
      </c>
    </row>
    <row r="106" ht="12.75">
      <c r="B106" s="9" t="s">
        <v>190</v>
      </c>
    </row>
    <row r="108" ht="12.75">
      <c r="B108" s="9" t="s">
        <v>147</v>
      </c>
    </row>
    <row r="109" ht="12.75">
      <c r="B109" s="9" t="s">
        <v>148</v>
      </c>
    </row>
    <row r="110" ht="12.75">
      <c r="B110" s="9" t="s">
        <v>216</v>
      </c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20" ht="12.75">
      <c r="A120" s="6" t="s">
        <v>0</v>
      </c>
    </row>
    <row r="121" spans="1:8" ht="12.75">
      <c r="A121" s="6" t="s">
        <v>88</v>
      </c>
      <c r="H121" s="8" t="s">
        <v>79</v>
      </c>
    </row>
    <row r="122" ht="12.75">
      <c r="A122" s="3" t="s">
        <v>277</v>
      </c>
    </row>
    <row r="124" spans="1:2" ht="12.75">
      <c r="A124" s="6">
        <v>14</v>
      </c>
      <c r="B124" s="3" t="s">
        <v>13</v>
      </c>
    </row>
    <row r="125" ht="12.75">
      <c r="B125" s="9" t="s">
        <v>289</v>
      </c>
    </row>
    <row r="126" ht="12.75">
      <c r="B126" s="9" t="s">
        <v>290</v>
      </c>
    </row>
    <row r="127" ht="12.75">
      <c r="B127" s="9"/>
    </row>
    <row r="128" ht="12.75">
      <c r="B128" s="9" t="s">
        <v>294</v>
      </c>
    </row>
    <row r="129" ht="12.75">
      <c r="B129" s="9" t="s">
        <v>291</v>
      </c>
    </row>
    <row r="130" ht="12.75">
      <c r="B130" s="9"/>
    </row>
    <row r="131" ht="12.75">
      <c r="B131" s="9"/>
    </row>
    <row r="132" ht="12.75">
      <c r="B132" s="9"/>
    </row>
    <row r="133" spans="1:2" ht="12.75">
      <c r="A133"/>
      <c r="B133" s="9"/>
    </row>
    <row r="134" spans="1:2" ht="12.75">
      <c r="A134" s="6">
        <v>15</v>
      </c>
      <c r="B134" s="3" t="s">
        <v>14</v>
      </c>
    </row>
    <row r="135" ht="12.75">
      <c r="B135" s="9" t="s">
        <v>295</v>
      </c>
    </row>
    <row r="136" ht="12.75">
      <c r="B136" s="9" t="s">
        <v>292</v>
      </c>
    </row>
    <row r="137" ht="12.75">
      <c r="B137" s="9"/>
    </row>
    <row r="138" ht="12.75">
      <c r="B138" s="9"/>
    </row>
    <row r="139" spans="1:2" ht="12.75">
      <c r="A139" s="6">
        <v>16</v>
      </c>
      <c r="B139" s="3" t="s">
        <v>220</v>
      </c>
    </row>
    <row r="140" ht="12.75">
      <c r="B140" s="9" t="s">
        <v>263</v>
      </c>
    </row>
    <row r="141" ht="12.75">
      <c r="B141" s="9" t="s">
        <v>264</v>
      </c>
    </row>
    <row r="142" ht="12.75">
      <c r="B142" s="9" t="s">
        <v>267</v>
      </c>
    </row>
    <row r="143" spans="1:9" s="9" customFormat="1" ht="12.75">
      <c r="A143" s="16"/>
      <c r="B143" s="9" t="s">
        <v>266</v>
      </c>
      <c r="I143" s="9" t="s">
        <v>61</v>
      </c>
    </row>
    <row r="144" s="9" customFormat="1" ht="12.75">
      <c r="A144" s="16"/>
    </row>
    <row r="145" spans="1:2" ht="12.75">
      <c r="A145" s="6">
        <v>17</v>
      </c>
      <c r="B145" s="3" t="s">
        <v>43</v>
      </c>
    </row>
    <row r="146" ht="12.75">
      <c r="B146" t="s">
        <v>69</v>
      </c>
    </row>
    <row r="148" spans="1:7" ht="12.75">
      <c r="A148" s="6">
        <v>18</v>
      </c>
      <c r="B148" s="3" t="s">
        <v>18</v>
      </c>
      <c r="D148" s="150" t="s">
        <v>67</v>
      </c>
      <c r="E148" s="150"/>
      <c r="F148" s="150" t="s">
        <v>283</v>
      </c>
      <c r="G148" s="150"/>
    </row>
    <row r="149" spans="4:7" ht="12.75">
      <c r="D149" s="65" t="s">
        <v>273</v>
      </c>
      <c r="E149" s="65" t="s">
        <v>275</v>
      </c>
      <c r="F149" s="65" t="s">
        <v>273</v>
      </c>
      <c r="G149" s="65" t="s">
        <v>275</v>
      </c>
    </row>
    <row r="150" spans="4:7" ht="12.75">
      <c r="D150" s="8" t="s">
        <v>8</v>
      </c>
      <c r="E150" s="8" t="s">
        <v>8</v>
      </c>
      <c r="F150" s="8" t="s">
        <v>8</v>
      </c>
      <c r="G150" s="8" t="s">
        <v>8</v>
      </c>
    </row>
    <row r="151" spans="2:8" ht="12.75">
      <c r="B151" t="s">
        <v>103</v>
      </c>
      <c r="D151" s="91">
        <v>1335</v>
      </c>
      <c r="E151" s="80">
        <v>723</v>
      </c>
      <c r="F151" s="91">
        <v>2408</v>
      </c>
      <c r="G151" s="80">
        <v>2488</v>
      </c>
      <c r="H151" s="71"/>
    </row>
    <row r="152" spans="2:7" ht="12.75">
      <c r="B152" t="s">
        <v>104</v>
      </c>
      <c r="D152" s="70">
        <v>0</v>
      </c>
      <c r="E152" s="70">
        <v>0</v>
      </c>
      <c r="F152" s="70">
        <v>0</v>
      </c>
      <c r="G152" s="70">
        <v>0</v>
      </c>
    </row>
    <row r="153" spans="4:7" ht="12.75">
      <c r="D153" s="120">
        <f>SUM(D151:D152)</f>
        <v>1335</v>
      </c>
      <c r="E153" s="120">
        <f>SUM(E151:E152)</f>
        <v>723</v>
      </c>
      <c r="F153" s="120">
        <f>SUM(F151:F152)</f>
        <v>2408</v>
      </c>
      <c r="G153" s="120">
        <f>SUM(G151:G152)</f>
        <v>2488</v>
      </c>
    </row>
    <row r="154" spans="5:8" ht="12.75">
      <c r="E154" s="10"/>
      <c r="F154" s="10"/>
      <c r="G154" s="10"/>
      <c r="H154" s="10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spans="1:2" ht="12.75">
      <c r="A159" s="6">
        <v>19</v>
      </c>
      <c r="B159" s="3" t="s">
        <v>217</v>
      </c>
    </row>
    <row r="160" ht="12.75">
      <c r="B160" s="9" t="s">
        <v>218</v>
      </c>
    </row>
    <row r="161" ht="12.75">
      <c r="B161" s="9" t="s">
        <v>219</v>
      </c>
    </row>
    <row r="162" ht="12.75">
      <c r="B162" s="9"/>
    </row>
    <row r="163" ht="12.75">
      <c r="B163" s="9"/>
    </row>
    <row r="164" ht="12.75">
      <c r="B164" s="9"/>
    </row>
    <row r="166" spans="1:8" ht="12.75">
      <c r="A166" s="6" t="s">
        <v>0</v>
      </c>
      <c r="H166" s="8" t="s">
        <v>80</v>
      </c>
    </row>
    <row r="167" ht="12.75">
      <c r="A167" s="6" t="s">
        <v>88</v>
      </c>
    </row>
    <row r="168" ht="12.75">
      <c r="A168" s="3" t="s">
        <v>277</v>
      </c>
    </row>
    <row r="169" ht="12.75">
      <c r="A169" s="3"/>
    </row>
    <row r="170" spans="1:2" ht="12.75">
      <c r="A170" s="6">
        <v>20</v>
      </c>
      <c r="B170" s="3" t="s">
        <v>262</v>
      </c>
    </row>
    <row r="171" ht="12.75">
      <c r="B171" s="9" t="s">
        <v>282</v>
      </c>
    </row>
    <row r="172" ht="12.75">
      <c r="B172" s="9" t="s">
        <v>258</v>
      </c>
    </row>
    <row r="173" spans="2:8" ht="12.75">
      <c r="B173" s="9"/>
      <c r="G173" s="3" t="s">
        <v>159</v>
      </c>
      <c r="H173" s="3" t="s">
        <v>161</v>
      </c>
    </row>
    <row r="174" spans="2:8" ht="12.75">
      <c r="B174" s="9"/>
      <c r="G174" s="3" t="s">
        <v>160</v>
      </c>
      <c r="H174" s="3" t="s">
        <v>162</v>
      </c>
    </row>
    <row r="175" spans="2:8" ht="12.75">
      <c r="B175" s="9"/>
      <c r="G175" s="3" t="s">
        <v>8</v>
      </c>
      <c r="H175" s="3" t="s">
        <v>8</v>
      </c>
    </row>
    <row r="176" ht="12.75">
      <c r="B176" s="9"/>
    </row>
    <row r="177" spans="2:8" ht="12.75">
      <c r="B177" s="9" t="s">
        <v>259</v>
      </c>
      <c r="G177" s="78">
        <v>933</v>
      </c>
      <c r="H177" s="78">
        <v>1927</v>
      </c>
    </row>
    <row r="178" spans="2:8" ht="12.75">
      <c r="B178" s="9" t="s">
        <v>260</v>
      </c>
      <c r="G178" s="124">
        <v>1477</v>
      </c>
      <c r="H178" s="124">
        <v>2721</v>
      </c>
    </row>
    <row r="179" spans="2:8" ht="12.75">
      <c r="B179" s="9" t="s">
        <v>261</v>
      </c>
      <c r="G179" s="77">
        <v>-32</v>
      </c>
      <c r="H179" s="77">
        <v>240</v>
      </c>
    </row>
    <row r="181" ht="12.75">
      <c r="B181" s="9" t="s">
        <v>281</v>
      </c>
    </row>
    <row r="182" ht="12.75">
      <c r="B182" s="9"/>
    </row>
    <row r="183" spans="2:7" ht="12.75">
      <c r="B183" s="3" t="s">
        <v>202</v>
      </c>
      <c r="G183" s="8" t="s">
        <v>8</v>
      </c>
    </row>
    <row r="184" spans="2:7" ht="12.75">
      <c r="B184" t="s">
        <v>163</v>
      </c>
      <c r="G184" s="45">
        <v>436</v>
      </c>
    </row>
    <row r="185" spans="2:7" ht="12.75">
      <c r="B185" t="s">
        <v>164</v>
      </c>
      <c r="G185" s="45">
        <v>431</v>
      </c>
    </row>
    <row r="186" spans="2:7" ht="12.75">
      <c r="B186" t="s">
        <v>165</v>
      </c>
      <c r="G186" s="45">
        <v>431</v>
      </c>
    </row>
    <row r="188" spans="1:2" ht="12.75">
      <c r="A188" s="6">
        <v>21</v>
      </c>
      <c r="B188" s="3" t="s">
        <v>30</v>
      </c>
    </row>
    <row r="189" ht="12.75">
      <c r="B189" t="s">
        <v>59</v>
      </c>
    </row>
    <row r="190" ht="12.75">
      <c r="B190" t="s">
        <v>60</v>
      </c>
    </row>
    <row r="191" spans="1:8" ht="12.75">
      <c r="A191" s="3"/>
      <c r="H191" s="1"/>
    </row>
    <row r="192" spans="1:2" ht="12.75">
      <c r="A192" s="6">
        <v>22</v>
      </c>
      <c r="B192" s="3" t="s">
        <v>31</v>
      </c>
    </row>
    <row r="193" spans="5:6" ht="12.75">
      <c r="E193" s="8" t="s">
        <v>288</v>
      </c>
      <c r="F193" s="8" t="s">
        <v>200</v>
      </c>
    </row>
    <row r="194" spans="2:6" ht="12.75">
      <c r="B194" s="3" t="s">
        <v>15</v>
      </c>
      <c r="E194" s="8" t="s">
        <v>8</v>
      </c>
      <c r="F194" s="8" t="s">
        <v>8</v>
      </c>
    </row>
    <row r="195" spans="2:6" ht="12.75">
      <c r="B195" t="s">
        <v>127</v>
      </c>
      <c r="E195" s="2">
        <v>15987</v>
      </c>
      <c r="F195" s="2">
        <v>13227</v>
      </c>
    </row>
    <row r="196" spans="2:6" ht="12.75">
      <c r="B196" t="s">
        <v>128</v>
      </c>
      <c r="E196" s="2">
        <v>78</v>
      </c>
      <c r="F196" s="2">
        <v>93</v>
      </c>
    </row>
    <row r="197" spans="2:6" ht="12.75">
      <c r="B197" t="s">
        <v>129</v>
      </c>
      <c r="E197" s="2">
        <v>2457</v>
      </c>
      <c r="F197" s="2">
        <v>3136</v>
      </c>
    </row>
    <row r="198" spans="5:6" ht="12.75">
      <c r="E198" s="4">
        <f>SUM(E195:E197)</f>
        <v>18522</v>
      </c>
      <c r="F198" s="4">
        <f>SUM(F195:F197)</f>
        <v>16456</v>
      </c>
    </row>
    <row r="199" spans="2:6" ht="12.75">
      <c r="B199" s="3" t="s">
        <v>16</v>
      </c>
      <c r="E199" s="2"/>
      <c r="F199" s="2"/>
    </row>
    <row r="200" spans="2:6" ht="12.75">
      <c r="B200" t="s">
        <v>128</v>
      </c>
      <c r="E200" s="2">
        <v>44</v>
      </c>
      <c r="F200" s="2">
        <v>99</v>
      </c>
    </row>
    <row r="201" spans="2:6" ht="12.75">
      <c r="B201" t="s">
        <v>129</v>
      </c>
      <c r="E201" s="2">
        <v>2813</v>
      </c>
      <c r="F201" s="2">
        <v>4616</v>
      </c>
    </row>
    <row r="202" spans="5:6" ht="12.75">
      <c r="E202" s="4">
        <f>SUM(E200:E201)</f>
        <v>2857</v>
      </c>
      <c r="F202" s="4">
        <f>SUM(F200:F201)</f>
        <v>4715</v>
      </c>
    </row>
    <row r="203" spans="2:6" ht="12.75">
      <c r="B203" s="3" t="s">
        <v>5</v>
      </c>
      <c r="E203" s="18">
        <f>+E198+E202</f>
        <v>21379</v>
      </c>
      <c r="F203" s="18">
        <f>+F198+F202</f>
        <v>21171</v>
      </c>
    </row>
    <row r="204" spans="2:8" ht="12.75">
      <c r="B204" s="3"/>
      <c r="G204" s="10"/>
      <c r="H204" s="10"/>
    </row>
    <row r="205" spans="1:8" s="9" customFormat="1" ht="12.75">
      <c r="A205" s="16"/>
      <c r="B205" s="9" t="s">
        <v>139</v>
      </c>
      <c r="G205" s="17"/>
      <c r="H205" s="17"/>
    </row>
    <row r="206" spans="1:8" s="9" customFormat="1" ht="12.75">
      <c r="A206" s="16"/>
      <c r="B206" s="9" t="s">
        <v>110</v>
      </c>
      <c r="G206" s="17"/>
      <c r="H206" s="17"/>
    </row>
    <row r="207" spans="1:8" s="9" customFormat="1" ht="12.75">
      <c r="A207" s="16"/>
      <c r="C207" s="8"/>
      <c r="D207" s="8" t="s">
        <v>65</v>
      </c>
      <c r="E207" s="8" t="s">
        <v>68</v>
      </c>
      <c r="G207" s="17"/>
      <c r="H207" s="17"/>
    </row>
    <row r="208" spans="1:8" s="9" customFormat="1" ht="12.75">
      <c r="A208" s="16"/>
      <c r="B208" s="3" t="s">
        <v>64</v>
      </c>
      <c r="C208" s="15">
        <v>3152290</v>
      </c>
      <c r="D208" s="30">
        <v>3.1925</v>
      </c>
      <c r="E208" s="15">
        <f>+C208*D208</f>
        <v>10063685.825</v>
      </c>
      <c r="F208" s="72"/>
      <c r="G208" s="17"/>
      <c r="H208" s="17"/>
    </row>
    <row r="209" spans="1:8" s="9" customFormat="1" ht="12.75">
      <c r="A209" s="16"/>
      <c r="B209" s="3" t="s">
        <v>243</v>
      </c>
      <c r="C209" s="15">
        <v>117535000</v>
      </c>
      <c r="D209" s="30">
        <v>0.0414</v>
      </c>
      <c r="E209" s="15">
        <f>+C209*D209</f>
        <v>4865949</v>
      </c>
      <c r="G209" s="17"/>
      <c r="H209" s="17"/>
    </row>
    <row r="210" spans="1:8" s="9" customFormat="1" ht="12.75">
      <c r="A210" s="16"/>
      <c r="B210" s="3" t="s">
        <v>293</v>
      </c>
      <c r="C210" s="15">
        <v>59624</v>
      </c>
      <c r="D210" s="30">
        <v>4.2916</v>
      </c>
      <c r="E210" s="15">
        <f>+C210*D210</f>
        <v>255882.3584</v>
      </c>
      <c r="G210" s="17"/>
      <c r="H210" s="17"/>
    </row>
    <row r="211" spans="1:8" s="9" customFormat="1" ht="12.75">
      <c r="A211" s="16"/>
      <c r="B211" s="3"/>
      <c r="C211" s="15"/>
      <c r="D211" s="30"/>
      <c r="E211" s="15"/>
      <c r="G211" s="17"/>
      <c r="H211" s="17"/>
    </row>
    <row r="212" spans="1:8" s="9" customFormat="1" ht="12.75">
      <c r="A212" s="6" t="s">
        <v>0</v>
      </c>
      <c r="B212" s="3"/>
      <c r="C212" s="15"/>
      <c r="D212" s="30"/>
      <c r="E212" s="15"/>
      <c r="G212" s="17"/>
      <c r="H212" s="8" t="s">
        <v>81</v>
      </c>
    </row>
    <row r="213" spans="1:8" s="9" customFormat="1" ht="12.75">
      <c r="A213" s="6" t="s">
        <v>88</v>
      </c>
      <c r="B213" s="3"/>
      <c r="C213" s="15"/>
      <c r="D213" s="30"/>
      <c r="E213" s="15"/>
      <c r="G213" s="17"/>
      <c r="H213" s="17"/>
    </row>
    <row r="214" spans="1:8" s="9" customFormat="1" ht="12.75">
      <c r="A214" s="3" t="s">
        <v>277</v>
      </c>
      <c r="B214" s="3"/>
      <c r="C214" s="15"/>
      <c r="D214" s="30"/>
      <c r="E214" s="15"/>
      <c r="G214" s="17"/>
      <c r="H214" s="17"/>
    </row>
    <row r="215" spans="1:8" s="9" customFormat="1" ht="12.75">
      <c r="A215" s="3"/>
      <c r="B215" s="3"/>
      <c r="C215" s="15"/>
      <c r="D215" s="30"/>
      <c r="E215" s="15"/>
      <c r="G215" s="17"/>
      <c r="H215" s="17"/>
    </row>
    <row r="216" spans="1:8" s="9" customFormat="1" ht="12.75">
      <c r="A216" s="6">
        <v>23</v>
      </c>
      <c r="B216" s="3" t="s">
        <v>140</v>
      </c>
      <c r="C216" s="15"/>
      <c r="D216" s="30"/>
      <c r="E216" s="15"/>
      <c r="G216" s="17"/>
      <c r="H216" s="17"/>
    </row>
    <row r="217" spans="1:9" s="9" customFormat="1" ht="12.75">
      <c r="A217" s="16"/>
      <c r="B217" s="9" t="s">
        <v>238</v>
      </c>
      <c r="C217" s="15"/>
      <c r="D217" s="30"/>
      <c r="E217" s="15"/>
      <c r="G217" s="17"/>
      <c r="H217" s="17"/>
      <c r="I217" s="3"/>
    </row>
    <row r="218" spans="1:8" s="9" customFormat="1" ht="12.75">
      <c r="A218" s="16"/>
      <c r="B218" s="9" t="s">
        <v>130</v>
      </c>
      <c r="C218" s="15"/>
      <c r="D218" s="30"/>
      <c r="E218" s="15"/>
      <c r="G218" s="17"/>
      <c r="H218" s="17"/>
    </row>
    <row r="219" spans="1:8" s="9" customFormat="1" ht="12.75">
      <c r="A219" s="16"/>
      <c r="C219" s="15"/>
      <c r="D219" s="30"/>
      <c r="E219" s="15"/>
      <c r="G219" s="17"/>
      <c r="H219" s="17"/>
    </row>
    <row r="220" spans="1:8" s="9" customFormat="1" ht="12.75">
      <c r="A220" s="16"/>
      <c r="C220" s="15"/>
      <c r="D220" s="30"/>
      <c r="E220" s="15"/>
      <c r="F220" s="63" t="s">
        <v>239</v>
      </c>
      <c r="G220" s="64" t="s">
        <v>138</v>
      </c>
      <c r="H220" s="17"/>
    </row>
    <row r="221" spans="1:8" s="9" customFormat="1" ht="12.75">
      <c r="A221" s="16"/>
      <c r="C221" s="15"/>
      <c r="D221" s="30"/>
      <c r="E221" s="15"/>
      <c r="F221" s="63" t="s">
        <v>137</v>
      </c>
      <c r="G221" s="64" t="s">
        <v>5</v>
      </c>
      <c r="H221" s="17"/>
    </row>
    <row r="222" spans="1:8" s="9" customFormat="1" ht="12.75">
      <c r="A222" s="16"/>
      <c r="B222" s="9" t="s">
        <v>131</v>
      </c>
      <c r="C222" s="15"/>
      <c r="D222" s="30"/>
      <c r="E222" s="15"/>
      <c r="F222" s="9" t="s">
        <v>136</v>
      </c>
      <c r="G222" s="17"/>
      <c r="H222" s="17"/>
    </row>
    <row r="223" spans="1:8" s="9" customFormat="1" ht="12.75">
      <c r="A223" s="16"/>
      <c r="C223" s="15"/>
      <c r="D223" s="30"/>
      <c r="E223" s="15"/>
      <c r="G223" s="17"/>
      <c r="H223" s="17"/>
    </row>
    <row r="224" spans="1:8" s="9" customFormat="1" ht="12.75">
      <c r="A224" s="16"/>
      <c r="B224" s="9" t="s">
        <v>132</v>
      </c>
      <c r="F224" s="75">
        <v>0</v>
      </c>
      <c r="G224" s="46">
        <v>1539700</v>
      </c>
      <c r="H224" s="17"/>
    </row>
    <row r="225" spans="1:8" s="9" customFormat="1" ht="12.75">
      <c r="A225" s="16"/>
      <c r="B225" s="9" t="s">
        <v>133</v>
      </c>
      <c r="F225" s="76" t="s">
        <v>126</v>
      </c>
      <c r="G225" s="62" t="s">
        <v>126</v>
      </c>
      <c r="H225" s="17"/>
    </row>
    <row r="226" spans="1:8" s="9" customFormat="1" ht="12.75">
      <c r="A226" s="16"/>
      <c r="B226" s="9" t="s">
        <v>134</v>
      </c>
      <c r="F226" s="75">
        <v>0</v>
      </c>
      <c r="G226" s="46">
        <f>+G224</f>
        <v>1539700</v>
      </c>
      <c r="H226" s="17"/>
    </row>
    <row r="227" spans="1:8" s="9" customFormat="1" ht="12.75">
      <c r="A227" s="16"/>
      <c r="B227" s="9" t="s">
        <v>135</v>
      </c>
      <c r="F227" s="62" t="s">
        <v>126</v>
      </c>
      <c r="G227" s="62" t="s">
        <v>126</v>
      </c>
      <c r="H227" s="17"/>
    </row>
    <row r="228" spans="1:8" s="9" customFormat="1" ht="12.75">
      <c r="A228" s="16"/>
      <c r="G228" s="17"/>
      <c r="H228" s="17"/>
    </row>
    <row r="229" spans="1:8" ht="12.75">
      <c r="A229" s="3"/>
      <c r="H229" s="1"/>
    </row>
    <row r="230" spans="1:2" ht="12.75">
      <c r="A230" s="6">
        <v>24</v>
      </c>
      <c r="B230" s="3" t="s">
        <v>257</v>
      </c>
    </row>
    <row r="231" spans="1:2" s="9" customFormat="1" ht="12.75">
      <c r="A231" s="16"/>
      <c r="B231" s="9" t="s">
        <v>280</v>
      </c>
    </row>
    <row r="232" spans="1:7" s="9" customFormat="1" ht="12.75">
      <c r="A232" s="16"/>
      <c r="F232" s="8" t="s">
        <v>240</v>
      </c>
      <c r="G232" s="8" t="s">
        <v>251</v>
      </c>
    </row>
    <row r="233" spans="1:7" s="9" customFormat="1" ht="12.75">
      <c r="A233" s="16"/>
      <c r="F233" s="8" t="s">
        <v>241</v>
      </c>
      <c r="G233" s="8" t="s">
        <v>242</v>
      </c>
    </row>
    <row r="234" spans="1:7" s="9" customFormat="1" ht="12.75">
      <c r="A234" s="16"/>
      <c r="F234" s="8" t="s">
        <v>8</v>
      </c>
      <c r="G234" s="8" t="s">
        <v>8</v>
      </c>
    </row>
    <row r="235" spans="1:7" s="9" customFormat="1" ht="12.75">
      <c r="A235" s="16"/>
      <c r="B235" s="9" t="s">
        <v>174</v>
      </c>
      <c r="F235" s="131">
        <v>11507</v>
      </c>
      <c r="G235" s="132">
        <v>-544</v>
      </c>
    </row>
    <row r="236" s="9" customFormat="1" ht="12.75">
      <c r="A236" s="16"/>
    </row>
    <row r="237" spans="1:2" s="9" customFormat="1" ht="12.75">
      <c r="A237" s="16"/>
      <c r="B237" s="9" t="s">
        <v>249</v>
      </c>
    </row>
    <row r="238" spans="1:2" s="9" customFormat="1" ht="12.75">
      <c r="A238" s="16"/>
      <c r="B238" s="9" t="s">
        <v>250</v>
      </c>
    </row>
    <row r="239" s="9" customFormat="1" ht="12.75">
      <c r="A239" s="16"/>
    </row>
    <row r="240" s="9" customFormat="1" ht="12.75">
      <c r="A240" s="16"/>
    </row>
    <row r="241" spans="1:2" ht="12.75">
      <c r="A241" s="6">
        <v>25</v>
      </c>
      <c r="B241" s="3" t="s">
        <v>17</v>
      </c>
    </row>
    <row r="242" ht="12.75">
      <c r="B242" t="s">
        <v>48</v>
      </c>
    </row>
    <row r="243" ht="12.75">
      <c r="B243" t="s">
        <v>49</v>
      </c>
    </row>
    <row r="245" spans="1:2" ht="12.75">
      <c r="A245" s="6">
        <v>26</v>
      </c>
      <c r="B245" s="3" t="s">
        <v>221</v>
      </c>
    </row>
    <row r="246" ht="12.75">
      <c r="B246" s="9" t="s">
        <v>236</v>
      </c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3"/>
    </row>
    <row r="253" s="9" customFormat="1" ht="12.75">
      <c r="A253" s="16"/>
    </row>
    <row r="254" spans="1:8" s="9" customFormat="1" ht="12.75">
      <c r="A254" s="6" t="s">
        <v>0</v>
      </c>
      <c r="H254" s="8" t="s">
        <v>167</v>
      </c>
    </row>
    <row r="255" s="9" customFormat="1" ht="12.75">
      <c r="A255" s="6" t="s">
        <v>88</v>
      </c>
    </row>
    <row r="256" s="9" customFormat="1" ht="12.75">
      <c r="A256" s="3" t="s">
        <v>277</v>
      </c>
    </row>
    <row r="257" s="9" customFormat="1" ht="12.75">
      <c r="A257" s="16"/>
    </row>
    <row r="258" spans="1:3" s="9" customFormat="1" ht="12.75">
      <c r="A258" s="6">
        <v>27</v>
      </c>
      <c r="B258" s="3" t="s">
        <v>204</v>
      </c>
      <c r="C258"/>
    </row>
    <row r="259" spans="1:3" s="9" customFormat="1" ht="12.75">
      <c r="A259" s="6"/>
      <c r="B259" s="9" t="s">
        <v>252</v>
      </c>
      <c r="C259"/>
    </row>
    <row r="260" spans="1:3" s="9" customFormat="1" ht="12.75">
      <c r="A260" s="6"/>
      <c r="B260" s="9" t="s">
        <v>253</v>
      </c>
      <c r="C260"/>
    </row>
    <row r="261" spans="1:3" s="9" customFormat="1" ht="12.75">
      <c r="A261" s="6"/>
      <c r="B261" s="9" t="s">
        <v>254</v>
      </c>
      <c r="C261"/>
    </row>
    <row r="262" spans="1:3" s="9" customFormat="1" ht="12.75">
      <c r="A262" s="6"/>
      <c r="B262" s="9" t="s">
        <v>255</v>
      </c>
      <c r="C262"/>
    </row>
    <row r="263" spans="1:3" s="9" customFormat="1" ht="12.75">
      <c r="A263" s="6"/>
      <c r="C263"/>
    </row>
    <row r="264" spans="1:3" s="9" customFormat="1" ht="12.75">
      <c r="A264" s="6"/>
      <c r="B264" s="9" t="s">
        <v>279</v>
      </c>
      <c r="C264"/>
    </row>
    <row r="265" spans="1:3" s="9" customFormat="1" ht="12.75">
      <c r="A265" s="6"/>
      <c r="B265" s="9" t="s">
        <v>256</v>
      </c>
      <c r="C265"/>
    </row>
    <row r="266" s="9" customFormat="1" ht="12.75">
      <c r="A266" s="16"/>
    </row>
    <row r="267" spans="1:7" s="9" customFormat="1" ht="12.75">
      <c r="A267" s="16"/>
      <c r="F267" s="7" t="s">
        <v>273</v>
      </c>
      <c r="G267" s="7" t="s">
        <v>199</v>
      </c>
    </row>
    <row r="268" spans="1:7" s="9" customFormat="1" ht="12.75">
      <c r="A268" s="16"/>
      <c r="F268" s="8" t="s">
        <v>8</v>
      </c>
      <c r="G268" s="8" t="s">
        <v>8</v>
      </c>
    </row>
    <row r="269" s="9" customFormat="1" ht="12.75">
      <c r="A269" s="16"/>
    </row>
    <row r="270" spans="1:7" s="9" customFormat="1" ht="12.75">
      <c r="A270" s="16"/>
      <c r="B270" s="9" t="s">
        <v>205</v>
      </c>
      <c r="F270" s="50"/>
      <c r="G270" s="50"/>
    </row>
    <row r="271" spans="1:7" s="9" customFormat="1" ht="12.75">
      <c r="A271" s="16"/>
      <c r="B271" s="9" t="s">
        <v>206</v>
      </c>
      <c r="F271" s="50"/>
      <c r="G271" s="50"/>
    </row>
    <row r="272" spans="1:7" s="9" customFormat="1" ht="12.75">
      <c r="A272" s="16"/>
      <c r="B272" s="29" t="s">
        <v>213</v>
      </c>
      <c r="F272" s="50">
        <v>109777</v>
      </c>
      <c r="G272" s="50">
        <v>108793</v>
      </c>
    </row>
    <row r="273" spans="1:7" s="9" customFormat="1" ht="12.75">
      <c r="A273" s="16"/>
      <c r="B273" s="29" t="s">
        <v>207</v>
      </c>
      <c r="F273" s="126">
        <v>3426</v>
      </c>
      <c r="G273" s="126">
        <v>3426</v>
      </c>
    </row>
    <row r="274" spans="1:7" s="9" customFormat="1" ht="12.75">
      <c r="A274" s="16"/>
      <c r="F274" s="125">
        <f>SUM(F272:F273)</f>
        <v>113203</v>
      </c>
      <c r="G274" s="125">
        <f>SUM(G272:G273)</f>
        <v>112219</v>
      </c>
    </row>
    <row r="275" spans="1:7" s="9" customFormat="1" ht="12.75">
      <c r="A275" s="16"/>
      <c r="F275" s="50"/>
      <c r="G275" s="50"/>
    </row>
    <row r="276" spans="1:7" s="9" customFormat="1" ht="12.75">
      <c r="A276" s="16"/>
      <c r="F276" s="50"/>
      <c r="G276" s="50"/>
    </row>
    <row r="277" spans="1:7" s="9" customFormat="1" ht="12.75">
      <c r="A277" s="16"/>
      <c r="B277" s="9" t="s">
        <v>208</v>
      </c>
      <c r="F277" s="50"/>
      <c r="G277" s="50"/>
    </row>
    <row r="278" spans="1:7" s="9" customFormat="1" ht="12.75">
      <c r="A278" s="16"/>
      <c r="B278" s="9" t="s">
        <v>209</v>
      </c>
      <c r="F278" s="50"/>
      <c r="G278" s="50"/>
    </row>
    <row r="279" spans="1:7" s="9" customFormat="1" ht="12.75">
      <c r="A279" s="16"/>
      <c r="B279" s="29" t="s">
        <v>213</v>
      </c>
      <c r="F279" s="50">
        <v>1509</v>
      </c>
      <c r="G279" s="50">
        <v>1299</v>
      </c>
    </row>
    <row r="280" spans="1:7" s="9" customFormat="1" ht="12.75">
      <c r="A280" s="16"/>
      <c r="B280" s="29" t="s">
        <v>207</v>
      </c>
      <c r="F280" s="126">
        <v>0</v>
      </c>
      <c r="G280" s="126">
        <v>0</v>
      </c>
    </row>
    <row r="281" spans="1:7" s="9" customFormat="1" ht="12.75">
      <c r="A281" s="16"/>
      <c r="F281" s="125">
        <f>SUM(F274:F280)</f>
        <v>114712</v>
      </c>
      <c r="G281" s="125">
        <f>SUM(G274:G280)</f>
        <v>113518</v>
      </c>
    </row>
    <row r="282" spans="1:7" s="9" customFormat="1" ht="12.75">
      <c r="A282" s="16"/>
      <c r="F282" s="50"/>
      <c r="G282" s="50"/>
    </row>
    <row r="283" spans="1:7" s="9" customFormat="1" ht="12.75">
      <c r="A283" s="16"/>
      <c r="F283" s="50"/>
      <c r="G283" s="50"/>
    </row>
    <row r="284" spans="1:7" s="9" customFormat="1" ht="12.75">
      <c r="A284" s="16"/>
      <c r="B284" s="9" t="s">
        <v>210</v>
      </c>
      <c r="F284" s="50">
        <v>-24451</v>
      </c>
      <c r="G284" s="50">
        <v>-24451</v>
      </c>
    </row>
    <row r="285" spans="1:7" s="9" customFormat="1" ht="12.75">
      <c r="A285" s="16"/>
      <c r="F285" s="50"/>
      <c r="G285" s="50"/>
    </row>
    <row r="286" spans="1:2" s="9" customFormat="1" ht="12.75">
      <c r="A286" s="16"/>
      <c r="B286" s="9" t="s">
        <v>211</v>
      </c>
    </row>
    <row r="287" spans="1:7" s="9" customFormat="1" ht="12.75">
      <c r="A287" s="16"/>
      <c r="B287" s="9" t="s">
        <v>212</v>
      </c>
      <c r="F287" s="51">
        <f>+F281+F284</f>
        <v>90261</v>
      </c>
      <c r="G287" s="51">
        <f>+G281+G284</f>
        <v>89067</v>
      </c>
    </row>
    <row r="288" spans="1:6" s="9" customFormat="1" ht="12.75">
      <c r="A288" s="16"/>
      <c r="E288" s="50"/>
      <c r="F288" s="50"/>
    </row>
    <row r="289" s="9" customFormat="1" ht="12.75">
      <c r="A289" s="16"/>
    </row>
    <row r="290" s="9" customFormat="1" ht="12.75">
      <c r="A290" s="16"/>
    </row>
    <row r="291" spans="1:8" s="9" customFormat="1" ht="12.75">
      <c r="A291" s="6" t="s">
        <v>0</v>
      </c>
      <c r="B291" s="3"/>
      <c r="C291" s="15"/>
      <c r="D291" s="30"/>
      <c r="E291" s="15"/>
      <c r="G291" s="17"/>
      <c r="H291" s="8" t="s">
        <v>203</v>
      </c>
    </row>
    <row r="292" spans="1:8" s="9" customFormat="1" ht="12.75">
      <c r="A292" s="6" t="s">
        <v>88</v>
      </c>
      <c r="B292" s="3"/>
      <c r="C292" s="15"/>
      <c r="D292" s="30"/>
      <c r="E292" s="15"/>
      <c r="G292" s="17"/>
      <c r="H292" s="17"/>
    </row>
    <row r="293" spans="1:8" s="9" customFormat="1" ht="12.75">
      <c r="A293" s="3" t="s">
        <v>277</v>
      </c>
      <c r="B293" s="3"/>
      <c r="C293" s="15"/>
      <c r="D293" s="30"/>
      <c r="E293" s="15"/>
      <c r="G293" s="17"/>
      <c r="H293" s="17"/>
    </row>
    <row r="294" s="9" customFormat="1" ht="12.75">
      <c r="A294" s="16"/>
    </row>
    <row r="295" spans="1:10" s="9" customFormat="1" ht="12.75">
      <c r="A295" s="6">
        <v>28</v>
      </c>
      <c r="B295" s="3" t="s">
        <v>42</v>
      </c>
      <c r="C295"/>
      <c r="D295"/>
      <c r="E295"/>
      <c r="F295"/>
      <c r="G295"/>
      <c r="H295"/>
      <c r="I295"/>
      <c r="J295"/>
    </row>
    <row r="296" spans="1:10" s="9" customFormat="1" ht="12.75">
      <c r="A296" s="6"/>
      <c r="B296" s="3"/>
      <c r="C296"/>
      <c r="D296"/>
      <c r="E296"/>
      <c r="F296"/>
      <c r="G296"/>
      <c r="H296"/>
      <c r="I296"/>
      <c r="J296"/>
    </row>
    <row r="297" spans="1:10" s="9" customFormat="1" ht="12.75">
      <c r="A297" s="6"/>
      <c r="B297" s="3" t="s">
        <v>114</v>
      </c>
      <c r="C297"/>
      <c r="D297"/>
      <c r="E297"/>
      <c r="F297"/>
      <c r="G297"/>
      <c r="H297"/>
      <c r="I297"/>
      <c r="J297"/>
    </row>
    <row r="298" spans="1:10" s="9" customFormat="1" ht="12.75">
      <c r="A298" s="6"/>
      <c r="B298" t="s">
        <v>70</v>
      </c>
      <c r="C298"/>
      <c r="D298"/>
      <c r="E298"/>
      <c r="F298"/>
      <c r="G298"/>
      <c r="H298"/>
      <c r="I298"/>
      <c r="J298"/>
    </row>
    <row r="299" spans="1:10" s="9" customFormat="1" ht="12.75">
      <c r="A299" s="6"/>
      <c r="B299" t="s">
        <v>71</v>
      </c>
      <c r="C299"/>
      <c r="D299"/>
      <c r="E299"/>
      <c r="F299"/>
      <c r="G299"/>
      <c r="H299"/>
      <c r="I299"/>
      <c r="J299"/>
    </row>
    <row r="300" spans="1:10" s="9" customFormat="1" ht="12.75">
      <c r="A300" s="6"/>
      <c r="B300" t="s">
        <v>72</v>
      </c>
      <c r="C300"/>
      <c r="D300"/>
      <c r="E300"/>
      <c r="F300"/>
      <c r="G300"/>
      <c r="H300"/>
      <c r="I300"/>
      <c r="J300"/>
    </row>
    <row r="301" spans="1:10" s="9" customFormat="1" ht="12.75">
      <c r="A301" s="6"/>
      <c r="B301"/>
      <c r="C301"/>
      <c r="D301"/>
      <c r="E301" s="140"/>
      <c r="F301" s="140"/>
      <c r="G301" s="140"/>
      <c r="H301" s="140"/>
      <c r="I301"/>
      <c r="J301" t="s">
        <v>61</v>
      </c>
    </row>
    <row r="302" spans="1:10" s="9" customFormat="1" ht="12.75">
      <c r="A302" s="6"/>
      <c r="B302" s="3" t="s">
        <v>269</v>
      </c>
      <c r="C302"/>
      <c r="D302"/>
      <c r="E302" s="3"/>
      <c r="F302" s="3"/>
      <c r="G302" s="3"/>
      <c r="H302" s="3"/>
      <c r="I302" t="s">
        <v>61</v>
      </c>
      <c r="J302"/>
    </row>
    <row r="303" ht="12.75">
      <c r="B303" s="9"/>
    </row>
    <row r="304" spans="1:10" s="9" customFormat="1" ht="12.75">
      <c r="A304" s="6"/>
      <c r="B304" s="3" t="s">
        <v>66</v>
      </c>
      <c r="C304"/>
      <c r="D304"/>
      <c r="E304"/>
      <c r="F304" s="3">
        <v>2011</v>
      </c>
      <c r="G304" s="3">
        <v>2010</v>
      </c>
      <c r="I304"/>
      <c r="J304"/>
    </row>
    <row r="305" spans="1:10" s="9" customFormat="1" ht="12.75">
      <c r="A305" s="6"/>
      <c r="B305" t="s">
        <v>158</v>
      </c>
      <c r="C305"/>
      <c r="D305"/>
      <c r="E305"/>
      <c r="F305" s="10">
        <v>79581840</v>
      </c>
      <c r="G305" s="10">
        <v>66536600</v>
      </c>
      <c r="I305"/>
      <c r="J305"/>
    </row>
    <row r="306" spans="1:10" s="9" customFormat="1" ht="12.75">
      <c r="A306" s="6"/>
      <c r="B306" s="9" t="s">
        <v>198</v>
      </c>
      <c r="C306"/>
      <c r="D306"/>
      <c r="E306"/>
      <c r="F306" s="10">
        <v>0</v>
      </c>
      <c r="G306" s="10">
        <v>13055775</v>
      </c>
      <c r="I306"/>
      <c r="J306"/>
    </row>
    <row r="307" spans="1:10" s="9" customFormat="1" ht="12.75">
      <c r="A307" s="6"/>
      <c r="B307" s="9" t="s">
        <v>157</v>
      </c>
      <c r="C307"/>
      <c r="D307"/>
      <c r="E307"/>
      <c r="F307" s="70">
        <v>-1539700</v>
      </c>
      <c r="G307" s="70">
        <v>-1277879</v>
      </c>
      <c r="H307" s="71"/>
      <c r="I307"/>
      <c r="J307"/>
    </row>
    <row r="308" spans="1:10" s="9" customFormat="1" ht="12.75">
      <c r="A308" s="6"/>
      <c r="B308" s="9" t="s">
        <v>66</v>
      </c>
      <c r="C308"/>
      <c r="D308"/>
      <c r="E308"/>
      <c r="F308" s="53">
        <f>SUM(F305:F307)</f>
        <v>78042140</v>
      </c>
      <c r="G308" s="53">
        <f>SUM(G305:G307)</f>
        <v>78314496</v>
      </c>
      <c r="I308"/>
      <c r="J308"/>
    </row>
    <row r="309" spans="1:10" s="9" customFormat="1" ht="12.75">
      <c r="A309" s="6"/>
      <c r="B309" s="3"/>
      <c r="C309"/>
      <c r="D309"/>
      <c r="E309"/>
      <c r="G309" s="2"/>
      <c r="I309"/>
      <c r="J309"/>
    </row>
    <row r="310" spans="1:10" s="9" customFormat="1" ht="12.75">
      <c r="A310" s="6"/>
      <c r="B310"/>
      <c r="C310"/>
      <c r="D310"/>
      <c r="E310"/>
      <c r="F310"/>
      <c r="G310"/>
      <c r="H310"/>
      <c r="I310"/>
      <c r="J310"/>
    </row>
    <row r="311" spans="1:10" s="9" customFormat="1" ht="12.75">
      <c r="A311" s="6"/>
      <c r="B311" s="3" t="s">
        <v>154</v>
      </c>
      <c r="C311"/>
      <c r="D311"/>
      <c r="E311"/>
      <c r="F311"/>
      <c r="G311"/>
      <c r="H311"/>
      <c r="I311"/>
      <c r="J311"/>
    </row>
    <row r="312" spans="1:10" s="9" customFormat="1" ht="12.75">
      <c r="A312" s="6"/>
      <c r="B312"/>
      <c r="C312"/>
      <c r="D312"/>
      <c r="E312"/>
      <c r="F312"/>
      <c r="G312"/>
      <c r="H312"/>
      <c r="I312"/>
      <c r="J312"/>
    </row>
    <row r="313" spans="1:10" s="9" customFormat="1" ht="12.75">
      <c r="A313" s="6">
        <v>29</v>
      </c>
      <c r="B313" s="3" t="s">
        <v>155</v>
      </c>
      <c r="C313"/>
      <c r="D313"/>
      <c r="E313"/>
      <c r="F313"/>
      <c r="G313"/>
      <c r="H313"/>
      <c r="I313"/>
      <c r="J313"/>
    </row>
    <row r="314" spans="1:10" s="9" customFormat="1" ht="12.75">
      <c r="A314" s="6"/>
      <c r="B314" t="s">
        <v>156</v>
      </c>
      <c r="C314"/>
      <c r="D314"/>
      <c r="E314"/>
      <c r="F314"/>
      <c r="G314"/>
      <c r="H314"/>
      <c r="I314"/>
      <c r="J314"/>
    </row>
    <row r="315" spans="1:10" s="9" customFormat="1" ht="12.75">
      <c r="A315" s="6"/>
      <c r="B315" s="9" t="s">
        <v>278</v>
      </c>
      <c r="C315"/>
      <c r="D315"/>
      <c r="E315"/>
      <c r="F315"/>
      <c r="G315"/>
      <c r="H315"/>
      <c r="I315"/>
      <c r="J315"/>
    </row>
    <row r="318" spans="1:10" s="9" customFormat="1" ht="12.75">
      <c r="A318" s="6"/>
      <c r="B318"/>
      <c r="C318"/>
      <c r="D318"/>
      <c r="E318" s="140"/>
      <c r="F318" s="140"/>
      <c r="G318" s="140"/>
      <c r="H318" s="140"/>
      <c r="I318"/>
      <c r="J318"/>
    </row>
    <row r="319" spans="1:8" s="9" customFormat="1" ht="12.75">
      <c r="A319" s="16"/>
      <c r="G319" s="17"/>
      <c r="H319" s="17"/>
    </row>
    <row r="320" spans="1:8" s="9" customFormat="1" ht="12.75">
      <c r="A320" s="16"/>
      <c r="G320" s="17"/>
      <c r="H320" s="17"/>
    </row>
    <row r="321" s="9" customFormat="1" ht="12.75">
      <c r="A321" s="16"/>
    </row>
    <row r="322" spans="1:2" s="9" customFormat="1" ht="12.75">
      <c r="A322" s="16"/>
      <c r="B322"/>
    </row>
    <row r="323" s="9" customFormat="1" ht="12.75">
      <c r="A323" s="16"/>
    </row>
    <row r="324" s="9" customFormat="1" ht="12.75">
      <c r="A324" s="16"/>
    </row>
    <row r="325" s="9" customFormat="1" ht="12.75">
      <c r="A325" s="16"/>
    </row>
    <row r="326" s="9" customFormat="1" ht="12.75">
      <c r="A326" s="16"/>
    </row>
    <row r="327" s="9" customFormat="1" ht="12.75">
      <c r="A327" s="16"/>
    </row>
    <row r="328" s="9" customFormat="1" ht="12.75">
      <c r="A328" s="16"/>
    </row>
    <row r="329" spans="1:2" s="9" customFormat="1" ht="12.75">
      <c r="A329" s="16"/>
      <c r="B329" s="3"/>
    </row>
    <row r="330" spans="1:2" s="9" customFormat="1" ht="12.75">
      <c r="A330" s="16"/>
      <c r="B330" s="3"/>
    </row>
    <row r="331" s="9" customFormat="1" ht="12.75">
      <c r="A331" s="16"/>
    </row>
    <row r="332" s="9" customFormat="1" ht="12.75">
      <c r="A332" s="16"/>
    </row>
    <row r="333" s="9" customFormat="1" ht="12.75">
      <c r="A333" s="16"/>
    </row>
    <row r="334" s="9" customFormat="1" ht="12.75">
      <c r="A334" s="16"/>
    </row>
    <row r="335" s="9" customFormat="1" ht="12.75">
      <c r="A335" s="16"/>
    </row>
    <row r="336" s="9" customFormat="1" ht="12.75">
      <c r="A336" s="16"/>
    </row>
    <row r="337" s="9" customFormat="1" ht="12.75">
      <c r="A337" s="16"/>
    </row>
    <row r="338" s="9" customFormat="1" ht="12.75">
      <c r="A338" s="16"/>
    </row>
    <row r="339" spans="1:10" ht="12.75">
      <c r="A339" s="16"/>
      <c r="B339" s="9"/>
      <c r="C339" s="9"/>
      <c r="D339" s="9"/>
      <c r="E339" s="9"/>
      <c r="F339" s="9"/>
      <c r="G339" s="9"/>
      <c r="H339" s="8"/>
      <c r="I339" s="9"/>
      <c r="J339" s="9"/>
    </row>
    <row r="340" spans="2:9" ht="12.75">
      <c r="B340" s="3"/>
      <c r="F340" s="8"/>
      <c r="G340" s="8"/>
      <c r="H340" s="8"/>
      <c r="I340" s="3"/>
    </row>
    <row r="341" spans="2:9" ht="12.75">
      <c r="B341" s="3"/>
      <c r="F341" s="8"/>
      <c r="G341" s="8"/>
      <c r="H341" s="8"/>
      <c r="I341" s="3"/>
    </row>
    <row r="342" spans="6:9" ht="12.75">
      <c r="F342" s="8"/>
      <c r="G342" s="8"/>
      <c r="H342" s="8"/>
      <c r="I342" s="3"/>
    </row>
    <row r="343" spans="2:4" ht="12.75">
      <c r="B343" s="3"/>
      <c r="C343" s="9"/>
      <c r="D343" s="9"/>
    </row>
    <row r="344" spans="2:8" ht="12.75">
      <c r="B344" s="29"/>
      <c r="C344" s="9"/>
      <c r="D344" s="9"/>
      <c r="G344" s="2"/>
      <c r="H344" s="2"/>
    </row>
    <row r="345" spans="2:8" ht="12.75">
      <c r="B345" s="28"/>
      <c r="C345" s="9"/>
      <c r="D345" s="9"/>
      <c r="G345" s="2"/>
      <c r="H345" s="2"/>
    </row>
    <row r="346" spans="2:8" ht="12.75">
      <c r="B346" s="28"/>
      <c r="C346" s="9"/>
      <c r="D346" s="9"/>
      <c r="G346" s="2"/>
      <c r="H346" s="2"/>
    </row>
    <row r="347" spans="2:8" ht="12.75">
      <c r="B347" s="29"/>
      <c r="C347" s="9"/>
      <c r="D347" s="9"/>
      <c r="F347" s="2"/>
      <c r="G347" s="2"/>
      <c r="H347" s="2"/>
    </row>
    <row r="348" spans="2:8" ht="12.75">
      <c r="B348" s="9"/>
      <c r="C348" s="9"/>
      <c r="D348" s="9"/>
      <c r="F348" s="2"/>
      <c r="G348" s="2"/>
      <c r="H348" s="2"/>
    </row>
    <row r="349" spans="1:10" s="9" customFormat="1" ht="12.75">
      <c r="A349" s="6"/>
      <c r="B349" s="3"/>
      <c r="E349"/>
      <c r="F349" s="2"/>
      <c r="G349" s="2"/>
      <c r="H349" s="2"/>
      <c r="I349"/>
      <c r="J349"/>
    </row>
    <row r="350" spans="1:10" s="9" customFormat="1" ht="12.75">
      <c r="A350" s="6"/>
      <c r="B350" s="29"/>
      <c r="E350"/>
      <c r="F350" s="2"/>
      <c r="G350" s="2"/>
      <c r="H350" s="2"/>
      <c r="I350"/>
      <c r="J350"/>
    </row>
    <row r="351" spans="1:10" s="9" customFormat="1" ht="12.75">
      <c r="A351" s="6"/>
      <c r="B351" s="29"/>
      <c r="E351"/>
      <c r="F351" s="2"/>
      <c r="G351" s="2"/>
      <c r="H351" s="2"/>
      <c r="I351"/>
      <c r="J351"/>
    </row>
    <row r="352" spans="1:10" s="9" customFormat="1" ht="12.75">
      <c r="A352" s="6"/>
      <c r="B352" s="29"/>
      <c r="E352"/>
      <c r="F352" s="2"/>
      <c r="G352" s="2"/>
      <c r="H352" s="2"/>
      <c r="I352"/>
      <c r="J352"/>
    </row>
    <row r="353" spans="1:10" s="9" customFormat="1" ht="12.75">
      <c r="A353" s="6"/>
      <c r="B353" s="29"/>
      <c r="E353"/>
      <c r="F353" s="2"/>
      <c r="G353" s="2"/>
      <c r="H353" s="2"/>
      <c r="I353"/>
      <c r="J353"/>
    </row>
    <row r="354" spans="1:10" s="9" customFormat="1" ht="12.75">
      <c r="A354" s="6"/>
      <c r="B354" s="29"/>
      <c r="E354" s="2"/>
      <c r="F354" s="2"/>
      <c r="G354" s="2"/>
      <c r="H354" s="2"/>
      <c r="I354"/>
      <c r="J354"/>
    </row>
    <row r="355" spans="1:10" s="9" customFormat="1" ht="12.75">
      <c r="A355" s="6"/>
      <c r="B355"/>
      <c r="C355"/>
      <c r="D355"/>
      <c r="E355"/>
      <c r="F355"/>
      <c r="G355" s="2"/>
      <c r="H355" s="2"/>
      <c r="I355"/>
      <c r="J355"/>
    </row>
    <row r="356" spans="1:10" s="9" customFormat="1" ht="12.75">
      <c r="A356" s="6"/>
      <c r="B356" s="3"/>
      <c r="C356"/>
      <c r="D356"/>
      <c r="E356"/>
      <c r="F356"/>
      <c r="G356" s="2"/>
      <c r="H356" s="2"/>
      <c r="I356"/>
      <c r="J356"/>
    </row>
    <row r="357" spans="1:10" s="9" customFormat="1" ht="12.75">
      <c r="A357" s="6"/>
      <c r="B357" s="14"/>
      <c r="C357"/>
      <c r="D357"/>
      <c r="E357"/>
      <c r="F357"/>
      <c r="G357" s="2"/>
      <c r="H357" s="2"/>
      <c r="I357"/>
      <c r="J357"/>
    </row>
    <row r="358" spans="1:10" s="9" customFormat="1" ht="12.75">
      <c r="A358" s="6"/>
      <c r="B358" s="14"/>
      <c r="C358"/>
      <c r="D358"/>
      <c r="E358"/>
      <c r="F358"/>
      <c r="G358" s="2"/>
      <c r="H358" s="2"/>
      <c r="I358"/>
      <c r="J358"/>
    </row>
    <row r="359" spans="1:10" s="9" customFormat="1" ht="12.75">
      <c r="A359" s="6"/>
      <c r="B359"/>
      <c r="C359"/>
      <c r="D359"/>
      <c r="E359"/>
      <c r="F359"/>
      <c r="G359" s="2"/>
      <c r="H359" s="2"/>
      <c r="I359"/>
      <c r="J359"/>
    </row>
    <row r="367" ht="12.75">
      <c r="B367" s="3"/>
    </row>
    <row r="368" ht="12.75">
      <c r="B368" s="3"/>
    </row>
  </sheetData>
  <sheetProtection/>
  <mergeCells count="8">
    <mergeCell ref="E318:F318"/>
    <mergeCell ref="G318:H318"/>
    <mergeCell ref="G55:H55"/>
    <mergeCell ref="G84:H84"/>
    <mergeCell ref="E301:F301"/>
    <mergeCell ref="G301:H301"/>
    <mergeCell ref="D148:E148"/>
    <mergeCell ref="F148:G148"/>
  </mergeCells>
  <printOptions/>
  <pageMargins left="0.75" right="0.75" top="1" bottom="1" header="0.5" footer="0.5"/>
  <pageSetup orientation="portrait" r:id="rId1"/>
  <rowBreaks count="7" manualBreakCount="7">
    <brk id="29" max="255" man="1"/>
    <brk id="76" max="255" man="1"/>
    <brk id="118" max="255" man="1"/>
    <brk id="164" max="255" man="1"/>
    <brk id="210" max="255" man="1"/>
    <brk id="252" max="255" man="1"/>
    <brk id="2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alanwong</cp:lastModifiedBy>
  <cp:lastPrinted>2011-11-16T01:46:29Z</cp:lastPrinted>
  <dcterms:created xsi:type="dcterms:W3CDTF">2002-11-12T04:54:08Z</dcterms:created>
  <dcterms:modified xsi:type="dcterms:W3CDTF">2011-11-21T05:26:33Z</dcterms:modified>
  <cp:category/>
  <cp:version/>
  <cp:contentType/>
  <cp:contentStatus/>
</cp:coreProperties>
</file>