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4"/>
  </bookViews>
  <sheets>
    <sheet name="income" sheetId="1" r:id="rId1"/>
    <sheet name="equity" sheetId="2" r:id="rId2"/>
    <sheet name="bsheet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<sst xmlns="http://schemas.openxmlformats.org/spreadsheetml/2006/main" count="449" uniqueCount="316">
  <si>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</si>
  <si>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</si>
  <si>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</si>
  <si>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</si>
  <si>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</si>
  <si>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</si>
  <si>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</si>
  <si>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</si>
  <si>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RM '000</t>
  </si>
  <si>
    <t>Property, plant and equipment</t>
  </si>
  <si>
    <t>Inventories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</si>
  <si>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</si>
  <si>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</si>
  <si>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</si>
  <si>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</si>
  <si>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</si>
  <si>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</si>
  <si>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Material litigation</t>
  </si>
  <si>
    <t>Taxation</t>
  </si>
  <si>
    <t>Investment in associates</t>
  </si>
  <si>
    <t>Current assets</t>
  </si>
  <si>
    <t>Cash and cash equivalents</t>
  </si>
  <si>
    <t>Current liabilities</t>
  </si>
  <si>
    <t>Share capital</t>
  </si>
  <si>
    <t xml:space="preserve">Long term and deferred liabilities </t>
  </si>
  <si>
    <t>Tax expense</t>
  </si>
  <si>
    <t>Profit after tax</t>
  </si>
  <si>
    <t>Net profit for the period</t>
  </si>
  <si>
    <t>Basic earnings per ordinary share (sen)</t>
  </si>
  <si>
    <t>Net change in Cash and Cash Equivalents</t>
  </si>
  <si>
    <t>Dividends paid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</si>
  <si>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</si>
  <si>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</si>
  <si>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</si>
  <si>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</si>
  <si>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</si>
  <si>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</si>
  <si>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</si>
  <si>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</si>
  <si>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</si>
  <si>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</si>
  <si>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</si>
  <si>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</si>
  <si>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</si>
  <si>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</si>
  <si>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</si>
  <si>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There were no material events subsequent to the current financial quarter ended</t>
  </si>
  <si>
    <t>affect the results of the operations of the Group.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</si>
  <si>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</si>
  <si>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</si>
  <si>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</si>
  <si>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</si>
  <si>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</si>
  <si>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financing activities</t>
  </si>
  <si>
    <t>Cash flows from operating activities</t>
  </si>
  <si>
    <t xml:space="preserve">Borrowings </t>
  </si>
  <si>
    <t>Basis of preparation</t>
  </si>
  <si>
    <t>Current Quarter</t>
  </si>
  <si>
    <t>The interim financial report is unaudited and has been prepared in compliance with</t>
  </si>
  <si>
    <t xml:space="preserve">The interim financial report should be read in conjunction with the audited financial 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</si>
  <si>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</si>
  <si>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</si>
  <si>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</si>
  <si>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</si>
  <si>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</si>
  <si>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</si>
  <si>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Rate</t>
  </si>
  <si>
    <t>Weighted average number of ordinary shares</t>
  </si>
  <si>
    <t>3 months ended</t>
  </si>
  <si>
    <t xml:space="preserve">RM 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</si>
  <si>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</si>
  <si>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</si>
  <si>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</si>
  <si>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</si>
  <si>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</si>
  <si>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</si>
  <si>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</si>
  <si>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</si>
  <si>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</si>
  <si>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</si>
  <si>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</si>
  <si>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</si>
  <si>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</si>
  <si>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</si>
  <si>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Unaudited Condensed Consolidated Statement of Changes in Equity</t>
  </si>
  <si>
    <t>Net asset per share (RM)</t>
  </si>
  <si>
    <t>FRS 134, Interim Financial Reporting and paragraph 9.22 of the Listing Requirements</t>
  </si>
  <si>
    <t>of Bursa Malaysia Securities Berhad.</t>
  </si>
  <si>
    <t xml:space="preserve">explanation of events and transactions that are significant to an understanding of the </t>
  </si>
  <si>
    <t xml:space="preserve">Notes to the interim financial report </t>
  </si>
  <si>
    <t>Changes in Accounting Policies</t>
  </si>
  <si>
    <t>Minority interest</t>
  </si>
  <si>
    <t>Total equity</t>
  </si>
  <si>
    <t>Equity attributable to equity holders</t>
  </si>
  <si>
    <t>of the parent :</t>
  </si>
  <si>
    <t>Share premium</t>
  </si>
  <si>
    <t>Retained profit</t>
  </si>
  <si>
    <t>Minority</t>
  </si>
  <si>
    <t>Interest</t>
  </si>
  <si>
    <t>Equity</t>
  </si>
  <si>
    <t>Attributable to equity holders of the parent</t>
  </si>
  <si>
    <t>Property/</t>
  </si>
  <si>
    <t>Investment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</si>
  <si>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</si>
  <si>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</si>
  <si>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</si>
  <si>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</si>
  <si>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</si>
  <si>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</si>
  <si>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</si>
  <si>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</si>
  <si>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Interest income</t>
  </si>
  <si>
    <t>Operating profit</t>
  </si>
  <si>
    <t>Page 1</t>
  </si>
  <si>
    <t>Cost of Sales</t>
  </si>
  <si>
    <t>Gross Profit</t>
  </si>
  <si>
    <t>following foreign currencies :</t>
  </si>
  <si>
    <t>Trading</t>
  </si>
  <si>
    <t>Manufacturing</t>
  </si>
  <si>
    <t>Authorised and contracted for :</t>
  </si>
  <si>
    <t>(A) Basic earnings per share</t>
  </si>
  <si>
    <t>Distribution expenses</t>
  </si>
  <si>
    <t>Administration expenses</t>
  </si>
  <si>
    <t>Cash and Cash Equivalents at 1 January</t>
  </si>
  <si>
    <t>Other operating expenses</t>
  </si>
  <si>
    <t>Profit/(loss) before tax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</si>
  <si>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</si>
  <si>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</si>
  <si>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</si>
  <si>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N/A</t>
  </si>
  <si>
    <t>Other operating income</t>
  </si>
  <si>
    <t>Cumulative</t>
  </si>
  <si>
    <t>Provisions</t>
  </si>
  <si>
    <t>NIL</t>
  </si>
  <si>
    <t>Trust receipts-secured</t>
  </si>
  <si>
    <t>Finance lease liabilities-secured</t>
  </si>
  <si>
    <t>Fixed rate term loan-secured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</si>
  <si>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</si>
  <si>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</si>
  <si>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</si>
  <si>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</si>
  <si>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</si>
  <si>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</si>
  <si>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</si>
  <si>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</si>
  <si>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Accumulated</t>
  </si>
  <si>
    <t>Included in short-term borrowings are trust receipt denominated in the</t>
  </si>
  <si>
    <t>Treasury shares</t>
  </si>
  <si>
    <t>Treasury</t>
  </si>
  <si>
    <t>Shares</t>
  </si>
  <si>
    <t xml:space="preserve">There is no valuation of property, plant and equipment as the Group does not adopt a </t>
  </si>
  <si>
    <t>revaluation policy on property, plant and equipment.</t>
  </si>
  <si>
    <t>Depreciation</t>
  </si>
  <si>
    <t>Capital commitments outstanding not provided for in the interim financial report</t>
  </si>
  <si>
    <t>In addition, a subsidiary of the company had issued financial guarantees to certain</t>
  </si>
  <si>
    <t xml:space="preserve">financial institutions in the normal course of business. These guarantees amount to </t>
  </si>
  <si>
    <t>At 1 January 2009</t>
  </si>
  <si>
    <t>Acquisition of treasury shares</t>
  </si>
  <si>
    <t>Current tax assets</t>
  </si>
  <si>
    <t>Current tax liabilities</t>
  </si>
  <si>
    <t>Payables and Accruals</t>
  </si>
  <si>
    <t>Receivables and Deposits</t>
  </si>
  <si>
    <t>Prepaid lease payments</t>
  </si>
  <si>
    <t>Investment properties</t>
  </si>
  <si>
    <t>Deferred tax assets</t>
  </si>
  <si>
    <t>(B) Diluted earnings per ordinary share-Not Applicable</t>
  </si>
  <si>
    <t>Authorisation for issue</t>
  </si>
  <si>
    <t>The interim financial statements were authorised for issue by the Board of Directors</t>
  </si>
  <si>
    <t>Effect of treasury shares held</t>
  </si>
  <si>
    <t>Issued ordinary shares at beginning of the year</t>
  </si>
  <si>
    <t>(a) The total purchase consideration of quoted securites are as follows :</t>
  </si>
  <si>
    <t xml:space="preserve">Current </t>
  </si>
  <si>
    <t>quarter</t>
  </si>
  <si>
    <t>Financial</t>
  </si>
  <si>
    <t>year to date</t>
  </si>
  <si>
    <t>Cost of purchase</t>
  </si>
  <si>
    <t>(b) The disposals of quoted securities are as follows :</t>
  </si>
  <si>
    <t>Proceeds from disposal of quoted securities</t>
  </si>
  <si>
    <t>Gain/(loss) on disposal of quoted securities</t>
  </si>
  <si>
    <t>At cost</t>
  </si>
  <si>
    <t>At carrying value/book value</t>
  </si>
  <si>
    <t>At market value</t>
  </si>
  <si>
    <t>31 Dec 2009</t>
  </si>
  <si>
    <t>Acquisition of minority interest</t>
  </si>
  <si>
    <t>Page 11</t>
  </si>
  <si>
    <t xml:space="preserve">Purchase or Sale of Quoted Securities </t>
  </si>
  <si>
    <t>Foreign</t>
  </si>
  <si>
    <t>translation</t>
  </si>
  <si>
    <t>reserve</t>
  </si>
  <si>
    <t>Foreign translation reserve</t>
  </si>
  <si>
    <t xml:space="preserve">Foreign exchange </t>
  </si>
  <si>
    <t>translation difference</t>
  </si>
  <si>
    <t>Asset classified as held for sale</t>
  </si>
  <si>
    <t>Deferred tax liabilities</t>
  </si>
  <si>
    <t>statements of the Group for the year ended 31 December 2009.</t>
  </si>
  <si>
    <t>31 December 2009.</t>
  </si>
  <si>
    <t>FY2010</t>
  </si>
  <si>
    <t>At 1 January 2010</t>
  </si>
  <si>
    <t>Annual Financial Statements for the year ended 31 December 2009.</t>
  </si>
  <si>
    <t>Derivatives</t>
  </si>
  <si>
    <t>Foreign exchange contracts</t>
  </si>
  <si>
    <t>Fair value</t>
  </si>
  <si>
    <t>Unaudited Condensed Consolidated Statement of Financial Position</t>
  </si>
  <si>
    <t>Unaudited Condensed consolidated statement of Comprehensive Income</t>
  </si>
  <si>
    <t>Unaudited Condensed Consolidated Cash Flow Statement</t>
  </si>
  <si>
    <t>Other comprehensive income, net of tax</t>
  </si>
  <si>
    <t>Total comprehensive income for the period</t>
  </si>
  <si>
    <t xml:space="preserve">The Condensed Consolidated statement of Comprehensive Income should be read in conjunction with the </t>
  </si>
  <si>
    <t xml:space="preserve">The Condensed Consolidated statement of Financial Position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</si>
  <si>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</si>
  <si>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</si>
  <si>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>The accounting policies and methods of computation adopted by the Group are consistent</t>
  </si>
  <si>
    <t>with those used in the preparation of the most recent audited financial statements except</t>
  </si>
  <si>
    <t xml:space="preserve">that the Group has adopted the Malaysian Financial Reporting Standards (FRSs) and </t>
  </si>
  <si>
    <t>other intepretations that are effective for financial statements commencing 1 January 2010.</t>
  </si>
  <si>
    <t>The adoption of these standards, amendments  and interpretations have no material</t>
  </si>
  <si>
    <t>The explanatory notes attached to the interim financial statements provide an</t>
  </si>
  <si>
    <t>Nominal value</t>
  </si>
  <si>
    <t>report. These facilities include letters of credit, trust receipt, overdraft, finance leases</t>
  </si>
  <si>
    <t>and term loans.</t>
  </si>
  <si>
    <t>Segmental Reporting</t>
  </si>
  <si>
    <t>Profit before tax</t>
  </si>
  <si>
    <t>Segment assets</t>
  </si>
  <si>
    <t>All the foreign exchange contracts mature within 12 months.</t>
  </si>
  <si>
    <t>There are no changes in the composition of the Group for the current financial quarter.</t>
  </si>
  <si>
    <t>Foreign currency translation difference for</t>
  </si>
  <si>
    <t>foreign operations</t>
  </si>
  <si>
    <t>Attributable to :</t>
  </si>
  <si>
    <t>Equity shareholders of the parent</t>
  </si>
  <si>
    <t>Operating Profit/(loss)</t>
  </si>
  <si>
    <t>Capitalised for bonus issue</t>
  </si>
  <si>
    <t>Effect of bonus issue</t>
  </si>
  <si>
    <t>Elimination</t>
  </si>
  <si>
    <t>For the year ended 31 December 2010</t>
  </si>
  <si>
    <t>Year ended 31 December</t>
  </si>
  <si>
    <t>At 31 December 2009</t>
  </si>
  <si>
    <t>At 31 December 2010</t>
  </si>
  <si>
    <t>31 Dec 2010</t>
  </si>
  <si>
    <t>on 22 February 2011.</t>
  </si>
  <si>
    <t>Year ended 31 Dec</t>
  </si>
  <si>
    <t>The company did not pay any dividends during the quarter.</t>
  </si>
  <si>
    <t>31 December 2010 up to the date of this report, which is likely to substantially</t>
  </si>
  <si>
    <t>12 months period ended</t>
  </si>
  <si>
    <t>12 months ended</t>
  </si>
  <si>
    <t>The investments in quoted securities as at 31 Dec 2010 were as follows :</t>
  </si>
  <si>
    <t>31.12.2010</t>
  </si>
  <si>
    <t>31.12.2009</t>
  </si>
  <si>
    <t>Summary of outstanding derivatives at 31 Dec 2010 :</t>
  </si>
  <si>
    <t>The directors recommend a first and final dividend of 10 sen per ordinary share less tax at 25%</t>
  </si>
  <si>
    <t>(7.5 sen net per ordinary share) for the financial year ended 31 December 2010.</t>
  </si>
  <si>
    <t>Share of profit/(loss) of associates net of tax</t>
  </si>
  <si>
    <t>Acquisition by minority interest</t>
  </si>
  <si>
    <t>Quoted in Malaysia</t>
  </si>
  <si>
    <t>Page 12</t>
  </si>
  <si>
    <t>Realised and Unrealised Profits</t>
  </si>
  <si>
    <t xml:space="preserve">Bursa Malaysia Securities Berhad ("Bursa") has on 25 March 2010 issued a directive which </t>
  </si>
  <si>
    <t xml:space="preserve">requires all listed companies to disclose a breakdown of the unappropriated profits or </t>
  </si>
  <si>
    <t>accumulated losses as at the end of the reporting period, into realised and unrealised</t>
  </si>
  <si>
    <t xml:space="preserve">profits or losses, for the purpose of greater transparency. </t>
  </si>
  <si>
    <t xml:space="preserve">The breakdown of retained profits of the Group as at 31 December 2010, pursuant to the </t>
  </si>
  <si>
    <t>format prescribed by Bursa, is as follows :</t>
  </si>
  <si>
    <t>Total retained profits of UPA Corp Bhd</t>
  </si>
  <si>
    <t>and its subsidiaries :</t>
  </si>
  <si>
    <t>-Unrealised</t>
  </si>
  <si>
    <t>Total share of profits from associated</t>
  </si>
  <si>
    <t>companies :</t>
  </si>
  <si>
    <t xml:space="preserve">Total share of accumulated losses </t>
  </si>
  <si>
    <t>from jointly controlled entities :</t>
  </si>
  <si>
    <t>financial year</t>
  </si>
  <si>
    <t>Less : Consolidation adjustments</t>
  </si>
  <si>
    <t>Total group retained profits as per</t>
  </si>
  <si>
    <t>consolidated accounts</t>
  </si>
  <si>
    <t>-Realised</t>
  </si>
  <si>
    <t>With the adoption of the Amendment to FRS117, the Group has reassessed and</t>
  </si>
  <si>
    <t>The effect of the reclassification to the comparative of the prior financial year's consolidated</t>
  </si>
  <si>
    <t>statement of financial position is as follows :</t>
  </si>
  <si>
    <t>As previously</t>
  </si>
  <si>
    <t>reported</t>
  </si>
  <si>
    <t>Reclassification</t>
  </si>
  <si>
    <t>As</t>
  </si>
  <si>
    <t>Restated</t>
  </si>
  <si>
    <t>Prepaid lease payment</t>
  </si>
  <si>
    <t>As at 31 Dec 2009</t>
  </si>
  <si>
    <t>determined that leasehold land amounting to RM 20,610,000 are in substance finance</t>
  </si>
  <si>
    <t>There were no issuance of shares during the quarter.</t>
  </si>
  <si>
    <t>facilities granted to subsidiaries amounted to RM 114.5 million as at the date of this</t>
  </si>
  <si>
    <t>RM 4.1 million.</t>
  </si>
  <si>
    <t>Sale of Unquoted Investments and/or Properties</t>
  </si>
  <si>
    <t xml:space="preserve">There were no material disposals of unquoted investments or properties for the current </t>
  </si>
  <si>
    <t>financial quarter.</t>
  </si>
  <si>
    <t>AUD</t>
  </si>
  <si>
    <t>GBP</t>
  </si>
  <si>
    <t>Cash and Cash Equivalents at 31 Dec</t>
  </si>
  <si>
    <t>compared to RM 6.1 million in the corresponding quarter of the previous year.</t>
  </si>
  <si>
    <t>compared to RM 1.4 million in the immediate preceding quarter. (Quarter 3 of FY 2010)</t>
  </si>
  <si>
    <t>Short term investments</t>
  </si>
  <si>
    <t>Term loans (secured)</t>
  </si>
  <si>
    <t>Finance lease</t>
  </si>
  <si>
    <t>Gain/(loss) in investment</t>
  </si>
  <si>
    <t>The Group's turnover for quarter under review was RM 35.6 million compared to</t>
  </si>
  <si>
    <t>RM 35.5 million in the corresponding quarter of the previous year.</t>
  </si>
  <si>
    <t xml:space="preserve">Commentary on Prospects </t>
  </si>
  <si>
    <t>The directors expect the Group to remain profitable in 2011 despite the uncertainties</t>
  </si>
  <si>
    <t>in the overseas market and the strong appreciation of the ringgit.</t>
  </si>
  <si>
    <t>The company purchased 176,000 of its own shares during the quarter under review.</t>
  </si>
  <si>
    <t xml:space="preserve">Dividends proposed </t>
  </si>
  <si>
    <t>leases and has reclassified the said amount to property, plant and equipment.</t>
  </si>
  <si>
    <t>The change in accounting policy has been made retrospectively and has no effect</t>
  </si>
  <si>
    <t xml:space="preserve">to the profit or loss of the current financial period ended 31 December 2010 or the </t>
  </si>
  <si>
    <t>comparative prior financial period.</t>
  </si>
  <si>
    <t xml:space="preserve">changes in the financial position and performance of the Group since the financial year </t>
  </si>
  <si>
    <t>ended 31 December 2009.</t>
  </si>
  <si>
    <t>Derivative instruments</t>
  </si>
  <si>
    <t>impact to these interim financial statements.</t>
  </si>
  <si>
    <t>The Group's profit before taxation for the quarter under review was RM 8.1 million</t>
  </si>
  <si>
    <t>For the quarter under review, the Group recorded a profit before tax of RM 8.1 million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</si>
</sst>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  <numFmt numFmtId="185" formatCode="0_);\(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center"/>
    </xf>
    <xf numFmtId="182" fontId="1" fillId="0" borderId="0" xfId="42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3" fontId="1" fillId="0" borderId="10" xfId="0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82" fontId="1" fillId="0" borderId="0" xfId="42" applyNumberFormat="1" applyFont="1" applyAlignment="1" quotePrefix="1">
      <alignment horizontal="right"/>
    </xf>
    <xf numFmtId="182" fontId="0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5" fontId="5" fillId="0" borderId="0" xfId="0" applyNumberFormat="1" applyFont="1" applyAlignment="1" quotePrefix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182" fontId="6" fillId="0" borderId="0" xfId="42" applyNumberFormat="1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left"/>
    </xf>
    <xf numFmtId="3" fontId="0" fillId="0" borderId="0" xfId="42" applyNumberFormat="1" applyFont="1" applyAlignment="1">
      <alignment horizontal="left"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0" fillId="0" borderId="14" xfId="0" applyNumberFormat="1" applyBorder="1" applyAlignment="1">
      <alignment/>
    </xf>
    <xf numFmtId="37" fontId="0" fillId="33" borderId="0" xfId="0" applyNumberFormat="1" applyFill="1" applyAlignment="1">
      <alignment/>
    </xf>
    <xf numFmtId="37" fontId="0" fillId="0" borderId="16" xfId="0" applyNumberFormat="1" applyFont="1" applyBorder="1" applyAlignment="1" quotePrefix="1">
      <alignment/>
    </xf>
    <xf numFmtId="37" fontId="0" fillId="0" borderId="17" xfId="0" applyNumberFormat="1" applyFont="1" applyBorder="1" applyAlignment="1" quotePrefix="1">
      <alignment/>
    </xf>
    <xf numFmtId="37" fontId="0" fillId="0" borderId="0" xfId="0" applyNumberFormat="1" applyFont="1" applyAlignment="1">
      <alignment/>
    </xf>
    <xf numFmtId="37" fontId="0" fillId="0" borderId="18" xfId="0" applyNumberFormat="1" applyFont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 quotePrefix="1">
      <alignment/>
    </xf>
    <xf numFmtId="37" fontId="0" fillId="0" borderId="15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/>
    </xf>
    <xf numFmtId="3" fontId="1" fillId="33" borderId="21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33" borderId="23" xfId="0" applyNumberFormat="1" applyFill="1" applyBorder="1" applyAlignment="1">
      <alignment horizontal="right"/>
    </xf>
    <xf numFmtId="3" fontId="0" fillId="33" borderId="24" xfId="0" applyNumberFormat="1" applyFill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4" xfId="0" applyNumberFormat="1" applyFont="1" applyBorder="1" applyAlignment="1" quotePrefix="1">
      <alignment/>
    </xf>
    <xf numFmtId="37" fontId="1" fillId="0" borderId="21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182" fontId="4" fillId="0" borderId="11" xfId="42" applyNumberFormat="1" applyFont="1" applyBorder="1" applyAlignment="1">
      <alignment horizontal="right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3.140625" style="0" customWidth="1"/>
    <col min="2" max="2" width="11.00390625" style="0" customWidth="1"/>
    <col min="3" max="3" width="10.7109375" style="0" customWidth="1"/>
    <col min="4" max="4" width="2.7109375" style="0" customWidth="1"/>
    <col min="5" max="5" width="10.28125" style="0" bestFit="1" customWidth="1"/>
    <col min="6" max="6" width="11.28125" style="0" customWidth="1"/>
  </cols>
  <sheetData>
    <row r="1" ht="12.75">
      <c r="A1" s="3" t="s">
        <v>0</v>
      </c>
    </row>
    <row r="3" spans="1:7" ht="12.75">
      <c r="A3" s="3" t="s">
        <v>203</v>
      </c>
      <c r="G3" t="s">
        <v>74</v>
      </c>
    </row>
    <row r="4" spans="1:6" ht="12.75">
      <c r="A4" s="3" t="s">
        <v>233</v>
      </c>
      <c r="F4" s="8" t="s">
        <v>113</v>
      </c>
    </row>
    <row r="5" spans="1:6" ht="12.75">
      <c r="A5" s="3"/>
      <c r="C5" s="8"/>
      <c r="F5" s="8"/>
    </row>
    <row r="6" spans="1:6" ht="12.75">
      <c r="A6" s="3"/>
      <c r="C6" s="8"/>
      <c r="F6" s="8"/>
    </row>
    <row r="7" spans="2:6" ht="12.75">
      <c r="B7" s="127" t="s">
        <v>57</v>
      </c>
      <c r="C7" s="127"/>
      <c r="D7" s="21"/>
      <c r="E7" s="128" t="s">
        <v>131</v>
      </c>
      <c r="F7" s="129"/>
    </row>
    <row r="8" spans="1:6" ht="12.75">
      <c r="A8" s="3" t="s">
        <v>234</v>
      </c>
      <c r="B8" s="3">
        <v>2010</v>
      </c>
      <c r="C8" s="3">
        <v>2009</v>
      </c>
      <c r="D8" s="22"/>
      <c r="E8" s="3">
        <v>2010</v>
      </c>
      <c r="F8" s="3">
        <v>2009</v>
      </c>
    </row>
    <row r="9" spans="2:8" ht="12.75">
      <c r="B9" s="8" t="s">
        <v>8</v>
      </c>
      <c r="C9" s="8" t="s">
        <v>8</v>
      </c>
      <c r="D9" s="23"/>
      <c r="E9" s="8" t="s">
        <v>8</v>
      </c>
      <c r="F9" s="8" t="s">
        <v>8</v>
      </c>
      <c r="H9" s="69"/>
    </row>
    <row r="10" ht="12.75">
      <c r="D10" s="24"/>
    </row>
    <row r="11" spans="1:6" ht="12.75">
      <c r="A11" t="s">
        <v>11</v>
      </c>
      <c r="B11" s="81">
        <f>+E11-93711</f>
        <v>35603</v>
      </c>
      <c r="C11" s="81">
        <v>35508</v>
      </c>
      <c r="D11" s="82"/>
      <c r="E11" s="81">
        <v>129314</v>
      </c>
      <c r="F11" s="81">
        <v>119075</v>
      </c>
    </row>
    <row r="12" spans="1:6" ht="12.75">
      <c r="A12" t="s">
        <v>114</v>
      </c>
      <c r="B12" s="83">
        <f>+E12+80463</f>
        <v>-24559</v>
      </c>
      <c r="C12" s="83">
        <v>-29390</v>
      </c>
      <c r="D12" s="84"/>
      <c r="E12" s="83">
        <v>-105022</v>
      </c>
      <c r="F12" s="83">
        <v>-96069</v>
      </c>
    </row>
    <row r="13" spans="1:6" ht="12.75">
      <c r="A13" t="s">
        <v>115</v>
      </c>
      <c r="B13" s="81">
        <f>+B11+B12</f>
        <v>11044</v>
      </c>
      <c r="C13" s="81">
        <f>+C11+C12</f>
        <v>6118</v>
      </c>
      <c r="D13" s="82"/>
      <c r="E13" s="81">
        <f>+E11+E12</f>
        <v>24292</v>
      </c>
      <c r="F13" s="81">
        <f>+F11+F12</f>
        <v>23006</v>
      </c>
    </row>
    <row r="14" spans="2:6" ht="12.75">
      <c r="B14" s="81"/>
      <c r="C14" s="81"/>
      <c r="D14" s="82"/>
      <c r="E14" s="81"/>
      <c r="F14" s="81"/>
    </row>
    <row r="15" spans="1:6" ht="12.75">
      <c r="A15" t="s">
        <v>121</v>
      </c>
      <c r="B15" s="81">
        <f>+E15+3221</f>
        <v>-1494</v>
      </c>
      <c r="C15" s="81">
        <v>-991</v>
      </c>
      <c r="D15" s="82"/>
      <c r="E15" s="81">
        <v>-4715</v>
      </c>
      <c r="F15" s="81">
        <v>-3472</v>
      </c>
    </row>
    <row r="16" spans="1:6" ht="12.75">
      <c r="A16" t="s">
        <v>122</v>
      </c>
      <c r="B16" s="81">
        <f>+E16+2381</f>
        <v>-1407</v>
      </c>
      <c r="C16" s="81">
        <v>-1498</v>
      </c>
      <c r="D16" s="82"/>
      <c r="E16" s="81">
        <v>-3788</v>
      </c>
      <c r="F16" s="81">
        <v>-3578</v>
      </c>
    </row>
    <row r="17" spans="1:6" ht="12.75">
      <c r="A17" t="s">
        <v>124</v>
      </c>
      <c r="B17" s="81">
        <v>-2618</v>
      </c>
      <c r="C17" s="81">
        <v>-3337</v>
      </c>
      <c r="D17" s="82"/>
      <c r="E17" s="81">
        <v>-2618</v>
      </c>
      <c r="F17" s="81">
        <v>-3781</v>
      </c>
    </row>
    <row r="18" spans="1:6" ht="12.75">
      <c r="A18" t="s">
        <v>130</v>
      </c>
      <c r="B18" s="83">
        <f>+E18-3747</f>
        <v>-43</v>
      </c>
      <c r="C18" s="83">
        <v>5602</v>
      </c>
      <c r="D18" s="84"/>
      <c r="E18" s="83">
        <v>3704</v>
      </c>
      <c r="F18" s="83">
        <v>6753</v>
      </c>
    </row>
    <row r="19" spans="2:6" ht="12.75">
      <c r="B19" s="70"/>
      <c r="C19" s="70"/>
      <c r="D19" s="82"/>
      <c r="E19" s="70"/>
      <c r="F19" s="70"/>
    </row>
    <row r="20" spans="1:6" ht="12.75">
      <c r="A20" t="s">
        <v>112</v>
      </c>
      <c r="B20" s="81">
        <f>SUM(B13:B18)</f>
        <v>5482</v>
      </c>
      <c r="C20" s="81">
        <f>SUM(C13:C18)</f>
        <v>5894</v>
      </c>
      <c r="D20" s="82"/>
      <c r="E20" s="81">
        <f>SUM(E13:E18)</f>
        <v>16875</v>
      </c>
      <c r="F20" s="81">
        <f>SUM(F13:F18)</f>
        <v>18928</v>
      </c>
    </row>
    <row r="21" spans="2:6" ht="12.75">
      <c r="B21" s="81"/>
      <c r="C21" s="81"/>
      <c r="D21" s="82"/>
      <c r="E21" s="81"/>
      <c r="F21" s="81"/>
    </row>
    <row r="22" spans="1:6" ht="12.75">
      <c r="A22" t="s">
        <v>110</v>
      </c>
      <c r="B22" s="81">
        <f>+E22+794</f>
        <v>16</v>
      </c>
      <c r="C22" s="81">
        <v>-162</v>
      </c>
      <c r="D22" s="82"/>
      <c r="E22" s="81">
        <v>-778</v>
      </c>
      <c r="F22" s="81">
        <v>-1016</v>
      </c>
    </row>
    <row r="23" spans="1:6" ht="12.75">
      <c r="A23" t="s">
        <v>111</v>
      </c>
      <c r="B23" s="81">
        <f>+E23-203</f>
        <v>189</v>
      </c>
      <c r="C23" s="81">
        <v>152</v>
      </c>
      <c r="D23" s="82"/>
      <c r="E23" s="81">
        <v>392</v>
      </c>
      <c r="F23" s="81">
        <v>460</v>
      </c>
    </row>
    <row r="24" spans="1:6" ht="12.75">
      <c r="A24" t="s">
        <v>298</v>
      </c>
      <c r="B24" s="81">
        <v>2194</v>
      </c>
      <c r="C24" s="81"/>
      <c r="D24" s="82"/>
      <c r="E24" s="81">
        <v>2194</v>
      </c>
      <c r="F24" s="81"/>
    </row>
    <row r="25" spans="1:6" ht="12.75">
      <c r="A25" t="s">
        <v>250</v>
      </c>
      <c r="B25" s="83">
        <v>225</v>
      </c>
      <c r="C25" s="83">
        <v>171</v>
      </c>
      <c r="D25" s="84"/>
      <c r="E25" s="83">
        <v>225</v>
      </c>
      <c r="F25" s="83">
        <v>247</v>
      </c>
    </row>
    <row r="26" spans="2:6" ht="12.75">
      <c r="B26" s="81"/>
      <c r="C26" s="81"/>
      <c r="D26" s="82"/>
      <c r="E26" s="81"/>
      <c r="F26" s="81"/>
    </row>
    <row r="27" spans="1:6" ht="12.75">
      <c r="A27" t="s">
        <v>125</v>
      </c>
      <c r="B27" s="81">
        <f>SUM(B20:B25)</f>
        <v>8106</v>
      </c>
      <c r="C27" s="81">
        <f>SUM(C20:C25)</f>
        <v>6055</v>
      </c>
      <c r="D27" s="82"/>
      <c r="E27" s="81">
        <f>SUM(E20:E25)</f>
        <v>18908</v>
      </c>
      <c r="F27" s="81">
        <f>SUM(F20:F25)</f>
        <v>18619</v>
      </c>
    </row>
    <row r="28" spans="1:6" ht="12.75">
      <c r="A28" t="s">
        <v>25</v>
      </c>
      <c r="B28" s="83">
        <f>+E28+2488</f>
        <v>-2461</v>
      </c>
      <c r="C28" s="83">
        <v>-1454</v>
      </c>
      <c r="D28" s="84"/>
      <c r="E28" s="83">
        <v>-4949</v>
      </c>
      <c r="F28" s="83">
        <v>-4458</v>
      </c>
    </row>
    <row r="29" spans="1:6" ht="12.75">
      <c r="A29" t="s">
        <v>26</v>
      </c>
      <c r="B29" s="85">
        <f>+B27+B28</f>
        <v>5645</v>
      </c>
      <c r="C29" s="85">
        <f>+C27+C28</f>
        <v>4601</v>
      </c>
      <c r="D29" s="86"/>
      <c r="E29" s="85">
        <f>+E27+E28</f>
        <v>13959</v>
      </c>
      <c r="F29" s="85">
        <f>+F27+F28</f>
        <v>14161</v>
      </c>
    </row>
    <row r="30" spans="1:6" ht="12.75">
      <c r="A30" s="3"/>
      <c r="B30" s="118"/>
      <c r="C30" s="118"/>
      <c r="D30" s="119"/>
      <c r="E30" s="118"/>
      <c r="F30" s="118"/>
    </row>
    <row r="31" spans="1:6" ht="12.75">
      <c r="A31" s="3" t="s">
        <v>227</v>
      </c>
      <c r="B31" s="118"/>
      <c r="C31" s="118"/>
      <c r="D31" s="119"/>
      <c r="E31" s="118"/>
      <c r="F31" s="118"/>
    </row>
    <row r="32" spans="1:6" ht="12.75">
      <c r="A32" s="3" t="s">
        <v>228</v>
      </c>
      <c r="B32" s="118">
        <v>5645</v>
      </c>
      <c r="C32" s="118">
        <v>3897</v>
      </c>
      <c r="D32" s="119"/>
      <c r="E32" s="118">
        <v>13959</v>
      </c>
      <c r="F32" s="118">
        <v>13464</v>
      </c>
    </row>
    <row r="33" spans="1:6" ht="12.75">
      <c r="A33" s="3" t="s">
        <v>91</v>
      </c>
      <c r="B33" s="118"/>
      <c r="C33" s="118">
        <v>704</v>
      </c>
      <c r="D33" s="119"/>
      <c r="E33" s="118"/>
      <c r="F33" s="118">
        <v>697</v>
      </c>
    </row>
    <row r="34" spans="1:6" ht="12.75">
      <c r="A34" s="3"/>
      <c r="B34" s="85">
        <f>SUM(B32:B33)</f>
        <v>5645</v>
      </c>
      <c r="C34" s="85">
        <f>SUM(C32:C33)</f>
        <v>4601</v>
      </c>
      <c r="D34" s="86"/>
      <c r="E34" s="85">
        <f>SUM(E32:E33)</f>
        <v>13959</v>
      </c>
      <c r="F34" s="85">
        <f>SUM(F32:F33)</f>
        <v>14161</v>
      </c>
    </row>
    <row r="35" spans="1:6" ht="12.75">
      <c r="A35" s="3"/>
      <c r="B35" s="118"/>
      <c r="C35" s="118"/>
      <c r="D35" s="119"/>
      <c r="E35" s="118"/>
      <c r="F35" s="118"/>
    </row>
    <row r="36" spans="1:6" ht="12.75">
      <c r="A36" s="3" t="s">
        <v>27</v>
      </c>
      <c r="B36" s="118">
        <f>+B29</f>
        <v>5645</v>
      </c>
      <c r="C36" s="118">
        <f>+C29</f>
        <v>4601</v>
      </c>
      <c r="D36" s="119"/>
      <c r="E36" s="118">
        <f>+E29</f>
        <v>13959</v>
      </c>
      <c r="F36" s="118">
        <f>+F29</f>
        <v>14161</v>
      </c>
    </row>
    <row r="37" spans="1:4" ht="12.75">
      <c r="A37" s="9" t="s">
        <v>205</v>
      </c>
      <c r="D37" s="24"/>
    </row>
    <row r="38" spans="1:4" ht="12.75">
      <c r="A38" s="9" t="s">
        <v>225</v>
      </c>
      <c r="D38" s="24"/>
    </row>
    <row r="39" spans="1:6" ht="12.75">
      <c r="A39" s="9" t="s">
        <v>226</v>
      </c>
      <c r="B39" s="126">
        <v>-15</v>
      </c>
      <c r="C39" s="3">
        <v>0</v>
      </c>
      <c r="D39" s="22"/>
      <c r="E39" s="49">
        <v>-15</v>
      </c>
      <c r="F39" s="3">
        <v>0</v>
      </c>
    </row>
    <row r="40" spans="1:6" ht="12.75">
      <c r="A40" s="3" t="s">
        <v>206</v>
      </c>
      <c r="B40" s="53">
        <f>SUM(B36:B39)</f>
        <v>5630</v>
      </c>
      <c r="C40" s="53">
        <f>SUM(C36:C39)</f>
        <v>4601</v>
      </c>
      <c r="D40" s="124"/>
      <c r="E40" s="53">
        <f>SUM(E36:E39)</f>
        <v>13944</v>
      </c>
      <c r="F40" s="53">
        <f>SUM(F36:F39)</f>
        <v>14161</v>
      </c>
    </row>
    <row r="41" spans="1:6" ht="12.75">
      <c r="A41" s="71"/>
      <c r="B41" s="2"/>
      <c r="C41" s="10"/>
      <c r="D41" s="32"/>
      <c r="E41" s="2"/>
      <c r="F41" s="10"/>
    </row>
    <row r="42" spans="1:6" ht="12.75">
      <c r="A42" s="3" t="s">
        <v>227</v>
      </c>
      <c r="B42" s="118"/>
      <c r="C42" s="118"/>
      <c r="D42" s="119"/>
      <c r="E42" s="118"/>
      <c r="F42" s="118"/>
    </row>
    <row r="43" spans="1:6" ht="12.75">
      <c r="A43" s="3" t="s">
        <v>228</v>
      </c>
      <c r="B43" s="118">
        <v>5630</v>
      </c>
      <c r="C43" s="118">
        <v>3897</v>
      </c>
      <c r="D43" s="119"/>
      <c r="E43" s="118">
        <v>13944</v>
      </c>
      <c r="F43" s="118">
        <v>13464</v>
      </c>
    </row>
    <row r="44" spans="1:6" ht="12.75">
      <c r="A44" s="3" t="s">
        <v>91</v>
      </c>
      <c r="B44" s="118"/>
      <c r="C44" s="118">
        <v>704</v>
      </c>
      <c r="D44" s="119"/>
      <c r="E44" s="118"/>
      <c r="F44" s="118">
        <v>697</v>
      </c>
    </row>
    <row r="45" spans="1:6" ht="12.75">
      <c r="A45" s="3"/>
      <c r="B45" s="85">
        <f>SUM(B43:B44)</f>
        <v>5630</v>
      </c>
      <c r="C45" s="85">
        <f>SUM(C43:C44)</f>
        <v>4601</v>
      </c>
      <c r="D45" s="86"/>
      <c r="E45" s="85">
        <f>SUM(E43:E44)</f>
        <v>13944</v>
      </c>
      <c r="F45" s="85">
        <f>SUM(F43:F44)</f>
        <v>14161</v>
      </c>
    </row>
    <row r="46" spans="1:6" ht="12.75">
      <c r="A46" s="3"/>
      <c r="B46" s="118"/>
      <c r="C46" s="118"/>
      <c r="D46" s="118"/>
      <c r="E46" s="118"/>
      <c r="F46" s="118"/>
    </row>
    <row r="47" spans="1:6" ht="12.75">
      <c r="A47" t="s">
        <v>28</v>
      </c>
      <c r="B47" s="11">
        <f>+B29*100*1000/+notes!F343</f>
        <v>7.208424159052085</v>
      </c>
      <c r="C47" s="11">
        <f>+C29*100*1000/+notes!G343</f>
        <v>5.837441131734312</v>
      </c>
      <c r="D47" s="11"/>
      <c r="E47" s="11">
        <f>+E29*100*1000/+notes!F343</f>
        <v>17.82504744662676</v>
      </c>
      <c r="F47" s="11">
        <v>20.5</v>
      </c>
    </row>
    <row r="48" spans="1:6" ht="12.75">
      <c r="A48" s="9" t="s">
        <v>63</v>
      </c>
      <c r="B48" s="13" t="s">
        <v>129</v>
      </c>
      <c r="C48" s="13" t="s">
        <v>129</v>
      </c>
      <c r="D48" s="13"/>
      <c r="E48" s="13" t="s">
        <v>129</v>
      </c>
      <c r="F48" s="13" t="s">
        <v>129</v>
      </c>
    </row>
    <row r="49" spans="2:6" ht="12.75">
      <c r="B49" s="13"/>
      <c r="C49" s="13"/>
      <c r="D49" s="13"/>
      <c r="E49" s="13"/>
      <c r="F49" s="13"/>
    </row>
    <row r="50" spans="2:6" ht="12.75">
      <c r="B50" s="58"/>
      <c r="C50" s="58"/>
      <c r="D50" s="58"/>
      <c r="E50" s="58"/>
      <c r="F50" s="58"/>
    </row>
    <row r="51" ht="12.75">
      <c r="A51" s="3" t="s">
        <v>207</v>
      </c>
    </row>
    <row r="52" ht="12.75">
      <c r="A52" s="3" t="s">
        <v>198</v>
      </c>
    </row>
  </sheetData>
  <sheetProtection/>
  <mergeCells count="2">
    <mergeCell ref="B7:C7"/>
    <mergeCell ref="E7:F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3">
      <selection activeCell="F33" sqref="F33"/>
    </sheetView>
  </sheetViews>
  <sheetFormatPr defaultColWidth="9.140625" defaultRowHeight="12.75"/>
  <cols>
    <col min="1" max="1" width="27.57421875" style="0" customWidth="1"/>
    <col min="2" max="4" width="9.140625" style="2" customWidth="1"/>
    <col min="5" max="5" width="9.7109375" style="2" customWidth="1"/>
    <col min="6" max="6" width="13.140625" style="2" customWidth="1"/>
    <col min="7" max="7" width="10.7109375" style="2" customWidth="1"/>
    <col min="9" max="9" width="10.28125" style="0" customWidth="1"/>
  </cols>
  <sheetData>
    <row r="1" ht="12.75">
      <c r="A1" s="3" t="s">
        <v>0</v>
      </c>
    </row>
    <row r="2" spans="2:7" ht="12.75">
      <c r="B2" s="3"/>
      <c r="C2" s="3"/>
      <c r="D2" s="3"/>
      <c r="E2" s="3"/>
      <c r="F2" s="3"/>
      <c r="G2" s="3"/>
    </row>
    <row r="3" spans="1:9" ht="12.75">
      <c r="A3" s="3" t="s">
        <v>84</v>
      </c>
      <c r="I3" s="12" t="s">
        <v>76</v>
      </c>
    </row>
    <row r="4" ht="12.75">
      <c r="A4" s="3" t="s">
        <v>233</v>
      </c>
    </row>
    <row r="5" ht="12.75">
      <c r="A5" s="3"/>
    </row>
    <row r="6" spans="1:7" ht="12.75">
      <c r="A6" s="3"/>
      <c r="B6" s="42"/>
      <c r="C6" s="38"/>
      <c r="D6" s="38"/>
      <c r="E6" s="38"/>
      <c r="F6" s="38"/>
      <c r="G6" s="32"/>
    </row>
    <row r="7" spans="1:7" ht="12.75">
      <c r="A7" s="3"/>
      <c r="B7" s="133" t="s">
        <v>100</v>
      </c>
      <c r="C7" s="134"/>
      <c r="D7" s="134"/>
      <c r="E7" s="134"/>
      <c r="F7" s="135"/>
      <c r="G7" s="136"/>
    </row>
    <row r="8" spans="1:7" ht="12.75">
      <c r="A8" s="3"/>
      <c r="B8" s="130" t="s">
        <v>51</v>
      </c>
      <c r="C8" s="131"/>
      <c r="D8" s="131"/>
      <c r="E8" s="132"/>
      <c r="F8" s="107" t="s">
        <v>52</v>
      </c>
      <c r="G8" s="32"/>
    </row>
    <row r="9" spans="2:7" ht="12.75">
      <c r="B9" s="39"/>
      <c r="C9" s="10"/>
      <c r="D9" s="10"/>
      <c r="E9" s="36" t="s">
        <v>186</v>
      </c>
      <c r="F9" s="108"/>
      <c r="G9" s="25"/>
    </row>
    <row r="10" spans="2:9" ht="12.75">
      <c r="B10" s="35" t="s">
        <v>1</v>
      </c>
      <c r="C10" s="36" t="s">
        <v>1</v>
      </c>
      <c r="D10" s="97" t="s">
        <v>148</v>
      </c>
      <c r="E10" s="97" t="s">
        <v>187</v>
      </c>
      <c r="F10" s="109" t="s">
        <v>3</v>
      </c>
      <c r="G10" s="37"/>
      <c r="H10" s="8" t="s">
        <v>97</v>
      </c>
      <c r="I10" s="8" t="s">
        <v>5</v>
      </c>
    </row>
    <row r="11" spans="2:9" ht="12.75">
      <c r="B11" s="40" t="s">
        <v>2</v>
      </c>
      <c r="C11" s="31" t="s">
        <v>7</v>
      </c>
      <c r="D11" s="98" t="s">
        <v>149</v>
      </c>
      <c r="E11" s="98" t="s">
        <v>188</v>
      </c>
      <c r="F11" s="110" t="s">
        <v>4</v>
      </c>
      <c r="G11" s="41" t="s">
        <v>5</v>
      </c>
      <c r="H11" s="8" t="s">
        <v>98</v>
      </c>
      <c r="I11" s="8" t="s">
        <v>99</v>
      </c>
    </row>
    <row r="12" spans="1:9" ht="12.75">
      <c r="A12" s="28"/>
      <c r="B12" s="66" t="s">
        <v>6</v>
      </c>
      <c r="C12" s="105" t="s">
        <v>6</v>
      </c>
      <c r="D12" s="105" t="s">
        <v>6</v>
      </c>
      <c r="E12" s="99" t="s">
        <v>6</v>
      </c>
      <c r="F12" s="111" t="s">
        <v>6</v>
      </c>
      <c r="G12" s="67" t="s">
        <v>6</v>
      </c>
      <c r="H12" s="12" t="s">
        <v>6</v>
      </c>
      <c r="I12" s="12" t="s">
        <v>6</v>
      </c>
    </row>
    <row r="13" spans="2:7" ht="12.75">
      <c r="B13" s="39"/>
      <c r="C13" s="10"/>
      <c r="D13" s="10"/>
      <c r="E13" s="10"/>
      <c r="F13" s="112"/>
      <c r="G13" s="25"/>
    </row>
    <row r="14" spans="1:9" ht="12.75">
      <c r="A14" s="3" t="s">
        <v>156</v>
      </c>
      <c r="B14" s="88">
        <v>66537</v>
      </c>
      <c r="C14" s="100">
        <v>3897</v>
      </c>
      <c r="D14" s="100">
        <v>-964</v>
      </c>
      <c r="E14" s="100">
        <v>0</v>
      </c>
      <c r="F14" s="113">
        <v>80477</v>
      </c>
      <c r="G14" s="82">
        <f>SUM(B14:F14)</f>
        <v>149947</v>
      </c>
      <c r="H14" s="90">
        <v>1599</v>
      </c>
      <c r="I14" s="81">
        <f>+G14+H14</f>
        <v>151546</v>
      </c>
    </row>
    <row r="15" spans="1:9" ht="12.75">
      <c r="A15" s="3"/>
      <c r="B15" s="91"/>
      <c r="C15" s="70"/>
      <c r="D15" s="70"/>
      <c r="E15" s="70"/>
      <c r="F15" s="114"/>
      <c r="G15" s="82"/>
      <c r="H15" s="92"/>
      <c r="I15" s="81"/>
    </row>
    <row r="16" spans="1:9" ht="12.75">
      <c r="A16" t="s">
        <v>27</v>
      </c>
      <c r="B16" s="91"/>
      <c r="C16" s="70"/>
      <c r="D16" s="70"/>
      <c r="E16" s="70"/>
      <c r="F16" s="114">
        <v>13464</v>
      </c>
      <c r="G16" s="82">
        <f>SUM(B16:F16)</f>
        <v>13464</v>
      </c>
      <c r="H16" s="92">
        <v>697</v>
      </c>
      <c r="I16" s="81">
        <f>+G16+H16</f>
        <v>14161</v>
      </c>
    </row>
    <row r="17" spans="1:9" ht="12.75">
      <c r="A17" s="9" t="s">
        <v>157</v>
      </c>
      <c r="B17" s="91"/>
      <c r="C17" s="70"/>
      <c r="D17" s="70">
        <v>-563</v>
      </c>
      <c r="E17" s="70"/>
      <c r="F17" s="114"/>
      <c r="G17" s="82">
        <f>SUM(B17:F17)</f>
        <v>-563</v>
      </c>
      <c r="H17" s="81"/>
      <c r="I17" s="81">
        <f>+G17+H17</f>
        <v>-563</v>
      </c>
    </row>
    <row r="18" spans="1:9" ht="12.75">
      <c r="A18" s="9" t="s">
        <v>183</v>
      </c>
      <c r="B18" s="91"/>
      <c r="C18" s="70"/>
      <c r="D18" s="70"/>
      <c r="E18" s="70"/>
      <c r="F18" s="114"/>
      <c r="G18" s="82"/>
      <c r="H18" s="81">
        <v>-2215</v>
      </c>
      <c r="I18" s="81">
        <f>+G18+H18</f>
        <v>-2215</v>
      </c>
    </row>
    <row r="19" spans="1:9" ht="12.75">
      <c r="A19" s="9" t="s">
        <v>251</v>
      </c>
      <c r="B19" s="91"/>
      <c r="C19" s="70"/>
      <c r="D19" s="70"/>
      <c r="E19" s="70"/>
      <c r="F19" s="114"/>
      <c r="G19" s="82"/>
      <c r="H19" s="81">
        <v>182</v>
      </c>
      <c r="I19" s="81">
        <f>+G19+H19</f>
        <v>182</v>
      </c>
    </row>
    <row r="20" spans="1:9" ht="12.75">
      <c r="A20" s="9"/>
      <c r="B20" s="91"/>
      <c r="C20" s="70"/>
      <c r="D20" s="70"/>
      <c r="E20" s="70"/>
      <c r="F20" s="114"/>
      <c r="G20" s="82"/>
      <c r="H20" s="81"/>
      <c r="I20" s="81"/>
    </row>
    <row r="21" spans="1:9" ht="12.75">
      <c r="A21" s="9" t="s">
        <v>190</v>
      </c>
      <c r="B21" s="91"/>
      <c r="C21" s="70"/>
      <c r="D21" s="70"/>
      <c r="E21" s="70"/>
      <c r="F21" s="114"/>
      <c r="G21" s="82"/>
      <c r="H21" s="81"/>
      <c r="I21" s="81"/>
    </row>
    <row r="22" spans="1:9" ht="12.75">
      <c r="A22" s="9" t="s">
        <v>191</v>
      </c>
      <c r="B22" s="91"/>
      <c r="C22" s="70"/>
      <c r="D22" s="70"/>
      <c r="E22" s="70">
        <v>-42</v>
      </c>
      <c r="F22" s="114"/>
      <c r="G22" s="82">
        <f>SUM(B22:F22)</f>
        <v>-42</v>
      </c>
      <c r="H22" s="81"/>
      <c r="I22" s="81">
        <f>+G22+H22</f>
        <v>-42</v>
      </c>
    </row>
    <row r="23" spans="1:9" ht="12.75">
      <c r="A23" s="9"/>
      <c r="B23" s="91"/>
      <c r="C23" s="70"/>
      <c r="D23" s="70"/>
      <c r="E23" s="70"/>
      <c r="F23" s="114"/>
      <c r="G23" s="82"/>
      <c r="H23" s="81"/>
      <c r="I23" s="81"/>
    </row>
    <row r="24" spans="1:9" ht="12.75">
      <c r="A24" s="9"/>
      <c r="B24" s="91"/>
      <c r="C24" s="70"/>
      <c r="D24" s="70"/>
      <c r="E24" s="70"/>
      <c r="F24" s="114"/>
      <c r="G24" s="82"/>
      <c r="H24" s="81"/>
      <c r="I24" s="81"/>
    </row>
    <row r="25" spans="1:9" ht="12.75">
      <c r="A25" s="59" t="s">
        <v>30</v>
      </c>
      <c r="B25" s="91"/>
      <c r="C25" s="70"/>
      <c r="D25" s="70"/>
      <c r="E25" s="70"/>
      <c r="F25" s="114">
        <v>-4924</v>
      </c>
      <c r="G25" s="82">
        <f>SUM(B25:F25)</f>
        <v>-4924</v>
      </c>
      <c r="H25" s="92"/>
      <c r="I25" s="81">
        <f>+G25+H25</f>
        <v>-4924</v>
      </c>
    </row>
    <row r="26" spans="1:9" ht="12.75">
      <c r="A26" s="5"/>
      <c r="B26" s="93"/>
      <c r="C26" s="104"/>
      <c r="D26" s="104"/>
      <c r="E26" s="101"/>
      <c r="F26" s="115"/>
      <c r="G26" s="94"/>
      <c r="H26" s="81"/>
      <c r="I26" s="81"/>
    </row>
    <row r="27" spans="1:9" s="3" customFormat="1" ht="12.75">
      <c r="A27" s="60" t="s">
        <v>235</v>
      </c>
      <c r="B27" s="103">
        <f aca="true" t="shared" si="0" ref="B27:I27">SUM(B14:B25)</f>
        <v>66537</v>
      </c>
      <c r="C27" s="85">
        <f t="shared" si="0"/>
        <v>3897</v>
      </c>
      <c r="D27" s="85">
        <f t="shared" si="0"/>
        <v>-1527</v>
      </c>
      <c r="E27" s="85">
        <f t="shared" si="0"/>
        <v>-42</v>
      </c>
      <c r="F27" s="116">
        <f t="shared" si="0"/>
        <v>89017</v>
      </c>
      <c r="G27" s="86">
        <f t="shared" si="0"/>
        <v>157882</v>
      </c>
      <c r="H27" s="85">
        <f t="shared" si="0"/>
        <v>263</v>
      </c>
      <c r="I27" s="85">
        <f t="shared" si="0"/>
        <v>158145</v>
      </c>
    </row>
    <row r="28" spans="1:9" ht="12.75">
      <c r="A28" s="3"/>
      <c r="B28" s="70"/>
      <c r="C28" s="70"/>
      <c r="D28" s="70"/>
      <c r="E28" s="70"/>
      <c r="F28" s="82"/>
      <c r="G28" s="70"/>
      <c r="H28" s="92"/>
      <c r="I28" s="92"/>
    </row>
    <row r="29" spans="1:9" ht="12.75">
      <c r="A29" s="3"/>
      <c r="B29" s="70"/>
      <c r="C29" s="106"/>
      <c r="D29" s="106"/>
      <c r="E29" s="95"/>
      <c r="F29" s="89"/>
      <c r="G29" s="95"/>
      <c r="H29" s="92"/>
      <c r="I29" s="92"/>
    </row>
    <row r="30" spans="1:9" ht="12.75">
      <c r="A30" s="3" t="s">
        <v>197</v>
      </c>
      <c r="B30" s="96">
        <v>66537</v>
      </c>
      <c r="C30" s="100">
        <v>3897</v>
      </c>
      <c r="D30" s="100">
        <v>-1527</v>
      </c>
      <c r="E30" s="102">
        <v>-42</v>
      </c>
      <c r="F30" s="117">
        <v>89017</v>
      </c>
      <c r="G30" s="87">
        <f>SUM(B30:F30)</f>
        <v>157882</v>
      </c>
      <c r="H30" s="90">
        <v>263</v>
      </c>
      <c r="I30" s="81">
        <f>+G30+H30</f>
        <v>158145</v>
      </c>
    </row>
    <row r="31" spans="1:9" ht="12.75">
      <c r="A31" s="3"/>
      <c r="B31" s="91"/>
      <c r="C31" s="70"/>
      <c r="D31" s="70"/>
      <c r="E31" s="70"/>
      <c r="F31" s="114"/>
      <c r="G31" s="82"/>
      <c r="H31" s="92"/>
      <c r="I31" s="81"/>
    </row>
    <row r="32" spans="1:9" ht="12.75">
      <c r="A32" t="s">
        <v>27</v>
      </c>
      <c r="B32" s="91"/>
      <c r="C32" s="70"/>
      <c r="D32" s="70"/>
      <c r="E32" s="70"/>
      <c r="F32" s="114">
        <v>13959</v>
      </c>
      <c r="G32" s="82">
        <f aca="true" t="shared" si="1" ref="G32:G41">SUM(B32:F32)</f>
        <v>13959</v>
      </c>
      <c r="H32" s="92">
        <v>0</v>
      </c>
      <c r="I32" s="81">
        <f aca="true" t="shared" si="2" ref="I32:I41">+G32+H32</f>
        <v>13959</v>
      </c>
    </row>
    <row r="33" spans="1:9" ht="12.75">
      <c r="A33" s="9" t="s">
        <v>157</v>
      </c>
      <c r="B33" s="91"/>
      <c r="C33" s="70"/>
      <c r="D33" s="70">
        <v>-639</v>
      </c>
      <c r="E33" s="70"/>
      <c r="F33" s="114"/>
      <c r="G33" s="82">
        <f t="shared" si="1"/>
        <v>-639</v>
      </c>
      <c r="H33" s="81"/>
      <c r="I33" s="81">
        <f t="shared" si="2"/>
        <v>-639</v>
      </c>
    </row>
    <row r="34" spans="1:9" ht="12.75">
      <c r="A34" s="9" t="s">
        <v>183</v>
      </c>
      <c r="B34" s="91"/>
      <c r="C34" s="70"/>
      <c r="D34" s="70"/>
      <c r="E34" s="70"/>
      <c r="F34" s="114"/>
      <c r="G34" s="82">
        <f t="shared" si="1"/>
        <v>0</v>
      </c>
      <c r="H34" s="81"/>
      <c r="I34" s="81">
        <f t="shared" si="2"/>
        <v>0</v>
      </c>
    </row>
    <row r="35" spans="1:9" ht="12.75">
      <c r="A35" s="9"/>
      <c r="B35" s="91"/>
      <c r="C35" s="70"/>
      <c r="D35" s="70"/>
      <c r="E35" s="70"/>
      <c r="F35" s="114"/>
      <c r="G35" s="82"/>
      <c r="H35" s="81"/>
      <c r="I35" s="81"/>
    </row>
    <row r="36" spans="1:9" ht="12.75">
      <c r="A36" s="9" t="s">
        <v>190</v>
      </c>
      <c r="B36" s="91"/>
      <c r="C36" s="70"/>
      <c r="D36" s="70"/>
      <c r="E36" s="70"/>
      <c r="F36" s="114"/>
      <c r="G36" s="82">
        <f t="shared" si="1"/>
        <v>0</v>
      </c>
      <c r="H36" s="81"/>
      <c r="I36" s="81">
        <f t="shared" si="2"/>
        <v>0</v>
      </c>
    </row>
    <row r="37" spans="1:9" ht="12.75">
      <c r="A37" s="9" t="s">
        <v>191</v>
      </c>
      <c r="B37" s="91"/>
      <c r="C37" s="70"/>
      <c r="D37" s="70"/>
      <c r="E37" s="70">
        <v>-15</v>
      </c>
      <c r="F37" s="114"/>
      <c r="G37" s="82">
        <f t="shared" si="1"/>
        <v>-15</v>
      </c>
      <c r="H37" s="81"/>
      <c r="I37" s="81">
        <f t="shared" si="2"/>
        <v>-15</v>
      </c>
    </row>
    <row r="38" spans="1:9" ht="12.75">
      <c r="A38" s="9"/>
      <c r="B38" s="91"/>
      <c r="C38" s="70"/>
      <c r="D38" s="70"/>
      <c r="E38" s="70"/>
      <c r="F38" s="114"/>
      <c r="G38" s="82"/>
      <c r="H38" s="81"/>
      <c r="I38" s="81"/>
    </row>
    <row r="39" spans="1:9" ht="12.75">
      <c r="A39" s="9" t="s">
        <v>230</v>
      </c>
      <c r="B39" s="91">
        <f>3897+9148</f>
        <v>13045</v>
      </c>
      <c r="C39" s="70">
        <v>-3897</v>
      </c>
      <c r="D39" s="70"/>
      <c r="E39" s="70"/>
      <c r="F39" s="114">
        <v>-9148</v>
      </c>
      <c r="G39" s="82">
        <f t="shared" si="1"/>
        <v>0</v>
      </c>
      <c r="H39" s="81"/>
      <c r="I39" s="81">
        <f t="shared" si="2"/>
        <v>0</v>
      </c>
    </row>
    <row r="40" spans="1:9" ht="12.75">
      <c r="A40" s="9"/>
      <c r="B40" s="91"/>
      <c r="C40" s="70"/>
      <c r="D40" s="70"/>
      <c r="E40" s="70"/>
      <c r="F40" s="114"/>
      <c r="G40" s="82"/>
      <c r="H40" s="81"/>
      <c r="I40" s="81"/>
    </row>
    <row r="41" spans="1:9" ht="12.75">
      <c r="A41" s="59" t="s">
        <v>30</v>
      </c>
      <c r="B41" s="91"/>
      <c r="C41" s="70"/>
      <c r="D41" s="70"/>
      <c r="E41" s="70"/>
      <c r="F41" s="114">
        <v>-4892</v>
      </c>
      <c r="G41" s="82">
        <f t="shared" si="1"/>
        <v>-4892</v>
      </c>
      <c r="H41" s="92"/>
      <c r="I41" s="81">
        <f t="shared" si="2"/>
        <v>-4892</v>
      </c>
    </row>
    <row r="42" spans="1:9" ht="12.75">
      <c r="A42" s="5"/>
      <c r="B42" s="93"/>
      <c r="C42" s="104"/>
      <c r="D42" s="104"/>
      <c r="E42" s="104"/>
      <c r="F42" s="115"/>
      <c r="G42" s="94"/>
      <c r="H42" s="81"/>
      <c r="I42" s="81"/>
    </row>
    <row r="43" spans="1:9" s="3" customFormat="1" ht="12.75">
      <c r="A43" s="60" t="s">
        <v>236</v>
      </c>
      <c r="B43" s="103">
        <f aca="true" t="shared" si="3" ref="B43:I43">SUM(B30:B41)</f>
        <v>79582</v>
      </c>
      <c r="C43" s="85">
        <f t="shared" si="3"/>
        <v>0</v>
      </c>
      <c r="D43" s="85">
        <f t="shared" si="3"/>
        <v>-2166</v>
      </c>
      <c r="E43" s="85">
        <v>-57</v>
      </c>
      <c r="F43" s="116">
        <f t="shared" si="3"/>
        <v>88936</v>
      </c>
      <c r="G43" s="86">
        <f t="shared" si="3"/>
        <v>166295</v>
      </c>
      <c r="H43" s="85">
        <f t="shared" si="3"/>
        <v>263</v>
      </c>
      <c r="I43" s="85">
        <f t="shared" si="3"/>
        <v>166558</v>
      </c>
    </row>
    <row r="44" spans="1:7" ht="12.75">
      <c r="A44" s="3"/>
      <c r="B44" s="10"/>
      <c r="C44" s="10"/>
      <c r="D44" s="10"/>
      <c r="E44" s="10"/>
      <c r="F44" s="10"/>
      <c r="G44" s="10"/>
    </row>
    <row r="45" spans="1:7" ht="12.75">
      <c r="A45" s="3"/>
      <c r="B45" s="10"/>
      <c r="C45" s="10"/>
      <c r="D45" s="10"/>
      <c r="E45" s="10"/>
      <c r="F45" s="10"/>
      <c r="G45" s="10"/>
    </row>
    <row r="46" ht="12.75">
      <c r="A46" s="3" t="s">
        <v>209</v>
      </c>
    </row>
    <row r="47" ht="12.75">
      <c r="A47" s="3" t="s">
        <v>198</v>
      </c>
    </row>
  </sheetData>
  <sheetProtection/>
  <mergeCells count="2">
    <mergeCell ref="B8:E8"/>
    <mergeCell ref="B7:G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23">
      <selection activeCell="D53" sqref="D53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3" t="s">
        <v>0</v>
      </c>
    </row>
    <row r="3" spans="1:2" ht="12.75">
      <c r="A3" s="3" t="s">
        <v>202</v>
      </c>
      <c r="B3" s="3"/>
    </row>
    <row r="4" spans="1:6" ht="12.75">
      <c r="A4" s="3" t="s">
        <v>236</v>
      </c>
      <c r="B4" s="3"/>
      <c r="F4" s="8" t="s">
        <v>75</v>
      </c>
    </row>
    <row r="5" ht="12.75">
      <c r="A5" s="3"/>
    </row>
    <row r="6" spans="1:5" ht="12.75">
      <c r="A6" s="3"/>
      <c r="D6" s="8"/>
      <c r="E6" s="8"/>
    </row>
    <row r="7" spans="3:5" ht="12.75">
      <c r="C7" s="3"/>
      <c r="D7" s="7" t="s">
        <v>237</v>
      </c>
      <c r="E7" s="7" t="s">
        <v>182</v>
      </c>
    </row>
    <row r="8" spans="3:5" ht="12.75">
      <c r="C8" s="3"/>
      <c r="D8" s="8" t="s">
        <v>8</v>
      </c>
      <c r="E8" s="8" t="s">
        <v>8</v>
      </c>
    </row>
    <row r="9" ht="12.75">
      <c r="A9" s="3" t="s">
        <v>107</v>
      </c>
    </row>
    <row r="10" spans="2:5" ht="12.75">
      <c r="B10" t="s">
        <v>9</v>
      </c>
      <c r="D10" s="2">
        <v>65434</v>
      </c>
      <c r="E10" s="2">
        <v>64552</v>
      </c>
    </row>
    <row r="11" spans="2:5" ht="12.75">
      <c r="B11" t="s">
        <v>162</v>
      </c>
      <c r="D11" s="2">
        <v>0</v>
      </c>
      <c r="E11" s="2">
        <v>0</v>
      </c>
    </row>
    <row r="12" spans="2:5" ht="12.75">
      <c r="B12" t="s">
        <v>19</v>
      </c>
      <c r="D12" s="2">
        <v>8414</v>
      </c>
      <c r="E12" s="2">
        <v>8011</v>
      </c>
    </row>
    <row r="13" spans="2:5" ht="12.75">
      <c r="B13" t="s">
        <v>163</v>
      </c>
      <c r="D13" s="2">
        <v>14450</v>
      </c>
      <c r="E13" s="2">
        <v>14450</v>
      </c>
    </row>
    <row r="14" spans="2:5" ht="12.75">
      <c r="B14" t="s">
        <v>164</v>
      </c>
      <c r="D14" s="5">
        <v>440</v>
      </c>
      <c r="E14" s="5">
        <v>571</v>
      </c>
    </row>
    <row r="15" spans="4:5" ht="12.75">
      <c r="D15" s="4">
        <f>SUM(D10:D14)</f>
        <v>88738</v>
      </c>
      <c r="E15" s="4">
        <f>SUM(E10:E14)</f>
        <v>87584</v>
      </c>
    </row>
    <row r="16" spans="4:5" ht="12.75">
      <c r="D16" s="2"/>
      <c r="E16" s="2"/>
    </row>
    <row r="17" spans="1:5" ht="12.75">
      <c r="A17" s="3" t="s">
        <v>20</v>
      </c>
      <c r="D17" s="2"/>
      <c r="E17" s="2"/>
    </row>
    <row r="18" spans="2:5" ht="12.75">
      <c r="B18" t="s">
        <v>10</v>
      </c>
      <c r="D18" s="10">
        <v>41955</v>
      </c>
      <c r="E18" s="10">
        <v>41751</v>
      </c>
    </row>
    <row r="19" spans="2:5" ht="12.75">
      <c r="B19" t="s">
        <v>161</v>
      </c>
      <c r="D19" s="10">
        <v>40856</v>
      </c>
      <c r="E19" s="10">
        <v>42589</v>
      </c>
    </row>
    <row r="20" spans="2:5" ht="12.75">
      <c r="B20" t="s">
        <v>295</v>
      </c>
      <c r="D20" s="10">
        <v>1252</v>
      </c>
      <c r="E20" s="10">
        <v>934</v>
      </c>
    </row>
    <row r="21" spans="2:5" ht="12.75">
      <c r="B21" t="s">
        <v>158</v>
      </c>
      <c r="D21" s="52">
        <v>1276</v>
      </c>
      <c r="E21" s="52">
        <v>1712</v>
      </c>
    </row>
    <row r="22" spans="2:5" ht="12.75">
      <c r="B22" t="s">
        <v>192</v>
      </c>
      <c r="D22" s="52">
        <v>0</v>
      </c>
      <c r="E22" s="52">
        <v>719</v>
      </c>
    </row>
    <row r="23" spans="2:5" ht="12.75">
      <c r="B23" t="s">
        <v>21</v>
      </c>
      <c r="D23" s="33">
        <v>35563</v>
      </c>
      <c r="E23" s="33">
        <v>40508</v>
      </c>
    </row>
    <row r="24" spans="4:5" ht="12.75">
      <c r="D24" s="4">
        <f>SUM(D18:D23)</f>
        <v>120902</v>
      </c>
      <c r="E24" s="4">
        <f>SUM(E18:E23)</f>
        <v>128213</v>
      </c>
    </row>
    <row r="25" spans="4:5" ht="12.75">
      <c r="D25" s="2"/>
      <c r="E25" s="2"/>
    </row>
    <row r="26" spans="1:5" ht="12.75">
      <c r="A26" s="3" t="s">
        <v>103</v>
      </c>
      <c r="D26" s="80">
        <f>+D15+D24</f>
        <v>209640</v>
      </c>
      <c r="E26" s="80">
        <f>+E15+E24</f>
        <v>215797</v>
      </c>
    </row>
    <row r="27" spans="4:5" ht="12.75">
      <c r="D27" s="3"/>
      <c r="E27" s="3"/>
    </row>
    <row r="28" spans="4:5" ht="12.75">
      <c r="D28" s="2"/>
      <c r="E28" s="2"/>
    </row>
    <row r="29" spans="1:5" ht="12.75">
      <c r="A29" s="3" t="s">
        <v>104</v>
      </c>
      <c r="D29" s="2"/>
      <c r="E29" s="2"/>
    </row>
    <row r="30" spans="1:5" ht="12.75">
      <c r="A30" s="3" t="s">
        <v>93</v>
      </c>
      <c r="D30" s="2"/>
      <c r="E30" s="2"/>
    </row>
    <row r="31" spans="1:5" ht="12.75">
      <c r="A31" s="3" t="s">
        <v>94</v>
      </c>
      <c r="D31" s="2"/>
      <c r="E31" s="2"/>
    </row>
    <row r="32" spans="2:5" ht="12.75">
      <c r="B32" t="s">
        <v>23</v>
      </c>
      <c r="D32" s="10">
        <v>79582</v>
      </c>
      <c r="E32" s="10">
        <v>66537</v>
      </c>
    </row>
    <row r="33" spans="2:5" ht="12.75">
      <c r="B33" t="s">
        <v>95</v>
      </c>
      <c r="D33" s="10">
        <v>0</v>
      </c>
      <c r="E33" s="10">
        <v>3897</v>
      </c>
    </row>
    <row r="34" spans="2:5" ht="12.75">
      <c r="B34" t="s">
        <v>96</v>
      </c>
      <c r="D34" s="10">
        <v>88936</v>
      </c>
      <c r="E34" s="10">
        <v>89017</v>
      </c>
    </row>
    <row r="35" spans="2:5" ht="12.75">
      <c r="B35" t="s">
        <v>189</v>
      </c>
      <c r="D35" s="70">
        <v>-57</v>
      </c>
      <c r="E35" s="70">
        <v>-42</v>
      </c>
    </row>
    <row r="36" spans="2:5" ht="12.75">
      <c r="B36" t="s">
        <v>147</v>
      </c>
      <c r="D36" s="83">
        <v>-2166</v>
      </c>
      <c r="E36" s="83">
        <v>-1527</v>
      </c>
    </row>
    <row r="37" spans="4:5" ht="12.75">
      <c r="D37" s="10">
        <f>SUM(D32:D36)</f>
        <v>166295</v>
      </c>
      <c r="E37" s="10">
        <f>SUM(E32:E36)</f>
        <v>157882</v>
      </c>
    </row>
    <row r="38" spans="1:9" ht="12.75">
      <c r="A38" s="3" t="s">
        <v>91</v>
      </c>
      <c r="D38" s="2">
        <v>263</v>
      </c>
      <c r="E38" s="2">
        <v>263</v>
      </c>
      <c r="I38" t="s">
        <v>62</v>
      </c>
    </row>
    <row r="39" spans="1:5" ht="12.75">
      <c r="A39" s="3" t="s">
        <v>92</v>
      </c>
      <c r="D39" s="4">
        <f>+D37+D38</f>
        <v>166558</v>
      </c>
      <c r="E39" s="4">
        <f>+E37+E38</f>
        <v>158145</v>
      </c>
    </row>
    <row r="40" spans="4:5" ht="12.75">
      <c r="D40" s="2"/>
      <c r="E40" s="2"/>
    </row>
    <row r="41" spans="1:5" ht="12.75">
      <c r="A41" s="3" t="s">
        <v>24</v>
      </c>
      <c r="D41" s="2"/>
      <c r="E41" s="2"/>
    </row>
    <row r="42" spans="1:5" ht="12.75">
      <c r="A42" s="3"/>
      <c r="B42" s="9" t="s">
        <v>193</v>
      </c>
      <c r="D42" s="10">
        <v>7464</v>
      </c>
      <c r="E42" s="10">
        <v>7543</v>
      </c>
    </row>
    <row r="43" spans="2:5" ht="12.75">
      <c r="B43" t="s">
        <v>296</v>
      </c>
      <c r="D43" s="10">
        <v>3574</v>
      </c>
      <c r="E43" s="10">
        <v>7883</v>
      </c>
    </row>
    <row r="44" spans="2:5" ht="12.75">
      <c r="B44" s="9" t="s">
        <v>297</v>
      </c>
      <c r="D44" s="10">
        <v>0</v>
      </c>
      <c r="E44" s="10">
        <v>192</v>
      </c>
    </row>
    <row r="45" spans="4:5" ht="12.75">
      <c r="D45" s="4">
        <f>SUM(D42:D44)</f>
        <v>11038</v>
      </c>
      <c r="E45" s="4">
        <f>SUM(E42:E44)</f>
        <v>15618</v>
      </c>
    </row>
    <row r="46" spans="4:5" ht="12.75">
      <c r="D46" s="10"/>
      <c r="E46" s="10"/>
    </row>
    <row r="47" spans="1:5" ht="12.75">
      <c r="A47" s="3" t="s">
        <v>22</v>
      </c>
      <c r="D47" s="10"/>
      <c r="E47" s="10"/>
    </row>
    <row r="48" spans="2:5" ht="12.75">
      <c r="B48" t="s">
        <v>160</v>
      </c>
      <c r="D48" s="10">
        <v>10382</v>
      </c>
      <c r="E48" s="10">
        <v>11599</v>
      </c>
    </row>
    <row r="49" spans="2:5" ht="12.75">
      <c r="B49" t="s">
        <v>312</v>
      </c>
      <c r="D49" s="10">
        <v>300</v>
      </c>
      <c r="E49" s="10">
        <v>0</v>
      </c>
    </row>
    <row r="50" spans="2:5" ht="12.75">
      <c r="B50" t="s">
        <v>55</v>
      </c>
      <c r="D50" s="10">
        <v>17598</v>
      </c>
      <c r="E50" s="10">
        <v>27845</v>
      </c>
    </row>
    <row r="51" spans="2:5" ht="12.75">
      <c r="B51" t="s">
        <v>132</v>
      </c>
      <c r="D51" s="10">
        <v>168</v>
      </c>
      <c r="E51" s="10">
        <v>168</v>
      </c>
    </row>
    <row r="52" spans="2:5" ht="12.75">
      <c r="B52" t="s">
        <v>159</v>
      </c>
      <c r="D52" s="10">
        <v>3596</v>
      </c>
      <c r="E52" s="10">
        <v>2422</v>
      </c>
    </row>
    <row r="53" spans="4:5" ht="12.75">
      <c r="D53" s="4">
        <f>SUM(D48:D52)</f>
        <v>32044</v>
      </c>
      <c r="E53" s="4">
        <f>SUM(E48:E52)</f>
        <v>42034</v>
      </c>
    </row>
    <row r="54" spans="1:5" ht="12.75">
      <c r="A54" s="3" t="s">
        <v>106</v>
      </c>
      <c r="B54" s="3"/>
      <c r="D54" s="10">
        <f>+D45+D53</f>
        <v>43082</v>
      </c>
      <c r="E54" s="10">
        <f>+E45+E53</f>
        <v>57652</v>
      </c>
    </row>
    <row r="55" spans="1:5" ht="12.75">
      <c r="A55" s="3"/>
      <c r="B55" s="3"/>
      <c r="D55" s="10"/>
      <c r="E55" s="10"/>
    </row>
    <row r="56" spans="1:5" ht="12.75">
      <c r="A56" s="3" t="s">
        <v>105</v>
      </c>
      <c r="B56" s="3"/>
      <c r="D56" s="18">
        <f>+D54+D39</f>
        <v>209640</v>
      </c>
      <c r="E56" s="18">
        <f>+E54+E39</f>
        <v>215797</v>
      </c>
    </row>
    <row r="57" spans="1:5" ht="12.75">
      <c r="A57" s="3"/>
      <c r="B57" s="3"/>
      <c r="D57" s="10"/>
      <c r="E57" s="10"/>
    </row>
    <row r="58" spans="1:5" ht="12.75">
      <c r="A58" s="3" t="s">
        <v>85</v>
      </c>
      <c r="B58" s="3"/>
      <c r="D58" s="68">
        <f>+D37/D32</f>
        <v>2.0896056897288333</v>
      </c>
      <c r="E58" s="68">
        <f>+E37/E32</f>
        <v>2.3728451838826516</v>
      </c>
    </row>
    <row r="59" spans="4:5" ht="12.75">
      <c r="D59" s="20"/>
      <c r="E59" s="20"/>
    </row>
    <row r="60" spans="4:5" ht="12.75">
      <c r="D60" s="10"/>
      <c r="E60" s="10"/>
    </row>
    <row r="61" spans="1:5" ht="12.75">
      <c r="A61" s="3" t="s">
        <v>208</v>
      </c>
      <c r="D61" s="2"/>
      <c r="E61" s="2"/>
    </row>
    <row r="62" spans="1:5" ht="12.75">
      <c r="A62" s="3" t="s">
        <v>198</v>
      </c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2"/>
      <c r="E75" s="2"/>
    </row>
    <row r="76" spans="4:5" ht="12.75">
      <c r="D76" s="2"/>
      <c r="E76" s="2"/>
    </row>
    <row r="77" spans="4:5" ht="12.75">
      <c r="D77" s="2"/>
      <c r="E77" s="2"/>
    </row>
    <row r="78" spans="4:5" ht="12.75">
      <c r="D78" s="2"/>
      <c r="E78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8.140625" style="0" customWidth="1"/>
    <col min="2" max="2" width="15.7109375" style="45" customWidth="1"/>
    <col min="3" max="3" width="16.00390625" style="45" customWidth="1"/>
    <col min="4" max="4" width="12.00390625" style="0" customWidth="1"/>
  </cols>
  <sheetData>
    <row r="1" ht="12.75">
      <c r="A1" s="3" t="s">
        <v>0</v>
      </c>
    </row>
    <row r="3" spans="1:3" ht="12.75">
      <c r="A3" s="3" t="s">
        <v>204</v>
      </c>
      <c r="C3" s="47" t="s">
        <v>83</v>
      </c>
    </row>
    <row r="4" spans="1:3" ht="12.75">
      <c r="A4" s="3" t="s">
        <v>233</v>
      </c>
      <c r="B4" s="47"/>
      <c r="C4" s="47"/>
    </row>
    <row r="5" spans="1:3" ht="12.75">
      <c r="A5" s="3"/>
      <c r="B5" s="47"/>
      <c r="C5" s="47"/>
    </row>
    <row r="6" spans="1:3" ht="12.75">
      <c r="A6" s="3"/>
      <c r="B6" s="56" t="s">
        <v>237</v>
      </c>
      <c r="C6" s="56" t="s">
        <v>182</v>
      </c>
    </row>
    <row r="7" spans="2:3" ht="12.75">
      <c r="B7" s="47" t="s">
        <v>8</v>
      </c>
      <c r="C7" s="47" t="s">
        <v>8</v>
      </c>
    </row>
    <row r="8" spans="2:3" ht="12.75">
      <c r="B8" s="47"/>
      <c r="C8" s="47"/>
    </row>
    <row r="9" spans="1:3" ht="12.75">
      <c r="A9" s="3" t="s">
        <v>54</v>
      </c>
      <c r="B9" s="45">
        <v>17221</v>
      </c>
      <c r="C9" s="45">
        <v>15957</v>
      </c>
    </row>
    <row r="11" spans="1:3" ht="12.75">
      <c r="A11" s="3" t="s">
        <v>64</v>
      </c>
      <c r="B11" s="45">
        <v>-6181</v>
      </c>
      <c r="C11" s="45">
        <v>-3661</v>
      </c>
    </row>
    <row r="12" spans="2:3" ht="12.75">
      <c r="B12" s="57"/>
      <c r="C12" s="57"/>
    </row>
    <row r="13" spans="1:3" ht="12.75">
      <c r="A13" s="3" t="s">
        <v>53</v>
      </c>
      <c r="B13" s="45">
        <v>-15985</v>
      </c>
      <c r="C13" s="45">
        <v>7891</v>
      </c>
    </row>
    <row r="14" spans="2:3" ht="12.75">
      <c r="B14" s="54"/>
      <c r="C14" s="54"/>
    </row>
    <row r="15" spans="1:3" ht="12.75">
      <c r="A15" s="3" t="s">
        <v>29</v>
      </c>
      <c r="B15" s="45">
        <f>SUM(B9:B13)</f>
        <v>-4945</v>
      </c>
      <c r="C15" s="45">
        <f>SUM(C9:C13)</f>
        <v>20187</v>
      </c>
    </row>
    <row r="17" spans="1:3" ht="12.75">
      <c r="A17" s="3" t="s">
        <v>123</v>
      </c>
      <c r="B17" s="45">
        <v>40508</v>
      </c>
      <c r="C17" s="45">
        <v>20321</v>
      </c>
    </row>
    <row r="18" spans="1:3" ht="12.75">
      <c r="A18" s="3" t="s">
        <v>292</v>
      </c>
      <c r="B18" s="51">
        <f>SUM(B15:B17)</f>
        <v>35563</v>
      </c>
      <c r="C18" s="51">
        <f>SUM(C15:C17)</f>
        <v>40508</v>
      </c>
    </row>
    <row r="21" ht="12.75">
      <c r="A21" s="3" t="s">
        <v>210</v>
      </c>
    </row>
    <row r="22" ht="12.75">
      <c r="A22" s="3" t="s">
        <v>198</v>
      </c>
    </row>
    <row r="24" spans="2:3" ht="12.75">
      <c r="B24" s="47" t="s">
        <v>8</v>
      </c>
      <c r="C24" s="47" t="s">
        <v>8</v>
      </c>
    </row>
    <row r="25" spans="1:3" ht="12.75">
      <c r="A25" s="9" t="s">
        <v>152</v>
      </c>
      <c r="B25" s="50">
        <v>6026</v>
      </c>
      <c r="C25" s="50">
        <v>6148</v>
      </c>
    </row>
    <row r="26" spans="1:4" ht="12.75">
      <c r="A26" s="9"/>
      <c r="C26" s="50"/>
      <c r="D26" s="2"/>
    </row>
    <row r="27" ht="12.75">
      <c r="D27" s="2"/>
    </row>
  </sheetData>
  <sheetProtection/>
  <printOptions/>
  <pageMargins left="0.75" right="0.75" top="1" bottom="1" header="0.5" footer="0.5"/>
  <pageSetup fitToHeight="1" fitToWidth="1" orientation="portrait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03"/>
  <sheetViews>
    <sheetView tabSelected="1" zoomScalePageLayoutView="0" workbookViewId="0" topLeftCell="A331">
      <selection activeCell="K300" sqref="K300"/>
    </sheetView>
  </sheetViews>
  <sheetFormatPr defaultColWidth="9.140625" defaultRowHeight="12.75"/>
  <cols>
    <col min="1" max="1" width="4.00390625" style="6" customWidth="1"/>
    <col min="2" max="2" width="9.421875" style="0" bestFit="1" customWidth="1"/>
    <col min="3" max="5" width="11.7109375" style="0" customWidth="1"/>
    <col min="6" max="6" width="13.7109375" style="0" customWidth="1"/>
    <col min="7" max="7" width="12.57421875" style="0" customWidth="1"/>
    <col min="8" max="8" width="11.8515625" style="0" customWidth="1"/>
    <col min="9" max="9" width="9.28125" style="0" bestFit="1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89</v>
      </c>
      <c r="H2" s="8" t="s">
        <v>77</v>
      </c>
    </row>
    <row r="3" ht="12.75">
      <c r="A3" s="3" t="s">
        <v>233</v>
      </c>
    </row>
    <row r="5" spans="1:2" ht="12.75">
      <c r="A5" s="6">
        <v>1</v>
      </c>
      <c r="B5" s="3" t="s">
        <v>56</v>
      </c>
    </row>
    <row r="6" ht="12.75">
      <c r="B6" t="s">
        <v>58</v>
      </c>
    </row>
    <row r="7" ht="12.75">
      <c r="B7" t="s">
        <v>86</v>
      </c>
    </row>
    <row r="8" ht="12.75">
      <c r="B8" t="s">
        <v>87</v>
      </c>
    </row>
    <row r="10" ht="12.75">
      <c r="B10" t="s">
        <v>59</v>
      </c>
    </row>
    <row r="11" ht="12.75">
      <c r="B11" t="s">
        <v>194</v>
      </c>
    </row>
    <row r="13" ht="12.75">
      <c r="B13" s="9" t="s">
        <v>216</v>
      </c>
    </row>
    <row r="14" ht="12.75">
      <c r="B14" t="s">
        <v>88</v>
      </c>
    </row>
    <row r="15" spans="2:9" ht="12.75">
      <c r="B15" s="9" t="s">
        <v>310</v>
      </c>
      <c r="C15" s="3"/>
      <c r="D15" s="3"/>
      <c r="E15" s="3"/>
      <c r="F15" s="3"/>
      <c r="G15" s="3"/>
      <c r="H15" s="3"/>
      <c r="I15" s="3"/>
    </row>
    <row r="16" spans="2:9" ht="12.75">
      <c r="B16" s="9" t="s">
        <v>311</v>
      </c>
      <c r="C16" s="3"/>
      <c r="D16" s="3"/>
      <c r="E16" s="3"/>
      <c r="F16" s="3"/>
      <c r="G16" s="3"/>
      <c r="H16" s="3"/>
      <c r="I16" s="3"/>
    </row>
    <row r="17" spans="2:9" ht="12.75">
      <c r="B17" s="9"/>
      <c r="C17" s="3"/>
      <c r="D17" s="3"/>
      <c r="E17" s="3"/>
      <c r="F17" s="3"/>
      <c r="G17" s="3"/>
      <c r="H17" s="3"/>
      <c r="I17" s="3"/>
    </row>
    <row r="18" spans="2:9" ht="12.75">
      <c r="B18" s="9" t="s">
        <v>211</v>
      </c>
      <c r="C18" s="3"/>
      <c r="D18" s="3"/>
      <c r="E18" s="3"/>
      <c r="F18" s="3"/>
      <c r="G18" s="3"/>
      <c r="H18" s="3"/>
      <c r="I18" s="3"/>
    </row>
    <row r="19" spans="2:9" ht="12.75">
      <c r="B19" s="9" t="s">
        <v>212</v>
      </c>
      <c r="C19" s="3"/>
      <c r="D19" s="3"/>
      <c r="E19" s="3"/>
      <c r="F19" s="3"/>
      <c r="G19" s="3"/>
      <c r="H19" s="3"/>
      <c r="I19" s="3"/>
    </row>
    <row r="20" spans="2:9" ht="12.75">
      <c r="B20" s="9" t="s">
        <v>213</v>
      </c>
      <c r="C20" s="3"/>
      <c r="D20" s="3"/>
      <c r="E20" s="3"/>
      <c r="F20" s="3"/>
      <c r="G20" s="3"/>
      <c r="H20" s="3"/>
      <c r="I20" s="3"/>
    </row>
    <row r="21" spans="2:9" ht="12.75">
      <c r="B21" s="9" t="s">
        <v>214</v>
      </c>
      <c r="C21" s="3"/>
      <c r="D21" s="3"/>
      <c r="E21" s="3"/>
      <c r="F21" s="3"/>
      <c r="G21" s="3"/>
      <c r="H21" s="3"/>
      <c r="I21" s="3"/>
    </row>
    <row r="22" spans="2:9" ht="12.75">
      <c r="B22" s="9"/>
      <c r="C22" s="3"/>
      <c r="D22" s="3"/>
      <c r="E22" s="3"/>
      <c r="F22" s="3"/>
      <c r="G22" s="3"/>
      <c r="H22" s="3"/>
      <c r="I22" s="3"/>
    </row>
    <row r="23" spans="2:9" ht="12.75">
      <c r="B23" s="9" t="s">
        <v>215</v>
      </c>
      <c r="C23" s="3"/>
      <c r="D23" s="3"/>
      <c r="E23" s="3"/>
      <c r="F23" s="3"/>
      <c r="G23" s="3"/>
      <c r="H23" s="3"/>
      <c r="I23" s="3"/>
    </row>
    <row r="24" spans="2:9" ht="12.75">
      <c r="B24" s="9" t="s">
        <v>313</v>
      </c>
      <c r="C24" s="3"/>
      <c r="D24" s="3"/>
      <c r="E24" s="3"/>
      <c r="F24" s="3"/>
      <c r="G24" s="3"/>
      <c r="H24" s="3"/>
      <c r="I24" s="3"/>
    </row>
    <row r="25" spans="2:9" ht="12.75">
      <c r="B25" s="9"/>
      <c r="C25" s="3"/>
      <c r="D25" s="3"/>
      <c r="E25" s="3"/>
      <c r="F25" s="3"/>
      <c r="G25" s="3"/>
      <c r="H25" s="3"/>
      <c r="I25" s="3"/>
    </row>
    <row r="27" spans="1:2" ht="12.75">
      <c r="A27" s="6">
        <v>2</v>
      </c>
      <c r="B27" s="3" t="s">
        <v>90</v>
      </c>
    </row>
    <row r="28" ht="12.75">
      <c r="B28" s="9" t="s">
        <v>273</v>
      </c>
    </row>
    <row r="29" ht="12.75">
      <c r="B29" s="9" t="s">
        <v>283</v>
      </c>
    </row>
    <row r="30" ht="12.75">
      <c r="B30" s="9" t="s">
        <v>306</v>
      </c>
    </row>
    <row r="31" ht="12.75">
      <c r="B31" s="9" t="s">
        <v>307</v>
      </c>
    </row>
    <row r="32" ht="12.75">
      <c r="B32" s="9" t="s">
        <v>308</v>
      </c>
    </row>
    <row r="33" ht="12.75">
      <c r="B33" s="9" t="s">
        <v>309</v>
      </c>
    </row>
    <row r="34" ht="12.75">
      <c r="B34" s="9"/>
    </row>
    <row r="35" spans="2:8" ht="12.75">
      <c r="B35" s="9" t="s">
        <v>274</v>
      </c>
      <c r="C35" s="9"/>
      <c r="D35" s="9"/>
      <c r="E35" s="9"/>
      <c r="F35" s="9"/>
      <c r="G35" s="9"/>
      <c r="H35" s="9"/>
    </row>
    <row r="36" spans="2:8" ht="12.75">
      <c r="B36" s="9" t="s">
        <v>275</v>
      </c>
      <c r="C36" s="9"/>
      <c r="D36" s="9"/>
      <c r="E36" s="9"/>
      <c r="F36" s="9"/>
      <c r="G36" s="9"/>
      <c r="H36" s="9"/>
    </row>
    <row r="37" spans="2:8" ht="12.75">
      <c r="B37" s="9"/>
      <c r="C37" s="9"/>
      <c r="D37" s="9"/>
      <c r="E37" s="9" t="s">
        <v>276</v>
      </c>
      <c r="F37" s="9" t="s">
        <v>278</v>
      </c>
      <c r="G37" s="62" t="s">
        <v>279</v>
      </c>
      <c r="H37" s="9"/>
    </row>
    <row r="38" spans="2:8" ht="12.75">
      <c r="B38" s="9"/>
      <c r="C38" s="9"/>
      <c r="D38" s="9"/>
      <c r="E38" s="9" t="s">
        <v>277</v>
      </c>
      <c r="F38" s="9"/>
      <c r="G38" s="62" t="s">
        <v>280</v>
      </c>
      <c r="H38" s="9"/>
    </row>
    <row r="39" spans="2:8" ht="12.75">
      <c r="B39" s="9"/>
      <c r="C39" s="9"/>
      <c r="D39" s="9"/>
      <c r="E39" s="8" t="s">
        <v>6</v>
      </c>
      <c r="F39" s="8" t="s">
        <v>6</v>
      </c>
      <c r="G39" s="8" t="s">
        <v>6</v>
      </c>
      <c r="H39" s="9"/>
    </row>
    <row r="40" spans="2:8" ht="12.75">
      <c r="B40" s="3" t="s">
        <v>282</v>
      </c>
      <c r="C40" s="9"/>
      <c r="D40" s="9"/>
      <c r="E40" s="9"/>
      <c r="F40" s="9"/>
      <c r="G40" s="9"/>
      <c r="H40" s="9"/>
    </row>
    <row r="41" spans="2:8" ht="12.75">
      <c r="B41" s="9" t="s">
        <v>281</v>
      </c>
      <c r="C41" s="9"/>
      <c r="D41" s="9"/>
      <c r="E41" s="50">
        <v>20610</v>
      </c>
      <c r="F41" s="50">
        <v>-20610</v>
      </c>
      <c r="G41" s="50">
        <v>0</v>
      </c>
      <c r="H41" s="9"/>
    </row>
    <row r="42" spans="2:7" ht="12.75">
      <c r="B42" s="9" t="s">
        <v>9</v>
      </c>
      <c r="E42" s="45">
        <v>44495</v>
      </c>
      <c r="F42" s="45">
        <v>20057</v>
      </c>
      <c r="G42" s="45">
        <f>+E42+F42</f>
        <v>64552</v>
      </c>
    </row>
    <row r="43" spans="2:7" ht="12.75">
      <c r="B43" s="9" t="s">
        <v>163</v>
      </c>
      <c r="E43" s="45">
        <v>13897</v>
      </c>
      <c r="F43">
        <v>553</v>
      </c>
      <c r="G43" s="45">
        <f>+E43+F43</f>
        <v>14450</v>
      </c>
    </row>
    <row r="44" ht="12.75">
      <c r="B44" s="9"/>
    </row>
    <row r="45" ht="12.75" hidden="1"/>
    <row r="50" ht="12.75">
      <c r="A50" s="6" t="s">
        <v>0</v>
      </c>
    </row>
    <row r="51" spans="1:8" ht="12.75">
      <c r="A51" s="6" t="s">
        <v>89</v>
      </c>
      <c r="H51" s="8" t="s">
        <v>78</v>
      </c>
    </row>
    <row r="52" ht="12.75">
      <c r="A52" s="3" t="s">
        <v>233</v>
      </c>
    </row>
    <row r="53" ht="12.75">
      <c r="A53" s="3"/>
    </row>
    <row r="54" spans="1:2" ht="12.75">
      <c r="A54" s="6">
        <v>3</v>
      </c>
      <c r="B54" s="3" t="s">
        <v>36</v>
      </c>
    </row>
    <row r="55" ht="12.75">
      <c r="B55" t="s">
        <v>37</v>
      </c>
    </row>
    <row r="56" ht="12.75">
      <c r="B56" t="s">
        <v>195</v>
      </c>
    </row>
    <row r="58" spans="1:2" ht="12.75">
      <c r="A58" s="6">
        <v>4</v>
      </c>
      <c r="B58" s="3" t="s">
        <v>34</v>
      </c>
    </row>
    <row r="59" ht="12.75">
      <c r="B59" t="s">
        <v>128</v>
      </c>
    </row>
    <row r="60" ht="12.75">
      <c r="B60" t="s">
        <v>45</v>
      </c>
    </row>
    <row r="62" spans="1:2" ht="12.75">
      <c r="A62" s="19">
        <v>5</v>
      </c>
      <c r="B62" s="3" t="s">
        <v>38</v>
      </c>
    </row>
    <row r="63" spans="1:2" s="9" customFormat="1" ht="12.75">
      <c r="A63" s="16"/>
      <c r="B63" s="9" t="s">
        <v>126</v>
      </c>
    </row>
    <row r="64" spans="1:2" s="9" customFormat="1" ht="12.75">
      <c r="A64" s="16"/>
      <c r="B64" s="9" t="s">
        <v>127</v>
      </c>
    </row>
    <row r="65" s="9" customFormat="1" ht="12.75">
      <c r="A65" s="16"/>
    </row>
    <row r="66" spans="1:2" ht="12.75">
      <c r="A66" s="6">
        <v>6</v>
      </c>
      <c r="B66" s="3" t="s">
        <v>39</v>
      </c>
    </row>
    <row r="67" ht="12.75">
      <c r="B67" t="s">
        <v>40</v>
      </c>
    </row>
    <row r="68" ht="12.75">
      <c r="B68" t="s">
        <v>41</v>
      </c>
    </row>
    <row r="70" spans="1:2" ht="12.75">
      <c r="A70" s="6">
        <v>7</v>
      </c>
      <c r="B70" s="3" t="s">
        <v>12</v>
      </c>
    </row>
    <row r="71" ht="12.75">
      <c r="B71" s="9" t="s">
        <v>284</v>
      </c>
    </row>
    <row r="72" ht="12.75">
      <c r="B72" s="9"/>
    </row>
    <row r="73" ht="12.75">
      <c r="B73" s="9"/>
    </row>
    <row r="74" spans="1:8" ht="12.75">
      <c r="A74" s="6">
        <v>8</v>
      </c>
      <c r="B74" s="3" t="s">
        <v>30</v>
      </c>
      <c r="G74" s="137"/>
      <c r="H74" s="137"/>
    </row>
    <row r="75" spans="2:8" ht="12.75">
      <c r="B75" s="9" t="s">
        <v>240</v>
      </c>
      <c r="G75" s="26"/>
      <c r="H75" s="27"/>
    </row>
    <row r="76" spans="2:8" ht="12.75">
      <c r="B76" s="9"/>
      <c r="G76" s="26"/>
      <c r="H76" s="27"/>
    </row>
    <row r="77" spans="2:8" ht="12.75">
      <c r="B77" s="9"/>
      <c r="G77" s="26"/>
      <c r="H77" s="27"/>
    </row>
    <row r="78" spans="1:8" ht="12.75">
      <c r="A78" s="6">
        <v>9</v>
      </c>
      <c r="B78" s="3" t="s">
        <v>153</v>
      </c>
      <c r="G78" s="26"/>
      <c r="H78" s="27"/>
    </row>
    <row r="79" spans="2:8" ht="12.75">
      <c r="B79" s="9"/>
      <c r="G79" s="55"/>
      <c r="H79" s="27"/>
    </row>
    <row r="80" spans="2:8" ht="12.75">
      <c r="B80" s="3" t="s">
        <v>119</v>
      </c>
      <c r="C80" s="3"/>
      <c r="D80" s="3"/>
      <c r="G80" s="8" t="s">
        <v>8</v>
      </c>
      <c r="H80" s="27"/>
    </row>
    <row r="81" spans="2:8" ht="12.75">
      <c r="B81" t="s">
        <v>9</v>
      </c>
      <c r="G81" s="47">
        <v>3375</v>
      </c>
      <c r="H81" s="61"/>
    </row>
    <row r="82" spans="7:8" ht="12.75">
      <c r="G82" s="47"/>
      <c r="H82" s="61"/>
    </row>
    <row r="83" spans="1:2" ht="12.75">
      <c r="A83" s="6">
        <v>10</v>
      </c>
      <c r="B83" s="3" t="s">
        <v>9</v>
      </c>
    </row>
    <row r="84" ht="12.75">
      <c r="B84" t="s">
        <v>150</v>
      </c>
    </row>
    <row r="85" ht="12.75">
      <c r="B85" t="s">
        <v>151</v>
      </c>
    </row>
    <row r="87" spans="1:2" ht="12.75">
      <c r="A87" s="6">
        <v>11</v>
      </c>
      <c r="B87" s="3" t="s">
        <v>42</v>
      </c>
    </row>
    <row r="88" ht="12.75">
      <c r="B88" t="s">
        <v>46</v>
      </c>
    </row>
    <row r="89" ht="12.75">
      <c r="B89" s="9" t="s">
        <v>241</v>
      </c>
    </row>
    <row r="90" ht="12.75">
      <c r="B90" t="s">
        <v>47</v>
      </c>
    </row>
    <row r="92" spans="1:2" ht="12.75">
      <c r="A92" s="6">
        <v>12</v>
      </c>
      <c r="B92" s="3" t="s">
        <v>33</v>
      </c>
    </row>
    <row r="93" ht="12.75">
      <c r="B93" s="9" t="s">
        <v>224</v>
      </c>
    </row>
    <row r="94" ht="12.75">
      <c r="B94" s="9"/>
    </row>
    <row r="95" spans="7:8" ht="12.75">
      <c r="G95" s="26"/>
      <c r="H95" s="27"/>
    </row>
    <row r="96" spans="2:8" ht="12.75">
      <c r="B96" s="9"/>
      <c r="G96" s="26"/>
      <c r="H96" s="27"/>
    </row>
    <row r="97" ht="12.75">
      <c r="A97" s="6" t="s">
        <v>0</v>
      </c>
    </row>
    <row r="98" spans="1:8" ht="12.75">
      <c r="A98" s="6" t="s">
        <v>89</v>
      </c>
      <c r="H98" s="8" t="s">
        <v>79</v>
      </c>
    </row>
    <row r="99" ht="12.75">
      <c r="A99" s="3" t="s">
        <v>233</v>
      </c>
    </row>
    <row r="100" spans="7:8" ht="12.75">
      <c r="G100" s="26"/>
      <c r="H100" s="27"/>
    </row>
    <row r="101" spans="1:2" ht="12.75">
      <c r="A101" s="6">
        <v>13</v>
      </c>
      <c r="B101" s="3" t="s">
        <v>220</v>
      </c>
    </row>
    <row r="103" spans="2:8" ht="12.75">
      <c r="B103" s="3" t="s">
        <v>242</v>
      </c>
      <c r="G103" s="137"/>
      <c r="H103" s="137"/>
    </row>
    <row r="104" spans="1:8" s="45" customFormat="1" ht="12.75">
      <c r="A104" s="43"/>
      <c r="B104" s="44" t="s">
        <v>237</v>
      </c>
      <c r="D104" s="121" t="s">
        <v>118</v>
      </c>
      <c r="E104" s="122" t="s">
        <v>117</v>
      </c>
      <c r="F104" s="122" t="s">
        <v>101</v>
      </c>
      <c r="G104" s="122" t="s">
        <v>232</v>
      </c>
      <c r="H104" s="122" t="s">
        <v>5</v>
      </c>
    </row>
    <row r="105" spans="1:8" s="45" customFormat="1" ht="12.75">
      <c r="A105" s="43"/>
      <c r="B105" s="54"/>
      <c r="C105" s="54"/>
      <c r="D105" s="125"/>
      <c r="E105" s="125"/>
      <c r="F105" s="125" t="s">
        <v>102</v>
      </c>
      <c r="G105" s="125"/>
      <c r="H105" s="125"/>
    </row>
    <row r="106" spans="1:8" s="45" customFormat="1" ht="12.75">
      <c r="A106" s="43"/>
      <c r="D106" s="47" t="s">
        <v>8</v>
      </c>
      <c r="E106" s="47" t="s">
        <v>8</v>
      </c>
      <c r="F106" s="47" t="s">
        <v>8</v>
      </c>
      <c r="G106" s="47" t="s">
        <v>8</v>
      </c>
      <c r="H106" s="47" t="s">
        <v>8</v>
      </c>
    </row>
    <row r="107" spans="1:9" s="45" customFormat="1" ht="12.75">
      <c r="A107" s="43"/>
      <c r="B107" s="49" t="s">
        <v>11</v>
      </c>
      <c r="C107" s="50"/>
      <c r="D107" s="50">
        <v>105846</v>
      </c>
      <c r="E107" s="50">
        <v>23468</v>
      </c>
      <c r="F107" s="50">
        <v>693</v>
      </c>
      <c r="G107" s="46">
        <v>-693</v>
      </c>
      <c r="H107" s="46">
        <f>SUM(D107:G107)</f>
        <v>129314</v>
      </c>
      <c r="I107" s="73"/>
    </row>
    <row r="108" spans="1:9" s="45" customFormat="1" ht="12.75">
      <c r="A108" s="43"/>
      <c r="B108" s="49" t="s">
        <v>229</v>
      </c>
      <c r="C108" s="50"/>
      <c r="D108" s="74">
        <v>17184</v>
      </c>
      <c r="E108" s="74">
        <v>-1276</v>
      </c>
      <c r="F108" s="74">
        <v>967</v>
      </c>
      <c r="G108" s="46">
        <v>0</v>
      </c>
      <c r="H108" s="46">
        <f>SUM(D108:G108)</f>
        <v>16875</v>
      </c>
      <c r="I108" s="73"/>
    </row>
    <row r="109" spans="1:9" s="45" customFormat="1" ht="12.75">
      <c r="A109" s="43"/>
      <c r="B109" s="49" t="s">
        <v>125</v>
      </c>
      <c r="C109" s="50"/>
      <c r="D109" s="74">
        <v>17736</v>
      </c>
      <c r="E109" s="74">
        <v>-512</v>
      </c>
      <c r="F109" s="74">
        <v>13786</v>
      </c>
      <c r="G109" s="46">
        <v>-12102</v>
      </c>
      <c r="H109" s="46">
        <f>SUM(D109:G109)</f>
        <v>18908</v>
      </c>
      <c r="I109" s="73"/>
    </row>
    <row r="110" spans="1:9" s="45" customFormat="1" ht="12.75">
      <c r="A110" s="43"/>
      <c r="B110" s="49" t="s">
        <v>222</v>
      </c>
      <c r="C110" s="50"/>
      <c r="D110" s="74">
        <v>141297</v>
      </c>
      <c r="E110" s="74">
        <v>33663</v>
      </c>
      <c r="F110" s="74">
        <v>24206</v>
      </c>
      <c r="G110" s="46">
        <v>0</v>
      </c>
      <c r="H110" s="46">
        <f>SUM(D110:G110)</f>
        <v>199166</v>
      </c>
      <c r="I110" s="73"/>
    </row>
    <row r="111" spans="1:8" s="45" customFormat="1" ht="12.75">
      <c r="A111" s="43"/>
      <c r="B111" s="49"/>
      <c r="C111" s="50"/>
      <c r="D111" s="74"/>
      <c r="E111" s="74"/>
      <c r="F111" s="74"/>
      <c r="G111" s="46"/>
      <c r="H111" s="46"/>
    </row>
    <row r="112" spans="1:8" s="45" customFormat="1" ht="12.75">
      <c r="A112" s="43"/>
      <c r="B112" s="3" t="s">
        <v>242</v>
      </c>
      <c r="G112" s="48"/>
      <c r="H112" s="48"/>
    </row>
    <row r="113" spans="1:8" s="45" customFormat="1" ht="12.75">
      <c r="A113" s="43"/>
      <c r="B113" s="44" t="s">
        <v>182</v>
      </c>
      <c r="D113" s="121" t="s">
        <v>118</v>
      </c>
      <c r="E113" s="122" t="s">
        <v>117</v>
      </c>
      <c r="F113" s="122" t="s">
        <v>101</v>
      </c>
      <c r="G113" s="122" t="s">
        <v>232</v>
      </c>
      <c r="H113" s="122" t="s">
        <v>5</v>
      </c>
    </row>
    <row r="114" spans="1:8" s="45" customFormat="1" ht="12.75">
      <c r="A114" s="43"/>
      <c r="B114" s="54"/>
      <c r="C114" s="54"/>
      <c r="D114" s="125"/>
      <c r="E114" s="125"/>
      <c r="F114" s="125" t="s">
        <v>102</v>
      </c>
      <c r="G114" s="125"/>
      <c r="H114" s="125"/>
    </row>
    <row r="115" spans="1:8" s="45" customFormat="1" ht="12.75">
      <c r="A115" s="43"/>
      <c r="D115" s="47" t="s">
        <v>8</v>
      </c>
      <c r="E115" s="47" t="s">
        <v>8</v>
      </c>
      <c r="F115" s="47" t="s">
        <v>8</v>
      </c>
      <c r="G115" s="47" t="s">
        <v>8</v>
      </c>
      <c r="H115" s="47" t="s">
        <v>8</v>
      </c>
    </row>
    <row r="116" spans="1:8" s="45" customFormat="1" ht="12.75">
      <c r="A116" s="43"/>
      <c r="B116" s="49" t="s">
        <v>11</v>
      </c>
      <c r="C116" s="50"/>
      <c r="D116" s="50">
        <v>93873</v>
      </c>
      <c r="E116" s="50">
        <v>25714</v>
      </c>
      <c r="F116" s="50">
        <v>717</v>
      </c>
      <c r="G116" s="46">
        <v>-1229</v>
      </c>
      <c r="H116" s="46">
        <f>SUM(D116:G116)</f>
        <v>119075</v>
      </c>
    </row>
    <row r="117" spans="1:8" s="45" customFormat="1" ht="12.75">
      <c r="A117" s="43"/>
      <c r="B117" s="49" t="s">
        <v>229</v>
      </c>
      <c r="C117" s="50"/>
      <c r="D117" s="74">
        <v>14834</v>
      </c>
      <c r="E117" s="74">
        <v>-599</v>
      </c>
      <c r="F117" s="74">
        <v>4693</v>
      </c>
      <c r="G117" s="46">
        <v>0</v>
      </c>
      <c r="H117" s="46">
        <f>SUM(D117:G117)</f>
        <v>18928</v>
      </c>
    </row>
    <row r="118" spans="1:8" s="45" customFormat="1" ht="12.75">
      <c r="A118" s="43"/>
      <c r="B118" s="49" t="s">
        <v>221</v>
      </c>
      <c r="C118" s="50"/>
      <c r="D118" s="74">
        <v>15232</v>
      </c>
      <c r="E118" s="74">
        <v>-819</v>
      </c>
      <c r="F118" s="74">
        <v>4302</v>
      </c>
      <c r="G118" s="46">
        <v>-96</v>
      </c>
      <c r="H118" s="46">
        <f>SUM(D118:G118)</f>
        <v>18619</v>
      </c>
    </row>
    <row r="119" spans="1:8" s="45" customFormat="1" ht="12.75">
      <c r="A119" s="43"/>
      <c r="B119" s="49" t="s">
        <v>222</v>
      </c>
      <c r="C119" s="50"/>
      <c r="D119" s="74">
        <v>117273</v>
      </c>
      <c r="E119" s="74">
        <v>47712</v>
      </c>
      <c r="F119" s="74">
        <v>22800</v>
      </c>
      <c r="G119" s="46">
        <v>0</v>
      </c>
      <c r="H119" s="46">
        <f>SUM(D119:G119)</f>
        <v>187785</v>
      </c>
    </row>
    <row r="120" spans="7:8" ht="12.75">
      <c r="G120" s="34"/>
      <c r="H120" s="34"/>
    </row>
    <row r="122" ht="12.75">
      <c r="B122" s="9"/>
    </row>
    <row r="123" spans="1:2" ht="12.75">
      <c r="A123" s="6">
        <v>14</v>
      </c>
      <c r="B123" s="3" t="s">
        <v>35</v>
      </c>
    </row>
    <row r="124" ht="12.75">
      <c r="B124" t="s">
        <v>48</v>
      </c>
    </row>
    <row r="125" ht="12.75">
      <c r="B125" s="9" t="s">
        <v>285</v>
      </c>
    </row>
    <row r="126" ht="12.75">
      <c r="B126" s="9" t="s">
        <v>218</v>
      </c>
    </row>
    <row r="127" ht="12.75">
      <c r="B127" s="9" t="s">
        <v>219</v>
      </c>
    </row>
    <row r="129" ht="12.75">
      <c r="B129" s="9" t="s">
        <v>154</v>
      </c>
    </row>
    <row r="130" ht="12.75">
      <c r="B130" s="9" t="s">
        <v>155</v>
      </c>
    </row>
    <row r="131" ht="12.75">
      <c r="B131" s="9" t="s">
        <v>286</v>
      </c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41" ht="12.75">
      <c r="A141" s="6" t="s">
        <v>0</v>
      </c>
    </row>
    <row r="142" spans="1:8" ht="12.75">
      <c r="A142" s="6" t="s">
        <v>89</v>
      </c>
      <c r="H142" s="8" t="s">
        <v>80</v>
      </c>
    </row>
    <row r="143" ht="12.75">
      <c r="A143" s="3" t="s">
        <v>233</v>
      </c>
    </row>
    <row r="145" spans="1:2" ht="12.75">
      <c r="A145" s="6">
        <v>15</v>
      </c>
      <c r="B145" s="3" t="s">
        <v>13</v>
      </c>
    </row>
    <row r="146" ht="12.75">
      <c r="B146" s="9" t="s">
        <v>299</v>
      </c>
    </row>
    <row r="147" ht="12.75">
      <c r="B147" s="9" t="s">
        <v>300</v>
      </c>
    </row>
    <row r="148" ht="12.75">
      <c r="B148" s="9"/>
    </row>
    <row r="149" ht="12.75">
      <c r="B149" s="9" t="s">
        <v>314</v>
      </c>
    </row>
    <row r="150" ht="12.75">
      <c r="B150" s="9" t="s">
        <v>293</v>
      </c>
    </row>
    <row r="151" ht="12.75">
      <c r="B151" s="9"/>
    </row>
    <row r="152" spans="1:2" ht="12.75">
      <c r="A152"/>
      <c r="B152" s="9"/>
    </row>
    <row r="153" spans="1:2" ht="12.75">
      <c r="A153" s="6">
        <v>16</v>
      </c>
      <c r="B153" s="3" t="s">
        <v>14</v>
      </c>
    </row>
    <row r="154" ht="12.75">
      <c r="B154" s="9" t="s">
        <v>315</v>
      </c>
    </row>
    <row r="155" ht="12.75">
      <c r="B155" s="9" t="s">
        <v>294</v>
      </c>
    </row>
    <row r="156" ht="12.75">
      <c r="B156" s="9"/>
    </row>
    <row r="157" ht="12.75">
      <c r="B157" s="9"/>
    </row>
    <row r="158" spans="1:2" ht="12.75">
      <c r="A158" s="6">
        <v>17</v>
      </c>
      <c r="B158" s="3" t="s">
        <v>301</v>
      </c>
    </row>
    <row r="159" ht="12.75">
      <c r="B159" s="9" t="s">
        <v>302</v>
      </c>
    </row>
    <row r="160" ht="12.75">
      <c r="B160" s="9" t="s">
        <v>303</v>
      </c>
    </row>
    <row r="161" ht="12.75">
      <c r="B161" s="9"/>
    </row>
    <row r="162" ht="12.75">
      <c r="B162" s="9"/>
    </row>
    <row r="163" spans="2:9" ht="12.75">
      <c r="B163" s="9"/>
      <c r="I163" s="9" t="s">
        <v>62</v>
      </c>
    </row>
    <row r="164" spans="1:2" ht="12.75">
      <c r="A164" s="6">
        <v>18</v>
      </c>
      <c r="B164" s="3" t="s">
        <v>44</v>
      </c>
    </row>
    <row r="165" ht="12.75">
      <c r="B165" t="s">
        <v>70</v>
      </c>
    </row>
    <row r="167" spans="1:7" ht="12.75">
      <c r="A167" s="6">
        <v>19</v>
      </c>
      <c r="B167" s="3" t="s">
        <v>18</v>
      </c>
      <c r="D167" s="137" t="s">
        <v>68</v>
      </c>
      <c r="E167" s="137"/>
      <c r="F167" s="137" t="s">
        <v>243</v>
      </c>
      <c r="G167" s="137"/>
    </row>
    <row r="168" spans="4:7" ht="12.75">
      <c r="D168" s="65" t="s">
        <v>237</v>
      </c>
      <c r="E168" s="65" t="s">
        <v>182</v>
      </c>
      <c r="F168" s="65" t="s">
        <v>237</v>
      </c>
      <c r="G168" s="65" t="s">
        <v>182</v>
      </c>
    </row>
    <row r="169" spans="4:7" ht="12.75">
      <c r="D169" s="8" t="s">
        <v>8</v>
      </c>
      <c r="E169" s="8" t="s">
        <v>8</v>
      </c>
      <c r="F169" s="8" t="s">
        <v>8</v>
      </c>
      <c r="G169" s="8" t="s">
        <v>8</v>
      </c>
    </row>
    <row r="170" spans="2:8" ht="12.75">
      <c r="B170" t="s">
        <v>108</v>
      </c>
      <c r="D170" s="92">
        <v>2320</v>
      </c>
      <c r="E170" s="81">
        <v>1138</v>
      </c>
      <c r="F170" s="92">
        <v>4808</v>
      </c>
      <c r="G170" s="81">
        <v>4142</v>
      </c>
      <c r="H170" s="71"/>
    </row>
    <row r="171" spans="2:7" ht="12.75">
      <c r="B171" t="s">
        <v>109</v>
      </c>
      <c r="D171" s="70">
        <v>141</v>
      </c>
      <c r="E171" s="70">
        <v>316</v>
      </c>
      <c r="F171" s="70">
        <v>141</v>
      </c>
      <c r="G171" s="70">
        <v>316</v>
      </c>
    </row>
    <row r="172" spans="4:7" ht="12.75">
      <c r="D172" s="123">
        <f>SUM(D170:D171)</f>
        <v>2461</v>
      </c>
      <c r="E172" s="123">
        <f>SUM(E170:E171)</f>
        <v>1454</v>
      </c>
      <c r="F172" s="123">
        <f>SUM(F170:F171)</f>
        <v>4949</v>
      </c>
      <c r="G172" s="123">
        <f>SUM(G170:G171)</f>
        <v>4458</v>
      </c>
    </row>
    <row r="173" spans="5:8" ht="12.75">
      <c r="E173" s="10"/>
      <c r="F173" s="10"/>
      <c r="G173" s="10"/>
      <c r="H173" s="10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spans="1:2" ht="12.75">
      <c r="A178" s="6">
        <v>20</v>
      </c>
      <c r="B178" s="3" t="s">
        <v>287</v>
      </c>
    </row>
    <row r="179" ht="12.75">
      <c r="B179" s="9" t="s">
        <v>288</v>
      </c>
    </row>
    <row r="180" ht="12.75">
      <c r="B180" s="9" t="s">
        <v>289</v>
      </c>
    </row>
    <row r="181" ht="12.75">
      <c r="B181" s="9"/>
    </row>
    <row r="182" ht="12.75">
      <c r="B182" s="9"/>
    </row>
    <row r="183" ht="12.75">
      <c r="B183" s="9"/>
    </row>
    <row r="186" spans="1:8" ht="12.75">
      <c r="A186" s="6" t="s">
        <v>0</v>
      </c>
      <c r="H186" s="8" t="s">
        <v>81</v>
      </c>
    </row>
    <row r="187" ht="12.75">
      <c r="A187" s="6" t="s">
        <v>89</v>
      </c>
    </row>
    <row r="188" ht="12.75">
      <c r="A188" s="3" t="s">
        <v>233</v>
      </c>
    </row>
    <row r="189" ht="12.75">
      <c r="A189" s="3"/>
    </row>
    <row r="190" spans="1:2" ht="12.75">
      <c r="A190" s="6">
        <v>21</v>
      </c>
      <c r="B190" s="3" t="s">
        <v>185</v>
      </c>
    </row>
    <row r="191" ht="12.75">
      <c r="B191" s="3" t="s">
        <v>170</v>
      </c>
    </row>
    <row r="192" spans="2:8" ht="12.75">
      <c r="B192" s="3"/>
      <c r="G192" s="3" t="s">
        <v>171</v>
      </c>
      <c r="H192" s="3" t="s">
        <v>173</v>
      </c>
    </row>
    <row r="193" spans="2:8" ht="12.75">
      <c r="B193" s="3"/>
      <c r="G193" s="3" t="s">
        <v>172</v>
      </c>
      <c r="H193" s="3" t="s">
        <v>174</v>
      </c>
    </row>
    <row r="194" spans="2:8" ht="12.75">
      <c r="B194" s="3"/>
      <c r="G194" s="3" t="s">
        <v>8</v>
      </c>
      <c r="H194" s="3" t="s">
        <v>8</v>
      </c>
    </row>
    <row r="195" spans="2:8" ht="12.75">
      <c r="B195" s="9" t="s">
        <v>175</v>
      </c>
      <c r="G195" s="79">
        <v>2001</v>
      </c>
      <c r="H195" s="79">
        <v>3027</v>
      </c>
    </row>
    <row r="196" spans="2:8" ht="12.75">
      <c r="B196" s="3"/>
      <c r="G196" s="77"/>
      <c r="H196" s="77"/>
    </row>
    <row r="197" spans="2:8" ht="12.75">
      <c r="B197" s="3" t="s">
        <v>176</v>
      </c>
      <c r="G197" s="77"/>
      <c r="H197" s="77"/>
    </row>
    <row r="198" spans="2:8" ht="12.75">
      <c r="B198" s="9" t="s">
        <v>177</v>
      </c>
      <c r="G198" s="77">
        <v>696</v>
      </c>
      <c r="H198" s="77">
        <v>1705</v>
      </c>
    </row>
    <row r="199" spans="2:8" ht="12.75">
      <c r="B199" s="9" t="s">
        <v>178</v>
      </c>
      <c r="G199" s="78">
        <v>24</v>
      </c>
      <c r="H199" s="78">
        <v>64</v>
      </c>
    </row>
    <row r="201" ht="12.75">
      <c r="B201" s="9" t="s">
        <v>244</v>
      </c>
    </row>
    <row r="202" spans="2:7" ht="12.75">
      <c r="B202" s="3" t="s">
        <v>252</v>
      </c>
      <c r="G202" s="8" t="s">
        <v>8</v>
      </c>
    </row>
    <row r="203" spans="2:7" ht="12.75">
      <c r="B203" t="s">
        <v>179</v>
      </c>
      <c r="G203" s="45">
        <v>1229</v>
      </c>
    </row>
    <row r="204" spans="2:7" ht="12.75">
      <c r="B204" t="s">
        <v>180</v>
      </c>
      <c r="G204" s="45">
        <v>1458</v>
      </c>
    </row>
    <row r="205" spans="2:7" ht="12.75">
      <c r="B205" t="s">
        <v>181</v>
      </c>
      <c r="G205" s="45">
        <v>1458</v>
      </c>
    </row>
    <row r="207" spans="1:2" ht="12.75">
      <c r="A207" s="6">
        <v>22</v>
      </c>
      <c r="B207" s="3" t="s">
        <v>31</v>
      </c>
    </row>
    <row r="208" ht="12.75">
      <c r="B208" t="s">
        <v>60</v>
      </c>
    </row>
    <row r="209" ht="12.75">
      <c r="B209" t="s">
        <v>61</v>
      </c>
    </row>
    <row r="210" spans="1:8" ht="12.75">
      <c r="A210" s="3"/>
      <c r="H210" s="1"/>
    </row>
    <row r="211" spans="1:2" ht="12.75">
      <c r="A211" s="6">
        <v>23</v>
      </c>
      <c r="B211" s="3" t="s">
        <v>32</v>
      </c>
    </row>
    <row r="212" spans="5:6" ht="12.75">
      <c r="E212" s="8" t="s">
        <v>245</v>
      </c>
      <c r="F212" s="8" t="s">
        <v>246</v>
      </c>
    </row>
    <row r="213" spans="2:6" ht="12.75">
      <c r="B213" s="3" t="s">
        <v>15</v>
      </c>
      <c r="E213" s="8" t="s">
        <v>8</v>
      </c>
      <c r="F213" s="8" t="s">
        <v>8</v>
      </c>
    </row>
    <row r="214" spans="2:6" ht="12.75">
      <c r="B214" t="s">
        <v>134</v>
      </c>
      <c r="E214" s="2">
        <v>14478</v>
      </c>
      <c r="F214" s="2">
        <v>24670</v>
      </c>
    </row>
    <row r="215" spans="2:6" ht="12.75">
      <c r="B215" t="s">
        <v>135</v>
      </c>
      <c r="E215" s="2">
        <v>80</v>
      </c>
      <c r="F215" s="2">
        <v>111</v>
      </c>
    </row>
    <row r="216" spans="2:6" ht="12.75">
      <c r="B216" t="s">
        <v>136</v>
      </c>
      <c r="E216" s="2">
        <v>3040</v>
      </c>
      <c r="F216" s="2">
        <v>3064</v>
      </c>
    </row>
    <row r="217" spans="5:6" ht="12.75">
      <c r="E217" s="4">
        <f>SUM(E214:E216)</f>
        <v>17598</v>
      </c>
      <c r="F217" s="4">
        <f>SUM(F214:F216)</f>
        <v>27845</v>
      </c>
    </row>
    <row r="218" spans="2:6" ht="12.75">
      <c r="B218" s="3" t="s">
        <v>16</v>
      </c>
      <c r="E218" s="2"/>
      <c r="F218" s="2"/>
    </row>
    <row r="219" spans="2:6" ht="12.75">
      <c r="B219" t="s">
        <v>135</v>
      </c>
      <c r="E219" s="2">
        <v>0</v>
      </c>
      <c r="F219" s="2">
        <v>192</v>
      </c>
    </row>
    <row r="220" spans="2:6" ht="12.75">
      <c r="B220" t="s">
        <v>136</v>
      </c>
      <c r="E220" s="2">
        <v>3574</v>
      </c>
      <c r="F220" s="2">
        <v>7883</v>
      </c>
    </row>
    <row r="221" spans="5:6" ht="12.75">
      <c r="E221" s="4">
        <f>SUM(E219:E220)</f>
        <v>3574</v>
      </c>
      <c r="F221" s="4">
        <f>SUM(F219:F220)</f>
        <v>8075</v>
      </c>
    </row>
    <row r="222" spans="2:6" ht="12.75">
      <c r="B222" s="3" t="s">
        <v>5</v>
      </c>
      <c r="E222" s="18">
        <f>+E217+E221</f>
        <v>21172</v>
      </c>
      <c r="F222" s="18">
        <f>+F217+F221</f>
        <v>35920</v>
      </c>
    </row>
    <row r="223" spans="2:8" ht="12.75">
      <c r="B223" s="3"/>
      <c r="G223" s="10"/>
      <c r="H223" s="10"/>
    </row>
    <row r="224" spans="1:8" s="9" customFormat="1" ht="12.75">
      <c r="A224" s="16"/>
      <c r="B224" s="9" t="s">
        <v>146</v>
      </c>
      <c r="G224" s="17"/>
      <c r="H224" s="17"/>
    </row>
    <row r="225" spans="1:8" s="9" customFormat="1" ht="12.75">
      <c r="A225" s="16"/>
      <c r="B225" s="9" t="s">
        <v>116</v>
      </c>
      <c r="G225" s="17"/>
      <c r="H225" s="17"/>
    </row>
    <row r="226" spans="1:8" s="9" customFormat="1" ht="12.75">
      <c r="A226" s="16"/>
      <c r="C226" s="8"/>
      <c r="D226" s="8" t="s">
        <v>66</v>
      </c>
      <c r="E226" s="8" t="s">
        <v>69</v>
      </c>
      <c r="G226" s="17"/>
      <c r="H226" s="17"/>
    </row>
    <row r="227" spans="1:8" s="9" customFormat="1" ht="12.75">
      <c r="A227" s="16"/>
      <c r="B227" s="3" t="s">
        <v>65</v>
      </c>
      <c r="C227" s="15">
        <v>3111351</v>
      </c>
      <c r="D227" s="30">
        <v>3.082</v>
      </c>
      <c r="E227" s="15">
        <f>+C227*D227</f>
        <v>9589183.782</v>
      </c>
      <c r="F227" s="72"/>
      <c r="G227" s="17"/>
      <c r="H227" s="17"/>
    </row>
    <row r="228" spans="1:8" s="9" customFormat="1" ht="12.75">
      <c r="A228" s="16"/>
      <c r="B228" s="3" t="s">
        <v>291</v>
      </c>
      <c r="C228" s="15">
        <v>72500</v>
      </c>
      <c r="D228" s="30">
        <v>4.8108</v>
      </c>
      <c r="E228" s="15">
        <f>+C228*D228</f>
        <v>348783.00000000006</v>
      </c>
      <c r="G228" s="17"/>
      <c r="H228" s="17"/>
    </row>
    <row r="229" spans="1:8" s="9" customFormat="1" ht="12.75">
      <c r="A229" s="16"/>
      <c r="B229" s="3" t="s">
        <v>290</v>
      </c>
      <c r="C229" s="15">
        <v>168300</v>
      </c>
      <c r="D229" s="30">
        <v>3.1548</v>
      </c>
      <c r="E229" s="15">
        <f>+C229*D229</f>
        <v>530952.84</v>
      </c>
      <c r="G229" s="17"/>
      <c r="H229" s="17"/>
    </row>
    <row r="230" spans="1:8" s="9" customFormat="1" ht="12.75">
      <c r="A230" s="16"/>
      <c r="B230" s="3"/>
      <c r="C230" s="15"/>
      <c r="D230" s="30"/>
      <c r="E230" s="15"/>
      <c r="G230" s="17"/>
      <c r="H230" s="17"/>
    </row>
    <row r="231" spans="1:8" s="9" customFormat="1" ht="12.75">
      <c r="A231" s="16"/>
      <c r="B231" s="3"/>
      <c r="C231" s="15"/>
      <c r="D231" s="30"/>
      <c r="E231" s="15"/>
      <c r="G231" s="17"/>
      <c r="H231" s="17"/>
    </row>
    <row r="232" spans="1:8" s="9" customFormat="1" ht="12.75">
      <c r="A232" s="6" t="s">
        <v>0</v>
      </c>
      <c r="B232" s="3"/>
      <c r="C232" s="15"/>
      <c r="D232" s="30"/>
      <c r="E232" s="15"/>
      <c r="G232" s="17"/>
      <c r="H232" s="8" t="s">
        <v>82</v>
      </c>
    </row>
    <row r="233" spans="1:8" s="9" customFormat="1" ht="12.75">
      <c r="A233" s="6" t="s">
        <v>89</v>
      </c>
      <c r="B233" s="3"/>
      <c r="C233" s="15"/>
      <c r="D233" s="30"/>
      <c r="E233" s="15"/>
      <c r="G233" s="17"/>
      <c r="H233" s="17"/>
    </row>
    <row r="234" spans="1:8" s="9" customFormat="1" ht="12.75">
      <c r="A234" s="3" t="s">
        <v>233</v>
      </c>
      <c r="B234" s="3"/>
      <c r="C234" s="15"/>
      <c r="D234" s="30"/>
      <c r="E234" s="15"/>
      <c r="G234" s="17"/>
      <c r="H234" s="17"/>
    </row>
    <row r="235" spans="1:8" s="9" customFormat="1" ht="12.75">
      <c r="A235" s="3"/>
      <c r="B235" s="3"/>
      <c r="C235" s="15"/>
      <c r="D235" s="30"/>
      <c r="E235" s="15"/>
      <c r="G235" s="17"/>
      <c r="H235" s="17"/>
    </row>
    <row r="236" spans="1:8" s="9" customFormat="1" ht="12.75">
      <c r="A236" s="6">
        <v>24</v>
      </c>
      <c r="B236" s="3" t="s">
        <v>147</v>
      </c>
      <c r="C236" s="15"/>
      <c r="D236" s="30"/>
      <c r="E236" s="15"/>
      <c r="G236" s="17"/>
      <c r="H236" s="17"/>
    </row>
    <row r="237" spans="1:9" s="9" customFormat="1" ht="12.75">
      <c r="A237" s="16"/>
      <c r="B237" s="9" t="s">
        <v>304</v>
      </c>
      <c r="C237" s="15"/>
      <c r="D237" s="30"/>
      <c r="E237" s="15"/>
      <c r="G237" s="17"/>
      <c r="H237" s="17"/>
      <c r="I237" s="3"/>
    </row>
    <row r="238" spans="1:8" s="9" customFormat="1" ht="12.75">
      <c r="A238" s="16"/>
      <c r="B238" s="9" t="s">
        <v>137</v>
      </c>
      <c r="C238" s="15"/>
      <c r="D238" s="30"/>
      <c r="E238" s="15"/>
      <c r="G238" s="17"/>
      <c r="H238" s="17"/>
    </row>
    <row r="239" spans="1:8" s="9" customFormat="1" ht="12.75">
      <c r="A239" s="16"/>
      <c r="C239" s="15"/>
      <c r="D239" s="30"/>
      <c r="E239" s="15"/>
      <c r="G239" s="17"/>
      <c r="H239" s="17"/>
    </row>
    <row r="240" spans="1:8" s="9" customFormat="1" ht="12.75">
      <c r="A240" s="16"/>
      <c r="C240" s="15"/>
      <c r="D240" s="30"/>
      <c r="E240" s="15"/>
      <c r="F240" s="63" t="s">
        <v>196</v>
      </c>
      <c r="G240" s="64" t="s">
        <v>145</v>
      </c>
      <c r="H240" s="17"/>
    </row>
    <row r="241" spans="1:8" s="9" customFormat="1" ht="12.75">
      <c r="A241" s="16"/>
      <c r="C241" s="15"/>
      <c r="D241" s="30"/>
      <c r="E241" s="15"/>
      <c r="F241" s="63" t="s">
        <v>144</v>
      </c>
      <c r="G241" s="64" t="s">
        <v>5</v>
      </c>
      <c r="H241" s="17"/>
    </row>
    <row r="242" spans="1:8" s="9" customFormat="1" ht="12.75">
      <c r="A242" s="16"/>
      <c r="B242" s="9" t="s">
        <v>138</v>
      </c>
      <c r="C242" s="15"/>
      <c r="D242" s="30"/>
      <c r="E242" s="15"/>
      <c r="F242" s="9" t="s">
        <v>143</v>
      </c>
      <c r="G242" s="17"/>
      <c r="H242" s="17"/>
    </row>
    <row r="243" spans="1:8" s="9" customFormat="1" ht="12.75">
      <c r="A243" s="16"/>
      <c r="C243" s="15"/>
      <c r="D243" s="30"/>
      <c r="E243" s="15"/>
      <c r="G243" s="17"/>
      <c r="H243" s="17"/>
    </row>
    <row r="244" spans="1:8" s="9" customFormat="1" ht="12.75">
      <c r="A244" s="16"/>
      <c r="B244" s="9" t="s">
        <v>139</v>
      </c>
      <c r="F244" s="75">
        <v>450700</v>
      </c>
      <c r="G244" s="46">
        <v>1539700</v>
      </c>
      <c r="H244" s="17"/>
    </row>
    <row r="245" spans="1:8" s="9" customFormat="1" ht="12.75">
      <c r="A245" s="16"/>
      <c r="B245" s="9" t="s">
        <v>140</v>
      </c>
      <c r="F245" s="76" t="s">
        <v>133</v>
      </c>
      <c r="G245" s="62" t="s">
        <v>133</v>
      </c>
      <c r="H245" s="17"/>
    </row>
    <row r="246" spans="1:8" s="9" customFormat="1" ht="12.75">
      <c r="A246" s="16"/>
      <c r="B246" s="9" t="s">
        <v>141</v>
      </c>
      <c r="F246" s="75">
        <v>450700</v>
      </c>
      <c r="G246" s="46">
        <f>+G244</f>
        <v>1539700</v>
      </c>
      <c r="H246" s="17"/>
    </row>
    <row r="247" spans="1:8" s="9" customFormat="1" ht="12.75">
      <c r="A247" s="16"/>
      <c r="B247" s="9" t="s">
        <v>142</v>
      </c>
      <c r="F247" s="62" t="s">
        <v>133</v>
      </c>
      <c r="G247" s="62" t="s">
        <v>133</v>
      </c>
      <c r="H247" s="17"/>
    </row>
    <row r="248" spans="1:8" s="9" customFormat="1" ht="12.75">
      <c r="A248" s="16"/>
      <c r="G248" s="17"/>
      <c r="H248" s="17"/>
    </row>
    <row r="249" spans="1:8" ht="12.75">
      <c r="A249" s="3"/>
      <c r="H249" s="1"/>
    </row>
    <row r="250" spans="1:2" ht="12.75">
      <c r="A250" s="6">
        <v>25</v>
      </c>
      <c r="B250" s="3" t="s">
        <v>199</v>
      </c>
    </row>
    <row r="251" spans="1:2" s="9" customFormat="1" ht="12.75">
      <c r="A251" s="16"/>
      <c r="B251" s="9" t="s">
        <v>247</v>
      </c>
    </row>
    <row r="252" spans="1:7" s="9" customFormat="1" ht="12.75">
      <c r="A252" s="16"/>
      <c r="E252" s="3" t="s">
        <v>217</v>
      </c>
      <c r="F252" s="3"/>
      <c r="G252" s="3" t="s">
        <v>201</v>
      </c>
    </row>
    <row r="253" spans="1:7" s="9" customFormat="1" ht="12.75">
      <c r="A253" s="16"/>
      <c r="E253" s="3" t="s">
        <v>8</v>
      </c>
      <c r="F253" s="3"/>
      <c r="G253" s="3" t="s">
        <v>8</v>
      </c>
    </row>
    <row r="254" spans="1:7" s="9" customFormat="1" ht="12.75">
      <c r="A254" s="16"/>
      <c r="B254" s="9" t="s">
        <v>200</v>
      </c>
      <c r="E254" s="120">
        <v>6472</v>
      </c>
      <c r="F254" s="16"/>
      <c r="G254" s="138">
        <v>-300</v>
      </c>
    </row>
    <row r="255" s="9" customFormat="1" ht="12.75">
      <c r="A255" s="16"/>
    </row>
    <row r="256" spans="1:2" s="9" customFormat="1" ht="12.75">
      <c r="A256" s="16"/>
      <c r="B256" s="9" t="s">
        <v>223</v>
      </c>
    </row>
    <row r="257" s="9" customFormat="1" ht="12.75">
      <c r="A257" s="16"/>
    </row>
    <row r="258" s="9" customFormat="1" ht="12.75">
      <c r="A258" s="16"/>
    </row>
    <row r="259" spans="1:2" ht="12.75">
      <c r="A259" s="6">
        <v>26</v>
      </c>
      <c r="B259" s="3" t="s">
        <v>17</v>
      </c>
    </row>
    <row r="260" ht="12.75">
      <c r="B260" t="s">
        <v>49</v>
      </c>
    </row>
    <row r="261" ht="12.75">
      <c r="B261" t="s">
        <v>50</v>
      </c>
    </row>
    <row r="263" spans="1:2" ht="12.75">
      <c r="A263" s="6">
        <v>27</v>
      </c>
      <c r="B263" s="3" t="s">
        <v>305</v>
      </c>
    </row>
    <row r="264" ht="12.75">
      <c r="B264" s="9" t="s">
        <v>248</v>
      </c>
    </row>
    <row r="265" ht="12.75">
      <c r="B265" s="9" t="s">
        <v>249</v>
      </c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3"/>
    </row>
    <row r="271" s="9" customFormat="1" ht="12.75">
      <c r="A271" s="16"/>
    </row>
    <row r="272" spans="1:8" s="9" customFormat="1" ht="12.75">
      <c r="A272" s="6" t="s">
        <v>0</v>
      </c>
      <c r="H272" s="8" t="s">
        <v>184</v>
      </c>
    </row>
    <row r="273" s="9" customFormat="1" ht="12.75">
      <c r="A273" s="6" t="s">
        <v>89</v>
      </c>
    </row>
    <row r="274" s="9" customFormat="1" ht="12.75">
      <c r="A274" s="3" t="s">
        <v>233</v>
      </c>
    </row>
    <row r="275" s="9" customFormat="1" ht="12.75">
      <c r="A275" s="16"/>
    </row>
    <row r="276" spans="1:3" s="9" customFormat="1" ht="12.75">
      <c r="A276" s="6">
        <v>28</v>
      </c>
      <c r="B276" s="3" t="s">
        <v>254</v>
      </c>
      <c r="C276"/>
    </row>
    <row r="277" spans="1:2" s="9" customFormat="1" ht="12.75">
      <c r="A277" s="16"/>
      <c r="B277" s="9" t="s">
        <v>255</v>
      </c>
    </row>
    <row r="278" spans="1:2" s="9" customFormat="1" ht="12.75">
      <c r="A278" s="16"/>
      <c r="B278" s="9" t="s">
        <v>256</v>
      </c>
    </row>
    <row r="279" spans="1:2" s="9" customFormat="1" ht="12.75">
      <c r="A279" s="16"/>
      <c r="B279" s="9" t="s">
        <v>257</v>
      </c>
    </row>
    <row r="280" spans="1:2" s="9" customFormat="1" ht="12.75">
      <c r="A280" s="16"/>
      <c r="B280" s="9" t="s">
        <v>258</v>
      </c>
    </row>
    <row r="281" s="9" customFormat="1" ht="12.75">
      <c r="A281" s="16"/>
    </row>
    <row r="282" spans="1:2" s="9" customFormat="1" ht="12.75">
      <c r="A282" s="16"/>
      <c r="B282" s="9" t="s">
        <v>259</v>
      </c>
    </row>
    <row r="283" spans="1:2" s="9" customFormat="1" ht="12.75">
      <c r="A283" s="16"/>
      <c r="B283" s="9" t="s">
        <v>260</v>
      </c>
    </row>
    <row r="284" s="9" customFormat="1" ht="12.75">
      <c r="A284" s="16"/>
    </row>
    <row r="285" spans="1:5" s="9" customFormat="1" ht="12.75">
      <c r="A285" s="16"/>
      <c r="E285" s="9" t="s">
        <v>171</v>
      </c>
    </row>
    <row r="286" spans="1:5" s="9" customFormat="1" ht="12.75">
      <c r="A286" s="16"/>
      <c r="E286" s="9" t="s">
        <v>268</v>
      </c>
    </row>
    <row r="287" s="9" customFormat="1" ht="12.75">
      <c r="A287" s="16"/>
    </row>
    <row r="288" s="9" customFormat="1" ht="12.75">
      <c r="A288" s="16"/>
    </row>
    <row r="289" spans="1:5" s="9" customFormat="1" ht="12.75">
      <c r="A289" s="16"/>
      <c r="E289" s="8" t="s">
        <v>8</v>
      </c>
    </row>
    <row r="290" s="9" customFormat="1" ht="12.75">
      <c r="A290" s="16"/>
    </row>
    <row r="291" spans="1:6" s="9" customFormat="1" ht="12.75">
      <c r="A291" s="16"/>
      <c r="B291" s="9" t="s">
        <v>261</v>
      </c>
      <c r="E291" s="50"/>
      <c r="F291" s="50"/>
    </row>
    <row r="292" spans="1:6" s="9" customFormat="1" ht="12.75">
      <c r="A292" s="16"/>
      <c r="B292" s="9" t="s">
        <v>262</v>
      </c>
      <c r="E292" s="50"/>
      <c r="F292" s="50"/>
    </row>
    <row r="293" spans="1:6" s="9" customFormat="1" ht="12.75">
      <c r="A293" s="16"/>
      <c r="B293" s="29" t="s">
        <v>272</v>
      </c>
      <c r="E293" s="50">
        <f>+E314-E302-E294</f>
        <v>76620</v>
      </c>
      <c r="F293" s="50"/>
    </row>
    <row r="294" spans="1:6" s="9" customFormat="1" ht="12.75">
      <c r="A294" s="16"/>
      <c r="B294" s="29" t="s">
        <v>263</v>
      </c>
      <c r="E294" s="50">
        <f>9003+143+229</f>
        <v>9375</v>
      </c>
      <c r="F294" s="50"/>
    </row>
    <row r="295" spans="1:6" s="9" customFormat="1" ht="12.75">
      <c r="A295" s="16"/>
      <c r="E295" s="51">
        <f>SUM(E293:E294)</f>
        <v>85995</v>
      </c>
      <c r="F295" s="50"/>
    </row>
    <row r="296" spans="1:6" s="9" customFormat="1" ht="12.75">
      <c r="A296" s="16"/>
      <c r="E296" s="50"/>
      <c r="F296" s="50"/>
    </row>
    <row r="297" spans="1:6" s="9" customFormat="1" ht="12.75">
      <c r="A297" s="16"/>
      <c r="E297" s="50"/>
      <c r="F297" s="50"/>
    </row>
    <row r="298" spans="1:6" s="9" customFormat="1" ht="12.75">
      <c r="A298" s="16"/>
      <c r="B298" s="9" t="s">
        <v>264</v>
      </c>
      <c r="E298" s="50"/>
      <c r="F298" s="50"/>
    </row>
    <row r="299" spans="1:6" s="9" customFormat="1" ht="12.75">
      <c r="A299" s="16"/>
      <c r="B299" s="9" t="s">
        <v>265</v>
      </c>
      <c r="E299" s="50"/>
      <c r="F299" s="50"/>
    </row>
    <row r="300" spans="1:6" s="9" customFormat="1" ht="12.75">
      <c r="A300" s="16"/>
      <c r="B300" s="29" t="s">
        <v>272</v>
      </c>
      <c r="E300" s="50">
        <v>2941</v>
      </c>
      <c r="F300" s="50"/>
    </row>
    <row r="301" spans="1:6" s="9" customFormat="1" ht="12.75">
      <c r="A301" s="16"/>
      <c r="B301" s="29" t="s">
        <v>263</v>
      </c>
      <c r="E301" s="50">
        <v>0</v>
      </c>
      <c r="F301" s="50"/>
    </row>
    <row r="302" spans="1:6" s="9" customFormat="1" ht="12.75">
      <c r="A302" s="16"/>
      <c r="E302" s="51">
        <f>SUM(E300:E301)</f>
        <v>2941</v>
      </c>
      <c r="F302" s="50"/>
    </row>
    <row r="303" spans="1:6" s="9" customFormat="1" ht="12.75">
      <c r="A303" s="16"/>
      <c r="E303" s="50"/>
      <c r="F303" s="50"/>
    </row>
    <row r="304" spans="1:6" s="9" customFormat="1" ht="12.75">
      <c r="A304" s="16"/>
      <c r="E304" s="50"/>
      <c r="F304" s="50"/>
    </row>
    <row r="305" spans="1:6" s="9" customFormat="1" ht="12.75">
      <c r="A305" s="16"/>
      <c r="B305" s="9" t="s">
        <v>266</v>
      </c>
      <c r="E305" s="50"/>
      <c r="F305" s="50"/>
    </row>
    <row r="306" spans="1:6" s="9" customFormat="1" ht="12.75">
      <c r="A306" s="16"/>
      <c r="B306" s="9" t="s">
        <v>267</v>
      </c>
      <c r="E306" s="50"/>
      <c r="F306" s="50"/>
    </row>
    <row r="307" spans="1:6" s="9" customFormat="1" ht="12.75">
      <c r="A307" s="16"/>
      <c r="B307" s="29" t="s">
        <v>272</v>
      </c>
      <c r="E307" s="50">
        <v>0</v>
      </c>
      <c r="F307" s="50"/>
    </row>
    <row r="308" spans="1:6" s="9" customFormat="1" ht="12.75">
      <c r="A308" s="16"/>
      <c r="B308" s="29" t="s">
        <v>263</v>
      </c>
      <c r="E308" s="50">
        <v>0</v>
      </c>
      <c r="F308" s="50"/>
    </row>
    <row r="309" spans="1:6" s="9" customFormat="1" ht="12.75">
      <c r="A309" s="16"/>
      <c r="E309" s="51">
        <f>SUM(E307:E308)</f>
        <v>0</v>
      </c>
      <c r="F309" s="50"/>
    </row>
    <row r="310" spans="1:6" s="9" customFormat="1" ht="12.75">
      <c r="A310" s="16"/>
      <c r="E310" s="50"/>
      <c r="F310" s="50"/>
    </row>
    <row r="311" spans="1:6" s="9" customFormat="1" ht="12.75">
      <c r="A311" s="16"/>
      <c r="E311" s="50"/>
      <c r="F311" s="50"/>
    </row>
    <row r="312" spans="1:6" s="9" customFormat="1" ht="12.75">
      <c r="A312" s="16"/>
      <c r="B312" s="9" t="s">
        <v>269</v>
      </c>
      <c r="E312" s="50"/>
      <c r="F312" s="50"/>
    </row>
    <row r="313" spans="1:6" s="9" customFormat="1" ht="12.75">
      <c r="A313" s="16"/>
      <c r="E313" s="50"/>
      <c r="F313" s="50"/>
    </row>
    <row r="314" spans="1:6" s="9" customFormat="1" ht="12.75">
      <c r="A314" s="16"/>
      <c r="B314" s="9" t="s">
        <v>270</v>
      </c>
      <c r="E314" s="50">
        <v>88936</v>
      </c>
      <c r="F314" s="50"/>
    </row>
    <row r="315" spans="1:6" s="9" customFormat="1" ht="12.75">
      <c r="A315" s="16"/>
      <c r="B315" s="9" t="s">
        <v>271</v>
      </c>
      <c r="E315" s="50"/>
      <c r="F315" s="50"/>
    </row>
    <row r="316" spans="1:6" s="9" customFormat="1" ht="12.75">
      <c r="A316" s="16"/>
      <c r="E316" s="50"/>
      <c r="F316" s="50"/>
    </row>
    <row r="317" s="9" customFormat="1" ht="12.75">
      <c r="A317" s="16"/>
    </row>
    <row r="318" s="9" customFormat="1" ht="12.75">
      <c r="A318" s="16"/>
    </row>
    <row r="319" s="9" customFormat="1" ht="12.75">
      <c r="A319" s="16"/>
    </row>
    <row r="320" s="9" customFormat="1" ht="12.75">
      <c r="A320" s="16"/>
    </row>
    <row r="321" s="9" customFormat="1" ht="12.75">
      <c r="A321" s="16"/>
    </row>
    <row r="322" s="9" customFormat="1" ht="12.75">
      <c r="A322" s="16"/>
    </row>
    <row r="323" s="9" customFormat="1" ht="12.75">
      <c r="A323" s="16"/>
    </row>
    <row r="324" s="9" customFormat="1" ht="12.75">
      <c r="A324" s="16"/>
    </row>
    <row r="325" s="9" customFormat="1" ht="12.75">
      <c r="A325" s="16"/>
    </row>
    <row r="326" spans="1:8" s="9" customFormat="1" ht="12.75">
      <c r="A326" s="6" t="s">
        <v>0</v>
      </c>
      <c r="B326" s="3"/>
      <c r="C326" s="15"/>
      <c r="D326" s="30"/>
      <c r="E326" s="15"/>
      <c r="G326" s="17"/>
      <c r="H326" s="8" t="s">
        <v>253</v>
      </c>
    </row>
    <row r="327" spans="1:8" s="9" customFormat="1" ht="12.75">
      <c r="A327" s="6" t="s">
        <v>89</v>
      </c>
      <c r="B327" s="3"/>
      <c r="C327" s="15"/>
      <c r="D327" s="30"/>
      <c r="E327" s="15"/>
      <c r="G327" s="17"/>
      <c r="H327" s="17"/>
    </row>
    <row r="328" spans="1:8" s="9" customFormat="1" ht="12.75">
      <c r="A328" s="3" t="s">
        <v>233</v>
      </c>
      <c r="B328" s="3"/>
      <c r="C328" s="15"/>
      <c r="D328" s="30"/>
      <c r="E328" s="15"/>
      <c r="G328" s="17"/>
      <c r="H328" s="17"/>
    </row>
    <row r="329" s="9" customFormat="1" ht="12.75">
      <c r="A329" s="16"/>
    </row>
    <row r="330" spans="1:10" s="9" customFormat="1" ht="12.75">
      <c r="A330" s="6">
        <v>29</v>
      </c>
      <c r="B330" s="3" t="s">
        <v>43</v>
      </c>
      <c r="C330"/>
      <c r="D330"/>
      <c r="E330"/>
      <c r="F330"/>
      <c r="G330"/>
      <c r="H330"/>
      <c r="I330"/>
      <c r="J330"/>
    </row>
    <row r="331" spans="1:10" s="9" customFormat="1" ht="12.75">
      <c r="A331" s="6"/>
      <c r="B331" s="3"/>
      <c r="C331"/>
      <c r="D331"/>
      <c r="E331"/>
      <c r="F331"/>
      <c r="G331"/>
      <c r="H331"/>
      <c r="I331"/>
      <c r="J331"/>
    </row>
    <row r="332" spans="1:10" s="9" customFormat="1" ht="12.75">
      <c r="A332" s="6"/>
      <c r="B332" s="3" t="s">
        <v>120</v>
      </c>
      <c r="C332"/>
      <c r="D332"/>
      <c r="E332"/>
      <c r="F332"/>
      <c r="G332"/>
      <c r="H332"/>
      <c r="I332"/>
      <c r="J332"/>
    </row>
    <row r="333" spans="1:10" s="9" customFormat="1" ht="12.75">
      <c r="A333" s="6"/>
      <c r="B333" t="s">
        <v>71</v>
      </c>
      <c r="C333"/>
      <c r="D333"/>
      <c r="E333"/>
      <c r="F333"/>
      <c r="G333"/>
      <c r="H333"/>
      <c r="I333"/>
      <c r="J333"/>
    </row>
    <row r="334" spans="1:10" s="9" customFormat="1" ht="12.75">
      <c r="A334" s="6"/>
      <c r="B334" t="s">
        <v>72</v>
      </c>
      <c r="C334"/>
      <c r="D334"/>
      <c r="E334"/>
      <c r="F334"/>
      <c r="G334"/>
      <c r="H334"/>
      <c r="I334"/>
      <c r="J334"/>
    </row>
    <row r="335" spans="1:10" s="9" customFormat="1" ht="12.75">
      <c r="A335" s="6"/>
      <c r="B335" t="s">
        <v>73</v>
      </c>
      <c r="C335"/>
      <c r="D335"/>
      <c r="E335"/>
      <c r="F335"/>
      <c r="G335"/>
      <c r="H335"/>
      <c r="I335"/>
      <c r="J335"/>
    </row>
    <row r="336" spans="1:10" s="9" customFormat="1" ht="12.75">
      <c r="A336" s="6"/>
      <c r="B336"/>
      <c r="C336"/>
      <c r="D336"/>
      <c r="E336" s="127"/>
      <c r="F336" s="127"/>
      <c r="G336" s="127"/>
      <c r="H336" s="127"/>
      <c r="I336"/>
      <c r="J336" t="s">
        <v>62</v>
      </c>
    </row>
    <row r="337" spans="1:10" s="9" customFormat="1" ht="12.75">
      <c r="A337" s="6"/>
      <c r="B337" s="3" t="s">
        <v>239</v>
      </c>
      <c r="C337"/>
      <c r="D337"/>
      <c r="E337" s="3"/>
      <c r="F337" s="3"/>
      <c r="G337" s="3"/>
      <c r="H337" s="3"/>
      <c r="I337" t="s">
        <v>62</v>
      </c>
      <c r="J337"/>
    </row>
    <row r="338" ht="12.75">
      <c r="B338" s="9"/>
    </row>
    <row r="339" spans="1:10" s="9" customFormat="1" ht="12.75">
      <c r="A339" s="6"/>
      <c r="B339" s="3" t="s">
        <v>67</v>
      </c>
      <c r="C339"/>
      <c r="D339"/>
      <c r="E339"/>
      <c r="F339" s="3">
        <v>2010</v>
      </c>
      <c r="G339" s="3">
        <v>2009</v>
      </c>
      <c r="I339"/>
      <c r="J339"/>
    </row>
    <row r="340" spans="1:10" s="9" customFormat="1" ht="12.75">
      <c r="A340" s="6"/>
      <c r="B340" t="s">
        <v>169</v>
      </c>
      <c r="C340"/>
      <c r="D340"/>
      <c r="E340"/>
      <c r="F340" s="10">
        <v>66536600</v>
      </c>
      <c r="G340" s="10">
        <v>66536600</v>
      </c>
      <c r="I340"/>
      <c r="J340"/>
    </row>
    <row r="341" spans="1:10" s="9" customFormat="1" ht="12.75">
      <c r="A341" s="6"/>
      <c r="B341" s="9" t="s">
        <v>231</v>
      </c>
      <c r="C341"/>
      <c r="D341"/>
      <c r="E341"/>
      <c r="F341" s="10">
        <v>13055775</v>
      </c>
      <c r="G341" s="10">
        <v>13136464</v>
      </c>
      <c r="I341"/>
      <c r="J341"/>
    </row>
    <row r="342" spans="1:10" s="9" customFormat="1" ht="12.75">
      <c r="A342" s="6"/>
      <c r="B342" s="9" t="s">
        <v>168</v>
      </c>
      <c r="C342"/>
      <c r="D342"/>
      <c r="E342"/>
      <c r="F342" s="70">
        <v>-1281223</v>
      </c>
      <c r="G342" s="70">
        <v>-854282</v>
      </c>
      <c r="H342" s="71"/>
      <c r="I342"/>
      <c r="J342"/>
    </row>
    <row r="343" spans="1:10" s="9" customFormat="1" ht="12.75">
      <c r="A343" s="6"/>
      <c r="B343" s="9" t="s">
        <v>67</v>
      </c>
      <c r="C343"/>
      <c r="D343"/>
      <c r="E343"/>
      <c r="F343" s="53">
        <f>SUM(F340:F342)</f>
        <v>78311152</v>
      </c>
      <c r="G343" s="53">
        <f>SUM(G340:G342)</f>
        <v>78818782</v>
      </c>
      <c r="I343"/>
      <c r="J343"/>
    </row>
    <row r="344" spans="1:10" s="9" customFormat="1" ht="12.75">
      <c r="A344" s="6"/>
      <c r="B344" s="3"/>
      <c r="C344"/>
      <c r="D344"/>
      <c r="E344"/>
      <c r="G344" s="2"/>
      <c r="I344"/>
      <c r="J344"/>
    </row>
    <row r="345" spans="1:10" s="9" customFormat="1" ht="12.75">
      <c r="A345" s="6"/>
      <c r="B345"/>
      <c r="C345"/>
      <c r="D345"/>
      <c r="E345"/>
      <c r="F345"/>
      <c r="G345"/>
      <c r="H345"/>
      <c r="I345"/>
      <c r="J345"/>
    </row>
    <row r="346" spans="1:10" s="9" customFormat="1" ht="12.75">
      <c r="A346" s="6"/>
      <c r="B346" s="3" t="s">
        <v>165</v>
      </c>
      <c r="C346"/>
      <c r="D346"/>
      <c r="E346"/>
      <c r="F346"/>
      <c r="G346"/>
      <c r="H346"/>
      <c r="I346"/>
      <c r="J346"/>
    </row>
    <row r="347" spans="1:10" s="9" customFormat="1" ht="12.75">
      <c r="A347" s="6"/>
      <c r="B347"/>
      <c r="C347"/>
      <c r="D347"/>
      <c r="E347"/>
      <c r="F347"/>
      <c r="G347"/>
      <c r="H347"/>
      <c r="I347"/>
      <c r="J347"/>
    </row>
    <row r="348" spans="1:10" s="9" customFormat="1" ht="12.75">
      <c r="A348" s="6">
        <v>30</v>
      </c>
      <c r="B348" s="3" t="s">
        <v>166</v>
      </c>
      <c r="C348"/>
      <c r="D348"/>
      <c r="E348"/>
      <c r="F348"/>
      <c r="G348"/>
      <c r="H348"/>
      <c r="I348"/>
      <c r="J348"/>
    </row>
    <row r="349" spans="1:10" s="9" customFormat="1" ht="12.75">
      <c r="A349" s="6"/>
      <c r="B349" t="s">
        <v>167</v>
      </c>
      <c r="C349"/>
      <c r="D349"/>
      <c r="E349"/>
      <c r="F349"/>
      <c r="G349"/>
      <c r="H349"/>
      <c r="I349"/>
      <c r="J349"/>
    </row>
    <row r="350" spans="1:10" s="9" customFormat="1" ht="12.75">
      <c r="A350" s="6"/>
      <c r="B350" s="9" t="s">
        <v>238</v>
      </c>
      <c r="C350"/>
      <c r="D350"/>
      <c r="E350"/>
      <c r="F350"/>
      <c r="G350"/>
      <c r="H350"/>
      <c r="I350"/>
      <c r="J350"/>
    </row>
    <row r="353" spans="1:10" s="9" customFormat="1" ht="12.75">
      <c r="A353" s="6"/>
      <c r="B353"/>
      <c r="C353"/>
      <c r="D353"/>
      <c r="E353" s="127"/>
      <c r="F353" s="127"/>
      <c r="G353" s="127"/>
      <c r="H353" s="127"/>
      <c r="I353"/>
      <c r="J353"/>
    </row>
    <row r="354" spans="1:8" s="9" customFormat="1" ht="12.75">
      <c r="A354" s="16"/>
      <c r="G354" s="17"/>
      <c r="H354" s="17"/>
    </row>
    <row r="355" spans="1:8" s="9" customFormat="1" ht="12.75">
      <c r="A355" s="16"/>
      <c r="G355" s="17"/>
      <c r="H355" s="17"/>
    </row>
    <row r="356" s="9" customFormat="1" ht="12.75">
      <c r="A356" s="16"/>
    </row>
    <row r="357" spans="1:2" s="9" customFormat="1" ht="12.75">
      <c r="A357" s="16"/>
      <c r="B357"/>
    </row>
    <row r="358" s="9" customFormat="1" ht="12.75">
      <c r="A358" s="16"/>
    </row>
    <row r="359" s="9" customFormat="1" ht="12.75">
      <c r="A359" s="16"/>
    </row>
    <row r="360" s="9" customFormat="1" ht="12.75">
      <c r="A360" s="16"/>
    </row>
    <row r="361" s="9" customFormat="1" ht="12.75">
      <c r="A361" s="16"/>
    </row>
    <row r="362" s="9" customFormat="1" ht="12.75">
      <c r="A362" s="16"/>
    </row>
    <row r="363" s="9" customFormat="1" ht="12.75">
      <c r="A363" s="16"/>
    </row>
    <row r="364" spans="1:2" s="9" customFormat="1" ht="12.75">
      <c r="A364" s="16"/>
      <c r="B364" s="3"/>
    </row>
    <row r="365" spans="1:2" s="9" customFormat="1" ht="12.75">
      <c r="A365" s="16"/>
      <c r="B365" s="3"/>
    </row>
    <row r="366" s="9" customFormat="1" ht="12.75">
      <c r="A366" s="16"/>
    </row>
    <row r="367" s="9" customFormat="1" ht="12.75">
      <c r="A367" s="16"/>
    </row>
    <row r="368" s="9" customFormat="1" ht="12.75">
      <c r="A368" s="16"/>
    </row>
    <row r="369" s="9" customFormat="1" ht="12.75">
      <c r="A369" s="16"/>
    </row>
    <row r="370" s="9" customFormat="1" ht="12.75">
      <c r="A370" s="16"/>
    </row>
    <row r="371" s="9" customFormat="1" ht="12.75">
      <c r="A371" s="16"/>
    </row>
    <row r="372" s="9" customFormat="1" ht="12.75">
      <c r="A372" s="16"/>
    </row>
    <row r="373" s="9" customFormat="1" ht="12.75">
      <c r="A373" s="16"/>
    </row>
    <row r="374" spans="1:10" ht="12.75">
      <c r="A374" s="16"/>
      <c r="B374" s="9"/>
      <c r="C374" s="9"/>
      <c r="D374" s="9"/>
      <c r="E374" s="9"/>
      <c r="F374" s="9"/>
      <c r="G374" s="9"/>
      <c r="H374" s="8"/>
      <c r="I374" s="9"/>
      <c r="J374" s="9"/>
    </row>
    <row r="375" spans="2:9" ht="12.75">
      <c r="B375" s="3"/>
      <c r="F375" s="8"/>
      <c r="G375" s="8"/>
      <c r="H375" s="8"/>
      <c r="I375" s="3"/>
    </row>
    <row r="376" spans="2:9" ht="12.75">
      <c r="B376" s="3"/>
      <c r="F376" s="8"/>
      <c r="G376" s="8"/>
      <c r="H376" s="8"/>
      <c r="I376" s="3"/>
    </row>
    <row r="377" spans="6:9" ht="12.75">
      <c r="F377" s="8"/>
      <c r="G377" s="8"/>
      <c r="H377" s="8"/>
      <c r="I377" s="3"/>
    </row>
    <row r="378" spans="2:4" ht="12.75">
      <c r="B378" s="3"/>
      <c r="C378" s="9"/>
      <c r="D378" s="9"/>
    </row>
    <row r="379" spans="2:8" ht="12.75">
      <c r="B379" s="29"/>
      <c r="C379" s="9"/>
      <c r="D379" s="9"/>
      <c r="G379" s="2"/>
      <c r="H379" s="2"/>
    </row>
    <row r="380" spans="2:8" ht="12.75">
      <c r="B380" s="28"/>
      <c r="C380" s="9"/>
      <c r="D380" s="9"/>
      <c r="G380" s="2"/>
      <c r="H380" s="2"/>
    </row>
    <row r="381" spans="2:8" ht="12.75">
      <c r="B381" s="28"/>
      <c r="C381" s="9"/>
      <c r="D381" s="9"/>
      <c r="G381" s="2"/>
      <c r="H381" s="2"/>
    </row>
    <row r="382" spans="2:8" ht="12.75">
      <c r="B382" s="29"/>
      <c r="C382" s="9"/>
      <c r="D382" s="9"/>
      <c r="F382" s="2"/>
      <c r="G382" s="2"/>
      <c r="H382" s="2"/>
    </row>
    <row r="383" spans="2:8" ht="12.75">
      <c r="B383" s="9"/>
      <c r="C383" s="9"/>
      <c r="D383" s="9"/>
      <c r="F383" s="2"/>
      <c r="G383" s="2"/>
      <c r="H383" s="2"/>
    </row>
    <row r="384" spans="1:10" s="9" customFormat="1" ht="12.75">
      <c r="A384" s="6"/>
      <c r="B384" s="3"/>
      <c r="E384"/>
      <c r="F384" s="2"/>
      <c r="G384" s="2"/>
      <c r="H384" s="2"/>
      <c r="I384"/>
      <c r="J384"/>
    </row>
    <row r="385" spans="1:10" s="9" customFormat="1" ht="12.75">
      <c r="A385" s="6"/>
      <c r="B385" s="29"/>
      <c r="E385"/>
      <c r="F385" s="2"/>
      <c r="G385" s="2"/>
      <c r="H385" s="2"/>
      <c r="I385"/>
      <c r="J385"/>
    </row>
    <row r="386" spans="1:10" s="9" customFormat="1" ht="12.75">
      <c r="A386" s="6"/>
      <c r="B386" s="29"/>
      <c r="E386"/>
      <c r="F386" s="2"/>
      <c r="G386" s="2"/>
      <c r="H386" s="2"/>
      <c r="I386"/>
      <c r="J386"/>
    </row>
    <row r="387" spans="1:10" s="9" customFormat="1" ht="12.75">
      <c r="A387" s="6"/>
      <c r="B387" s="29"/>
      <c r="E387"/>
      <c r="F387" s="2"/>
      <c r="G387" s="2"/>
      <c r="H387" s="2"/>
      <c r="I387"/>
      <c r="J387"/>
    </row>
    <row r="388" spans="1:10" s="9" customFormat="1" ht="12.75">
      <c r="A388" s="6"/>
      <c r="B388" s="29"/>
      <c r="E388"/>
      <c r="F388" s="2"/>
      <c r="G388" s="2"/>
      <c r="H388" s="2"/>
      <c r="I388"/>
      <c r="J388"/>
    </row>
    <row r="389" spans="1:10" s="9" customFormat="1" ht="12.75">
      <c r="A389" s="6"/>
      <c r="B389" s="29"/>
      <c r="E389" s="2"/>
      <c r="F389" s="2"/>
      <c r="G389" s="2"/>
      <c r="H389" s="2"/>
      <c r="I389"/>
      <c r="J389"/>
    </row>
    <row r="390" spans="1:10" s="9" customFormat="1" ht="12.75">
      <c r="A390" s="6"/>
      <c r="B390"/>
      <c r="C390"/>
      <c r="D390"/>
      <c r="E390"/>
      <c r="F390"/>
      <c r="G390" s="2"/>
      <c r="H390" s="2"/>
      <c r="I390"/>
      <c r="J390"/>
    </row>
    <row r="391" spans="1:10" s="9" customFormat="1" ht="12.75">
      <c r="A391" s="6"/>
      <c r="B391" s="3"/>
      <c r="C391"/>
      <c r="D391"/>
      <c r="E391"/>
      <c r="F391"/>
      <c r="G391" s="2"/>
      <c r="H391" s="2"/>
      <c r="I391"/>
      <c r="J391"/>
    </row>
    <row r="392" spans="1:10" s="9" customFormat="1" ht="12.75">
      <c r="A392" s="6"/>
      <c r="B392" s="14"/>
      <c r="C392"/>
      <c r="D392"/>
      <c r="E392"/>
      <c r="F392"/>
      <c r="G392" s="2"/>
      <c r="H392" s="2"/>
      <c r="I392"/>
      <c r="J392"/>
    </row>
    <row r="393" spans="1:10" s="9" customFormat="1" ht="12.75">
      <c r="A393" s="6"/>
      <c r="B393" s="14"/>
      <c r="C393"/>
      <c r="D393"/>
      <c r="E393"/>
      <c r="F393"/>
      <c r="G393" s="2"/>
      <c r="H393" s="2"/>
      <c r="I393"/>
      <c r="J393"/>
    </row>
    <row r="394" spans="1:10" s="9" customFormat="1" ht="12.75">
      <c r="A394" s="6"/>
      <c r="B394"/>
      <c r="C394"/>
      <c r="D394"/>
      <c r="E394"/>
      <c r="F394"/>
      <c r="G394" s="2"/>
      <c r="H394" s="2"/>
      <c r="I394"/>
      <c r="J394"/>
    </row>
    <row r="402" ht="12.75">
      <c r="B402" s="3"/>
    </row>
    <row r="403" ht="12.75">
      <c r="B403" s="3"/>
    </row>
  </sheetData>
  <sheetProtection/>
  <mergeCells count="8">
    <mergeCell ref="E353:F353"/>
    <mergeCell ref="G353:H353"/>
    <mergeCell ref="G74:H74"/>
    <mergeCell ref="G103:H103"/>
    <mergeCell ref="E336:F336"/>
    <mergeCell ref="G336:H336"/>
    <mergeCell ref="D167:E167"/>
    <mergeCell ref="F167:G167"/>
  </mergeCells>
  <printOptions/>
  <pageMargins left="0.75" right="0.75" top="1" bottom="1" header="0.5" footer="0.5"/>
  <pageSetup orientation="portrait" r:id="rId1"/>
  <rowBreaks count="6" manualBreakCount="6">
    <brk id="48" max="255" man="1"/>
    <brk id="95" max="255" man="1"/>
    <brk id="139" max="255" man="1"/>
    <brk id="184" max="255" man="1"/>
    <brk id="230" max="255" man="1"/>
    <brk id="2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alanwong</cp:lastModifiedBy>
  <cp:lastPrinted>2011-02-24T08:45:40Z</cp:lastPrinted>
  <dcterms:created xsi:type="dcterms:W3CDTF">2002-11-12T04:54:08Z</dcterms:created>
  <dcterms:modified xsi:type="dcterms:W3CDTF">2011-02-24T10:17:04Z</dcterms:modified>
  <cp:category/>
  <cp:version/>
  <cp:contentType/>
  <cp:contentStatus/>
</cp:coreProperties>
</file>