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<sst xmlns="http://schemas.openxmlformats.org/spreadsheetml/2006/main" count="378" uniqueCount="270">
  <si>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</si>
  <si>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</si>
  <si>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</si>
  <si>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</si>
  <si>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</si>
  <si>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</si>
  <si>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</si>
  <si>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</si>
  <si>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RM '000</t>
  </si>
  <si>
    <t>Property, plant and equipment</t>
  </si>
  <si>
    <t>Inventories</t>
  </si>
  <si>
    <t>Segment information</t>
  </si>
  <si>
    <t>Segment information is presented in respect of the Group's business segment.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</si>
  <si>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</si>
  <si>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</si>
  <si>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</si>
  <si>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</si>
  <si>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</si>
  <si>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</si>
  <si>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</si>
  <si>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</si>
  <si>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</si>
  <si>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>Investment in associates</t>
  </si>
  <si>
    <t>Current assets</t>
  </si>
  <si>
    <t>Cash and cash equivalents</t>
  </si>
  <si>
    <t>Current liabilities</t>
  </si>
  <si>
    <t>Borrowings (secured)</t>
  </si>
  <si>
    <t>Share capital</t>
  </si>
  <si>
    <t xml:space="preserve">Long term and deferred liabilities </t>
  </si>
  <si>
    <t>Deferred taxation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</si>
  <si>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</si>
  <si>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</si>
  <si>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</si>
  <si>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</si>
  <si>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</si>
  <si>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Net change in Cash and Cash Equivalents</t>
  </si>
  <si>
    <t>Dividends paid</t>
  </si>
  <si>
    <t>Sale of Investments and/or Properties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</si>
  <si>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</si>
  <si>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</si>
  <si>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</si>
  <si>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</si>
  <si>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</si>
  <si>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</si>
  <si>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</si>
  <si>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</si>
  <si>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</si>
  <si>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</si>
  <si>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</si>
  <si>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</si>
  <si>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</si>
  <si>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</si>
  <si>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</si>
  <si>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</si>
  <si>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</si>
  <si>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</si>
  <si>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Purchase or Sale of Quoted Securities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</si>
  <si>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</si>
  <si>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</si>
  <si>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</si>
  <si>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</si>
  <si>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</si>
  <si>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</si>
  <si>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</si>
  <si>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 xml:space="preserve">Borrowings </t>
  </si>
  <si>
    <t>Basis of preparation</t>
  </si>
  <si>
    <t>Current Quarter</t>
  </si>
  <si>
    <t>There were no sale of investments or properties for the current financial quarter and year todate.</t>
  </si>
  <si>
    <t>The interim financial report is unaudited and has been prepared in compliance with</t>
  </si>
  <si>
    <t xml:space="preserve">The interim financial report should be read in conjunction with the audited financial 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</si>
  <si>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</si>
  <si>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</si>
  <si>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</si>
  <si>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</si>
  <si>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</si>
  <si>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</si>
  <si>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JPY</t>
  </si>
  <si>
    <t>Rate</t>
  </si>
  <si>
    <t>Weighted average number of ordinary shares</t>
  </si>
  <si>
    <t>3 months ended</t>
  </si>
  <si>
    <t xml:space="preserve">RM 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</si>
  <si>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</si>
  <si>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</si>
  <si>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</si>
  <si>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</si>
  <si>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</si>
  <si>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</si>
  <si>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</si>
  <si>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</si>
  <si>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</si>
  <si>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</si>
  <si>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</si>
  <si>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</si>
  <si>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</si>
  <si>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</si>
  <si>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The Group does not have any financial instrument with off balance sheet risk</t>
  </si>
  <si>
    <t>currencies in relation to the Group's sales and purchases.</t>
  </si>
  <si>
    <t>Forward foreign exchange contracts are entered into with licensed banks</t>
  </si>
  <si>
    <t>to hedge certain portions of the Group's sales and purchases. All the foreign</t>
  </si>
  <si>
    <t>exchange contracts mature within 12 months and any gain or loss on</t>
  </si>
  <si>
    <t>foreign exchange contracts are dealt with in the income statement.</t>
  </si>
  <si>
    <t>Unaudited Condensed consolidated income statements</t>
  </si>
  <si>
    <t>Unaudited Condensed Consolidated Balance Sheet</t>
  </si>
  <si>
    <t>Unaudited Condensed Consolidated Statement of Changes in Equity</t>
  </si>
  <si>
    <t>Unaudited Condensed Consolidated Cash Flow Statements</t>
  </si>
  <si>
    <t>Net asset per share (RM)</t>
  </si>
  <si>
    <t>FRS 134, Interim Financial Reporting and paragraph 9.22 of the Listing Requirements</t>
  </si>
  <si>
    <t>of Bursa Malaysia Securities Berhad.</t>
  </si>
  <si>
    <t>These explanatory notes attached to the interim financial statements provide an</t>
  </si>
  <si>
    <t xml:space="preserve">explanation of events and transactions that are significant to an understanding of the </t>
  </si>
  <si>
    <t>changes in the financial position and performance of the Group since the year ended</t>
  </si>
  <si>
    <t xml:space="preserve">Notes to the interim financial report </t>
  </si>
  <si>
    <t>Changes in Accounting Policies</t>
  </si>
  <si>
    <t>The significant accounting policies adopted are consistent with those of the audited</t>
  </si>
  <si>
    <t>Commentary on Prospects</t>
  </si>
  <si>
    <t>Attributable to :</t>
  </si>
  <si>
    <t>Equity shareholders of the parent</t>
  </si>
  <si>
    <t>Minority interest</t>
  </si>
  <si>
    <t xml:space="preserve">Earnings per share attributable to </t>
  </si>
  <si>
    <t>equity holders of the parent :</t>
  </si>
  <si>
    <t>Total equity</t>
  </si>
  <si>
    <t>Equity attributable to equity holders</t>
  </si>
  <si>
    <t>of the parent :</t>
  </si>
  <si>
    <t>Share premium</t>
  </si>
  <si>
    <t>Retained profit</t>
  </si>
  <si>
    <t>Minority</t>
  </si>
  <si>
    <t>Interest</t>
  </si>
  <si>
    <t>Equity</t>
  </si>
  <si>
    <t>Attributable to equity holders of the parent</t>
  </si>
  <si>
    <t>Property/</t>
  </si>
  <si>
    <t>Investment</t>
  </si>
  <si>
    <t>Elimination</t>
  </si>
  <si>
    <t>Consolidated</t>
  </si>
  <si>
    <t>Inter-segment</t>
  </si>
  <si>
    <t>Total Revenue</t>
  </si>
  <si>
    <t>Operating Profit</t>
  </si>
  <si>
    <t>External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</si>
  <si>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</si>
  <si>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</si>
  <si>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</si>
  <si>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</si>
  <si>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</si>
  <si>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</si>
  <si>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</si>
  <si>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</si>
  <si>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Interest income</t>
  </si>
  <si>
    <t>Operating profit</t>
  </si>
  <si>
    <t>Page 1</t>
  </si>
  <si>
    <t>Cost of Sales</t>
  </si>
  <si>
    <t>Gross Profit</t>
  </si>
  <si>
    <t>following foreign currencies :</t>
  </si>
  <si>
    <t>Trading</t>
  </si>
  <si>
    <t>Manufacturing</t>
  </si>
  <si>
    <t>Authorised and contracted for :</t>
  </si>
  <si>
    <t>(A) Basic earnings per share</t>
  </si>
  <si>
    <t>Distribution expenses</t>
  </si>
  <si>
    <t>Administration expenses</t>
  </si>
  <si>
    <t>Cash and Cash Equivalents at 1 January</t>
  </si>
  <si>
    <t>Other operating expenses</t>
  </si>
  <si>
    <t>Profit/(loss) before tax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</si>
  <si>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</si>
  <si>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</si>
  <si>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</si>
  <si>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There are no changes in the composition of the Group for the current financial quarter.</t>
  </si>
  <si>
    <t>N/A</t>
  </si>
  <si>
    <t xml:space="preserve">The breakdown is as follows : </t>
  </si>
  <si>
    <t>Subsidiaries</t>
  </si>
  <si>
    <t>Share of profit/(loss) of associates</t>
  </si>
  <si>
    <t>Other operating income</t>
  </si>
  <si>
    <t>There were no issuance of shares during the quarter.</t>
  </si>
  <si>
    <t xml:space="preserve">Associate </t>
  </si>
  <si>
    <t>Cumulative</t>
  </si>
  <si>
    <t>Provisions</t>
  </si>
  <si>
    <t>NIL</t>
  </si>
  <si>
    <t>Trust receipts-secured</t>
  </si>
  <si>
    <t>Finance lease liabilities-secured</t>
  </si>
  <si>
    <t>Fixed rate term loan-secured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</si>
  <si>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</si>
  <si>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</si>
  <si>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</si>
  <si>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</si>
  <si>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</si>
  <si>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</si>
  <si>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</si>
  <si>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</si>
  <si>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Accumulated</t>
  </si>
  <si>
    <t>Included in short-term borrowings are trust receipt denominated in the</t>
  </si>
  <si>
    <t>Treasury shares</t>
  </si>
  <si>
    <t>Treasury</t>
  </si>
  <si>
    <t>Shares</t>
  </si>
  <si>
    <t>At 1 January 2008</t>
  </si>
  <si>
    <t xml:space="preserve">There is no valuation of property, plant and equipment as the Group does not adopt a </t>
  </si>
  <si>
    <t>revaluation policy on property, plant and equipment.</t>
  </si>
  <si>
    <t>Depreciation</t>
  </si>
  <si>
    <t>Amortisation of prepaid lease payment</t>
  </si>
  <si>
    <t>RM 2.8 million</t>
  </si>
  <si>
    <t>Overdraft</t>
  </si>
  <si>
    <t>The Group's effective tax rate is lower than the statutory tax rate due to tax incentives.</t>
  </si>
  <si>
    <t>Capital commitments outstanding not provided for in the interim financial report</t>
  </si>
  <si>
    <t>31 Dec 2008</t>
  </si>
  <si>
    <t>31.12.08</t>
  </si>
  <si>
    <t xml:space="preserve">Dividends proposed </t>
  </si>
  <si>
    <t>In addition, a subsidiary of the company had issued financial guarantees to certain</t>
  </si>
  <si>
    <t xml:space="preserve">financial institutions in the normal course of business. These guarantees amount to </t>
  </si>
  <si>
    <t>the date of this report. These facilities include letters of credit, trust receipt, overdraft,</t>
  </si>
  <si>
    <t>finance leases and term loans.</t>
  </si>
  <si>
    <t>At 1 January 2009</t>
  </si>
  <si>
    <t>Acquisition of treasury shares</t>
  </si>
  <si>
    <t>Current tax assets</t>
  </si>
  <si>
    <t>Current tax liabilities</t>
  </si>
  <si>
    <t>Payables and Accruals</t>
  </si>
  <si>
    <t>Receivables and Deposits</t>
  </si>
  <si>
    <t>Prepaid lease payments</t>
  </si>
  <si>
    <t>Investment properties</t>
  </si>
  <si>
    <t>Deferred tax assets</t>
  </si>
  <si>
    <t>statements of the Group for the year ended 31 December 2008.</t>
  </si>
  <si>
    <t>31 December 2008.</t>
  </si>
  <si>
    <t>RM 117.5 million</t>
  </si>
  <si>
    <t xml:space="preserve">facilities granted to subsidiaries and associates amounted to RM 120.3 million as at </t>
  </si>
  <si>
    <t>RM 7.1 million.</t>
  </si>
  <si>
    <t>FY2009</t>
  </si>
  <si>
    <t>(B) Diluted earnings per ordinary share-Not Applicable</t>
  </si>
  <si>
    <t>Authorisation for issue</t>
  </si>
  <si>
    <t>The interim financial statements were authorised for issue by the Board of Directors</t>
  </si>
  <si>
    <t>financial statements for the year ended 31 December 2008.</t>
  </si>
  <si>
    <t>Annual Financial Statements for the year ended 31 December 2008.</t>
  </si>
  <si>
    <t>The directors expect the operating environment for the current financial year to remain</t>
  </si>
  <si>
    <t>EURO</t>
  </si>
  <si>
    <t>None</t>
  </si>
  <si>
    <t>Effect of treasury shares held</t>
  </si>
  <si>
    <t>Issued ordinary shares at beginning of the year</t>
  </si>
  <si>
    <t>For the period ended 30 September 2009</t>
  </si>
  <si>
    <t>Period ended 30 September</t>
  </si>
  <si>
    <t>on 20 November 2009.</t>
  </si>
  <si>
    <t>Period ended 30 Sept</t>
  </si>
  <si>
    <t>At 30 Sept 2009</t>
  </si>
  <si>
    <t>30 Sept 2009</t>
  </si>
  <si>
    <t>At 30 Sept 2008</t>
  </si>
  <si>
    <t>30 Sept 2009 up to the date of this report, which is likely to substantially</t>
  </si>
  <si>
    <t>30 Sept 2008</t>
  </si>
  <si>
    <t>9 months ended</t>
  </si>
  <si>
    <t>30.09.09</t>
  </si>
  <si>
    <t>The company purchased 271,200 of its own shares during the quarter under review.</t>
  </si>
  <si>
    <t>as at 20 November 2009, apart from outstanding forward contracts on foreign</t>
  </si>
  <si>
    <t xml:space="preserve">The Group's turnover for the third quarter ended 30 Sept 2009 was RM 30.5 million </t>
  </si>
  <si>
    <t>compared to RM 31.8 million in the corresponding quarter of the previous year.</t>
  </si>
  <si>
    <t>compared to profit before tax of RM 5.5 million in the corresponding quarter of the previous year.</t>
  </si>
  <si>
    <t>compared to RM 4.8 million in the immediate preceding quarter. (Quarter 2 of FY 2009)</t>
  </si>
  <si>
    <t>During the quarter, the Company paid a first and final dividend for financial year</t>
  </si>
  <si>
    <t>(a) The total purchase consideration of quoted securites are as follows :</t>
  </si>
  <si>
    <t xml:space="preserve">Current </t>
  </si>
  <si>
    <t>quarter</t>
  </si>
  <si>
    <t>Financial</t>
  </si>
  <si>
    <t>year to date</t>
  </si>
  <si>
    <t>Cost of purchase</t>
  </si>
  <si>
    <t>(b) The disposals of quoted securities are as follows :</t>
  </si>
  <si>
    <t>Proceeds from disposal of quoted securities</t>
  </si>
  <si>
    <t>Gain/(loss) on disposal of quoted securities</t>
  </si>
  <si>
    <t>The investments in quoted securities as at 30 Sept 2009 were as follows :</t>
  </si>
  <si>
    <t>At cost</t>
  </si>
  <si>
    <t>At carrying value/book value</t>
  </si>
  <si>
    <t>At market value</t>
  </si>
  <si>
    <t>Purchase or Sale of Quoted Securities-Continued</t>
  </si>
  <si>
    <t>Cash and Cash Equivalents at 30 September</t>
  </si>
  <si>
    <t>Short term investments</t>
  </si>
  <si>
    <t>The Group's profit before taxation for the third quarter ended 30 Sept 2009 was RM 4.0 million</t>
  </si>
  <si>
    <t>For the quarter under review, the Group recorded a profit before tax of RM 4.0 million</t>
  </si>
  <si>
    <t xml:space="preserve">challenging. However, the directors expect the Group to remain profitable in the </t>
  </si>
  <si>
    <t>current financial year.</t>
  </si>
  <si>
    <t>2008 totalling RM 4,915,923. The dividend was paid on 28 July 2009.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</si>
</sst>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center"/>
    </xf>
    <xf numFmtId="182" fontId="1" fillId="0" borderId="0" xfId="42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center"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182" fontId="0" fillId="0" borderId="11" xfId="42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>
      <alignment horizontal="right"/>
    </xf>
    <xf numFmtId="182" fontId="1" fillId="0" borderId="0" xfId="42" applyNumberFormat="1" applyFont="1" applyAlignment="1" quotePrefix="1">
      <alignment horizontal="right"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24" borderId="12" xfId="0" applyNumberFormat="1" applyFill="1" applyBorder="1" applyAlignment="1">
      <alignment/>
    </xf>
    <xf numFmtId="3" fontId="0" fillId="24" borderId="12" xfId="0" applyNumberFormat="1" applyFill="1" applyBorder="1" applyAlignment="1">
      <alignment horizontal="right"/>
    </xf>
    <xf numFmtId="3" fontId="0" fillId="24" borderId="13" xfId="0" applyNumberFormat="1" applyFill="1" applyBorder="1" applyAlignment="1">
      <alignment horizontal="right"/>
    </xf>
    <xf numFmtId="3" fontId="0" fillId="24" borderId="15" xfId="0" applyNumberFormat="1" applyFill="1" applyBorder="1" applyAlignment="1">
      <alignment horizontal="right"/>
    </xf>
    <xf numFmtId="3" fontId="0" fillId="24" borderId="17" xfId="0" applyNumberFormat="1" applyFill="1" applyBorder="1" applyAlignment="1">
      <alignment horizontal="right"/>
    </xf>
    <xf numFmtId="181" fontId="1" fillId="0" borderId="0" xfId="42" applyNumberFormat="1" applyFont="1" applyAlignment="1">
      <alignment horizontal="left"/>
    </xf>
    <xf numFmtId="15" fontId="4" fillId="0" borderId="0" xfId="0" applyNumberFormat="1" applyFont="1" applyAlignment="1" quotePrefix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15" fontId="0" fillId="0" borderId="17" xfId="0" applyNumberFormat="1" applyFont="1" applyBorder="1" applyAlignment="1" quotePrefix="1">
      <alignment/>
    </xf>
    <xf numFmtId="15" fontId="0" fillId="0" borderId="13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Border="1" applyAlignment="1">
      <alignment/>
    </xf>
    <xf numFmtId="182" fontId="23" fillId="0" borderId="0" xfId="42" applyNumberFormat="1" applyFont="1" applyAlignment="1">
      <alignment/>
    </xf>
    <xf numFmtId="182" fontId="0" fillId="24" borderId="0" xfId="42" applyNumberFormat="1" applyFont="1" applyFill="1" applyAlignment="1">
      <alignment/>
    </xf>
    <xf numFmtId="182" fontId="0" fillId="24" borderId="0" xfId="42" applyNumberFormat="1" applyFont="1" applyFill="1" applyAlignment="1">
      <alignment horizontal="center"/>
    </xf>
    <xf numFmtId="182" fontId="0" fillId="24" borderId="0" xfId="42" applyNumberFormat="1" applyFont="1" applyFill="1" applyAlignment="1">
      <alignment horizontal="right"/>
    </xf>
    <xf numFmtId="0" fontId="0" fillId="24" borderId="0" xfId="0" applyFont="1" applyFill="1" applyAlignment="1">
      <alignment horizontal="right"/>
    </xf>
    <xf numFmtId="182" fontId="0" fillId="0" borderId="0" xfId="42" applyNumberFormat="1" applyAlignment="1">
      <alignment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left"/>
    </xf>
    <xf numFmtId="3" fontId="0" fillId="0" borderId="0" xfId="42" applyNumberFormat="1" applyAlignment="1">
      <alignment horizontal="left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24" borderId="18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8">
      <selection activeCell="B36" sqref="B36"/>
    </sheetView>
  </sheetViews>
  <sheetFormatPr defaultColWidth="9.140625" defaultRowHeight="12.75"/>
  <cols>
    <col min="1" max="1" width="35.7109375" style="0" customWidth="1"/>
    <col min="3" max="3" width="10.7109375" style="0" customWidth="1"/>
    <col min="4" max="4" width="2.7109375" style="0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101</v>
      </c>
      <c r="F3" s="8" t="s">
        <v>147</v>
      </c>
      <c r="G3" t="s">
        <v>85</v>
      </c>
    </row>
    <row r="4" ht="12.75">
      <c r="A4" s="3" t="s">
        <v>231</v>
      </c>
    </row>
    <row r="5" spans="1:6" ht="12.75">
      <c r="A5" s="3"/>
      <c r="C5" s="8"/>
      <c r="F5" s="8"/>
    </row>
    <row r="6" spans="1:6" ht="12.75">
      <c r="A6" s="3"/>
      <c r="C6" s="8"/>
      <c r="F6" s="8"/>
    </row>
    <row r="7" spans="2:6" ht="12.75">
      <c r="B7" s="107" t="s">
        <v>66</v>
      </c>
      <c r="C7" s="107"/>
      <c r="D7" s="21"/>
      <c r="E7" s="108" t="s">
        <v>171</v>
      </c>
      <c r="F7" s="109"/>
    </row>
    <row r="8" spans="1:6" ht="12.75">
      <c r="A8" s="3" t="s">
        <v>234</v>
      </c>
      <c r="B8" s="3">
        <v>2009</v>
      </c>
      <c r="C8" s="3">
        <v>2008</v>
      </c>
      <c r="D8" s="22"/>
      <c r="E8" s="3">
        <v>2009</v>
      </c>
      <c r="F8" s="3">
        <v>2008</v>
      </c>
    </row>
    <row r="9" spans="2:8" ht="12.75">
      <c r="B9" s="8" t="s">
        <v>8</v>
      </c>
      <c r="C9" s="8" t="s">
        <v>8</v>
      </c>
      <c r="D9" s="23"/>
      <c r="E9" s="8" t="s">
        <v>8</v>
      </c>
      <c r="F9" s="8" t="s">
        <v>8</v>
      </c>
      <c r="H9" s="94"/>
    </row>
    <row r="10" ht="12.75">
      <c r="D10" s="24"/>
    </row>
    <row r="11" spans="1:6" ht="12.75">
      <c r="A11" t="s">
        <v>13</v>
      </c>
      <c r="B11" s="2">
        <f>+E11-53092</f>
        <v>30475</v>
      </c>
      <c r="C11" s="2">
        <v>31792</v>
      </c>
      <c r="D11" s="25"/>
      <c r="E11" s="2">
        <v>83567</v>
      </c>
      <c r="F11" s="2">
        <v>105172</v>
      </c>
    </row>
    <row r="12" spans="1:6" ht="12.75">
      <c r="A12" t="s">
        <v>148</v>
      </c>
      <c r="B12" s="5">
        <f>+E12+41101</f>
        <v>-25579</v>
      </c>
      <c r="C12" s="5">
        <v>-25055</v>
      </c>
      <c r="D12" s="26"/>
      <c r="E12" s="5">
        <v>-66680</v>
      </c>
      <c r="F12" s="5">
        <v>-80309</v>
      </c>
    </row>
    <row r="13" spans="1:6" ht="12.75">
      <c r="A13" t="s">
        <v>149</v>
      </c>
      <c r="B13" s="2">
        <f>+B11+B12</f>
        <v>4896</v>
      </c>
      <c r="C13" s="2">
        <f>+C11+C12</f>
        <v>6737</v>
      </c>
      <c r="D13" s="25"/>
      <c r="E13" s="2">
        <f>+E11+E12</f>
        <v>16887</v>
      </c>
      <c r="F13" s="2">
        <f>+F11+F12</f>
        <v>24863</v>
      </c>
    </row>
    <row r="14" spans="2:6" ht="12.75">
      <c r="B14" s="2"/>
      <c r="C14" s="2"/>
      <c r="D14" s="25"/>
      <c r="E14" s="2"/>
      <c r="F14" s="2"/>
    </row>
    <row r="15" spans="1:6" ht="12.75">
      <c r="A15" t="s">
        <v>155</v>
      </c>
      <c r="B15" s="2">
        <f>+E15+1729</f>
        <v>-752</v>
      </c>
      <c r="C15" s="2">
        <v>-1374</v>
      </c>
      <c r="D15" s="25"/>
      <c r="E15" s="2">
        <v>-2481</v>
      </c>
      <c r="F15" s="2">
        <v>-4501</v>
      </c>
    </row>
    <row r="16" spans="1:6" ht="12.75">
      <c r="A16" t="s">
        <v>156</v>
      </c>
      <c r="B16" s="2">
        <f>+E16+1603</f>
        <v>-618</v>
      </c>
      <c r="C16" s="2">
        <v>-39</v>
      </c>
      <c r="D16" s="25"/>
      <c r="E16" s="2">
        <v>-2221</v>
      </c>
      <c r="F16" s="2">
        <v>-4356</v>
      </c>
    </row>
    <row r="17" spans="1:6" ht="12.75">
      <c r="A17" t="s">
        <v>158</v>
      </c>
      <c r="B17" s="2">
        <f>+E17+256</f>
        <v>-47</v>
      </c>
      <c r="C17" s="2">
        <v>27</v>
      </c>
      <c r="D17" s="25"/>
      <c r="E17" s="2">
        <v>-303</v>
      </c>
      <c r="F17" s="2">
        <v>-166</v>
      </c>
    </row>
    <row r="18" spans="1:6" ht="12.75">
      <c r="A18" t="s">
        <v>168</v>
      </c>
      <c r="B18" s="5">
        <f>+E18-543</f>
        <v>690</v>
      </c>
      <c r="C18" s="5">
        <v>418</v>
      </c>
      <c r="D18" s="26"/>
      <c r="E18" s="5">
        <v>1233</v>
      </c>
      <c r="F18" s="5">
        <v>1710</v>
      </c>
    </row>
    <row r="19" spans="2:6" ht="12.75">
      <c r="B19" s="10"/>
      <c r="C19" s="10"/>
      <c r="D19" s="25"/>
      <c r="E19" s="10"/>
      <c r="F19" s="10"/>
    </row>
    <row r="20" spans="1:6" ht="12.75">
      <c r="A20" t="s">
        <v>146</v>
      </c>
      <c r="B20" s="2">
        <f>SUM(B13:B18)</f>
        <v>4169</v>
      </c>
      <c r="C20" s="2">
        <f>SUM(C13:C18)</f>
        <v>5769</v>
      </c>
      <c r="D20" s="25"/>
      <c r="E20" s="2">
        <f>SUM(E13:E18)</f>
        <v>13115</v>
      </c>
      <c r="F20" s="2">
        <f>SUM(F13:F18)</f>
        <v>17550</v>
      </c>
    </row>
    <row r="21" spans="2:6" ht="12.75">
      <c r="B21" s="2"/>
      <c r="C21" s="2"/>
      <c r="D21" s="25"/>
      <c r="E21" s="2"/>
      <c r="F21" s="2"/>
    </row>
    <row r="22" spans="1:6" ht="12.75">
      <c r="A22" t="s">
        <v>144</v>
      </c>
      <c r="B22" s="2">
        <f>+E22+555</f>
        <v>-299</v>
      </c>
      <c r="C22" s="2">
        <v>-468</v>
      </c>
      <c r="D22" s="25"/>
      <c r="E22" s="2">
        <v>-854</v>
      </c>
      <c r="F22" s="2">
        <v>-1288</v>
      </c>
    </row>
    <row r="23" spans="1:6" ht="12.75">
      <c r="A23" t="s">
        <v>145</v>
      </c>
      <c r="B23" s="2">
        <f>+E23-143</f>
        <v>85</v>
      </c>
      <c r="C23" s="2">
        <v>75</v>
      </c>
      <c r="D23" s="25"/>
      <c r="E23" s="2">
        <v>228</v>
      </c>
      <c r="F23" s="2">
        <v>167</v>
      </c>
    </row>
    <row r="24" spans="2:6" ht="12.75">
      <c r="B24" s="2"/>
      <c r="C24" s="2"/>
      <c r="D24" s="25"/>
      <c r="E24" s="2"/>
      <c r="F24" s="2"/>
    </row>
    <row r="25" spans="1:6" ht="12.75">
      <c r="A25" t="s">
        <v>167</v>
      </c>
      <c r="B25" s="5">
        <v>0</v>
      </c>
      <c r="C25" s="5">
        <v>150</v>
      </c>
      <c r="D25" s="26"/>
      <c r="E25" s="5">
        <v>0</v>
      </c>
      <c r="F25" s="5">
        <v>500</v>
      </c>
    </row>
    <row r="26" spans="2:6" ht="12.75">
      <c r="B26" s="2"/>
      <c r="C26" s="2"/>
      <c r="D26" s="25"/>
      <c r="E26" s="2"/>
      <c r="F26" s="2"/>
    </row>
    <row r="27" spans="1:6" ht="12.75">
      <c r="A27" t="s">
        <v>159</v>
      </c>
      <c r="B27" s="2">
        <f>SUM(B20:B25)</f>
        <v>3955</v>
      </c>
      <c r="C27" s="2">
        <f>SUM(C20:C25)</f>
        <v>5526</v>
      </c>
      <c r="D27" s="25"/>
      <c r="E27" s="2">
        <f>SUM(E20:E25)</f>
        <v>12489</v>
      </c>
      <c r="F27" s="2">
        <f>SUM(F20:F25)</f>
        <v>16929</v>
      </c>
    </row>
    <row r="28" spans="1:6" ht="12.75">
      <c r="A28" t="s">
        <v>30</v>
      </c>
      <c r="B28" s="5">
        <f>+E28+2053</f>
        <v>-951</v>
      </c>
      <c r="C28" s="5">
        <v>-963</v>
      </c>
      <c r="D28" s="26"/>
      <c r="E28" s="5">
        <v>-3004</v>
      </c>
      <c r="F28" s="5">
        <v>-4170</v>
      </c>
    </row>
    <row r="29" spans="1:6" ht="12.75">
      <c r="A29" t="s">
        <v>31</v>
      </c>
      <c r="B29" s="58">
        <f>+B27+B28</f>
        <v>3004</v>
      </c>
      <c r="C29" s="58">
        <f>+C27+C28</f>
        <v>4563</v>
      </c>
      <c r="D29" s="59"/>
      <c r="E29" s="58">
        <f>+E27+E28</f>
        <v>9485</v>
      </c>
      <c r="F29" s="58">
        <f>+F27+F28</f>
        <v>12759</v>
      </c>
    </row>
    <row r="30" spans="2:6" ht="12.75">
      <c r="B30" s="10"/>
      <c r="C30" s="10"/>
      <c r="D30" s="33"/>
      <c r="E30" s="10"/>
      <c r="F30" s="10"/>
    </row>
    <row r="31" spans="1:6" ht="12.75">
      <c r="A31" s="3" t="s">
        <v>115</v>
      </c>
      <c r="B31" s="10"/>
      <c r="C31" s="10"/>
      <c r="D31" s="25"/>
      <c r="E31" s="10"/>
      <c r="F31" s="10"/>
    </row>
    <row r="32" spans="1:6" ht="12.75">
      <c r="A32" t="s">
        <v>116</v>
      </c>
      <c r="B32" s="10">
        <v>3006</v>
      </c>
      <c r="C32" s="10">
        <v>4566</v>
      </c>
      <c r="D32" s="25"/>
      <c r="E32" s="10">
        <v>9492</v>
      </c>
      <c r="F32" s="10">
        <v>12764</v>
      </c>
    </row>
    <row r="33" spans="1:6" ht="12.75">
      <c r="A33" t="s">
        <v>117</v>
      </c>
      <c r="B33" s="10">
        <v>-2</v>
      </c>
      <c r="C33" s="10">
        <v>-3</v>
      </c>
      <c r="D33" s="25"/>
      <c r="E33" s="10">
        <v>-7</v>
      </c>
      <c r="F33" s="10">
        <v>-5</v>
      </c>
    </row>
    <row r="34" spans="1:6" ht="12.75">
      <c r="A34" t="s">
        <v>32</v>
      </c>
      <c r="B34" s="58">
        <f>+B32+B33</f>
        <v>3004</v>
      </c>
      <c r="C34" s="58">
        <f>+C32+C33</f>
        <v>4563</v>
      </c>
      <c r="D34" s="59"/>
      <c r="E34" s="58">
        <f>+E32+E33</f>
        <v>9485</v>
      </c>
      <c r="F34" s="58">
        <f>+F32+F33</f>
        <v>12759</v>
      </c>
    </row>
    <row r="35" spans="2:6" ht="12.75">
      <c r="B35" s="2"/>
      <c r="C35" s="10"/>
      <c r="D35" s="2"/>
      <c r="E35" s="2"/>
      <c r="F35" s="10"/>
    </row>
    <row r="36" spans="1:6" ht="12.75">
      <c r="A36" s="57" t="s">
        <v>118</v>
      </c>
      <c r="B36" s="2"/>
      <c r="C36" s="10"/>
      <c r="D36" s="2"/>
      <c r="E36" s="2"/>
      <c r="F36" s="10"/>
    </row>
    <row r="37" spans="1:6" ht="12.75">
      <c r="A37" s="57" t="s">
        <v>119</v>
      </c>
      <c r="B37" s="2"/>
      <c r="C37" s="10"/>
      <c r="D37" s="2"/>
      <c r="E37" s="2"/>
      <c r="F37" s="10"/>
    </row>
    <row r="38" spans="2:6" ht="12.75">
      <c r="B38" s="68"/>
      <c r="C38" s="68"/>
      <c r="D38" s="68"/>
      <c r="E38" s="68"/>
      <c r="F38" s="68"/>
    </row>
    <row r="39" spans="1:6" ht="12.75">
      <c r="A39" t="s">
        <v>33</v>
      </c>
      <c r="B39" s="11">
        <f>+B32*100*1000/+notes!F267</f>
        <v>4.570199565228979</v>
      </c>
      <c r="C39" s="11">
        <f>+C32*100*1000/+notes!G267</f>
        <v>6.905235338919567</v>
      </c>
      <c r="D39" s="11"/>
      <c r="E39" s="11">
        <f>+E32*100*1000/+notes!F267</f>
        <v>14.431248926531428</v>
      </c>
      <c r="F39" s="11">
        <f>+F32*100*1000/+notes!G267</f>
        <v>19.303202773974892</v>
      </c>
    </row>
    <row r="40" spans="1:6" ht="12.75">
      <c r="A40" s="9" t="s">
        <v>73</v>
      </c>
      <c r="B40" s="13" t="s">
        <v>164</v>
      </c>
      <c r="C40" s="13" t="s">
        <v>164</v>
      </c>
      <c r="D40" s="13"/>
      <c r="E40" s="13" t="s">
        <v>164</v>
      </c>
      <c r="F40" s="13" t="s">
        <v>164</v>
      </c>
    </row>
    <row r="41" spans="2:6" ht="12.75">
      <c r="B41" s="13"/>
      <c r="C41" s="13"/>
      <c r="D41" s="13"/>
      <c r="E41" s="13"/>
      <c r="F41" s="13"/>
    </row>
    <row r="42" spans="2:6" ht="12.75">
      <c r="B42" s="11"/>
      <c r="C42" s="11"/>
      <c r="D42" s="11"/>
      <c r="E42" s="11"/>
      <c r="F42" s="11"/>
    </row>
    <row r="43" spans="2:6" ht="12.75">
      <c r="B43" s="67"/>
      <c r="C43" s="67"/>
      <c r="D43" s="67"/>
      <c r="E43" s="67"/>
      <c r="F43" s="67"/>
    </row>
    <row r="44" ht="12.75">
      <c r="A44" s="3" t="s">
        <v>34</v>
      </c>
    </row>
    <row r="45" ht="12.75">
      <c r="A45" s="3" t="s">
        <v>225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4">
      <selection activeCell="J23" sqref="J23"/>
    </sheetView>
  </sheetViews>
  <sheetFormatPr defaultColWidth="9.140625" defaultRowHeight="12.75"/>
  <cols>
    <col min="1" max="1" width="27.57421875" style="0" customWidth="1"/>
    <col min="2" max="3" width="9.140625" style="2" customWidth="1"/>
    <col min="4" max="4" width="11.00390625" style="2" customWidth="1"/>
    <col min="5" max="5" width="9.8515625" style="2" customWidth="1"/>
    <col min="6" max="6" width="9.140625" style="2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7" ht="12.75">
      <c r="A3" s="3" t="s">
        <v>103</v>
      </c>
      <c r="G3" s="12" t="s">
        <v>87</v>
      </c>
    </row>
    <row r="4" ht="12.75">
      <c r="A4" s="3" t="s">
        <v>231</v>
      </c>
    </row>
    <row r="5" ht="12.75">
      <c r="A5" s="3"/>
    </row>
    <row r="6" spans="1:8" ht="12.75">
      <c r="A6" s="3"/>
      <c r="B6" s="45"/>
      <c r="C6" s="41"/>
      <c r="D6" s="41"/>
      <c r="E6" s="41"/>
      <c r="F6" s="33"/>
      <c r="G6" s="8" t="s">
        <v>125</v>
      </c>
      <c r="H6" s="8" t="s">
        <v>5</v>
      </c>
    </row>
    <row r="7" spans="1:8" ht="12.75">
      <c r="A7" s="3"/>
      <c r="B7" s="112" t="s">
        <v>128</v>
      </c>
      <c r="C7" s="113"/>
      <c r="D7" s="114"/>
      <c r="E7" s="114"/>
      <c r="F7" s="115"/>
      <c r="G7" s="8" t="s">
        <v>126</v>
      </c>
      <c r="H7" s="8" t="s">
        <v>127</v>
      </c>
    </row>
    <row r="8" spans="1:6" ht="12.75">
      <c r="A8" s="3"/>
      <c r="B8" s="110" t="s">
        <v>60</v>
      </c>
      <c r="C8" s="111"/>
      <c r="D8" s="116" t="s">
        <v>61</v>
      </c>
      <c r="E8" s="117"/>
      <c r="F8" s="33"/>
    </row>
    <row r="9" spans="2:6" ht="12.75">
      <c r="B9" s="42"/>
      <c r="C9" s="10"/>
      <c r="D9" s="42"/>
      <c r="E9" s="76"/>
      <c r="F9" s="25"/>
    </row>
    <row r="10" spans="2:6" ht="12.75">
      <c r="B10" s="38" t="s">
        <v>1</v>
      </c>
      <c r="C10" s="39" t="s">
        <v>1</v>
      </c>
      <c r="D10" s="79" t="s">
        <v>3</v>
      </c>
      <c r="E10" s="77" t="s">
        <v>188</v>
      </c>
      <c r="F10" s="40"/>
    </row>
    <row r="11" spans="2:6" ht="12.75">
      <c r="B11" s="43" t="s">
        <v>2</v>
      </c>
      <c r="C11" s="32" t="s">
        <v>7</v>
      </c>
      <c r="D11" s="80" t="s">
        <v>4</v>
      </c>
      <c r="E11" s="78" t="s">
        <v>189</v>
      </c>
      <c r="F11" s="44" t="s">
        <v>5</v>
      </c>
    </row>
    <row r="12" spans="1:8" ht="12.75">
      <c r="A12" s="29"/>
      <c r="B12" s="83" t="s">
        <v>6</v>
      </c>
      <c r="C12" s="84" t="s">
        <v>6</v>
      </c>
      <c r="D12" s="83" t="s">
        <v>6</v>
      </c>
      <c r="E12" s="84" t="s">
        <v>6</v>
      </c>
      <c r="F12" s="84" t="s">
        <v>6</v>
      </c>
      <c r="G12" s="12" t="s">
        <v>6</v>
      </c>
      <c r="H12" s="12" t="s">
        <v>6</v>
      </c>
    </row>
    <row r="13" spans="2:6" ht="12.75">
      <c r="B13" s="42"/>
      <c r="C13" s="25"/>
      <c r="D13" s="42"/>
      <c r="E13" s="25"/>
      <c r="F13" s="25"/>
    </row>
    <row r="14" spans="1:8" ht="12.75">
      <c r="A14" s="3" t="s">
        <v>190</v>
      </c>
      <c r="B14" s="85">
        <v>66537</v>
      </c>
      <c r="C14" s="91">
        <v>3897</v>
      </c>
      <c r="D14" s="85">
        <v>70885</v>
      </c>
      <c r="E14" s="91">
        <v>0</v>
      </c>
      <c r="F14" s="25">
        <f>SUM(B14:E14)</f>
        <v>141319</v>
      </c>
      <c r="G14" s="35">
        <v>1632</v>
      </c>
      <c r="H14" s="2">
        <f>+F14+G14</f>
        <v>142951</v>
      </c>
    </row>
    <row r="15" spans="1:8" ht="12.75">
      <c r="A15" s="3"/>
      <c r="B15" s="42"/>
      <c r="C15" s="25"/>
      <c r="D15" s="42"/>
      <c r="E15" s="25"/>
      <c r="F15" s="25"/>
      <c r="G15" s="69"/>
      <c r="H15" s="2"/>
    </row>
    <row r="16" spans="1:8" ht="12.75">
      <c r="A16" t="s">
        <v>32</v>
      </c>
      <c r="B16" s="42"/>
      <c r="C16" s="25"/>
      <c r="D16" s="42">
        <v>12754</v>
      </c>
      <c r="E16" s="25">
        <v>0</v>
      </c>
      <c r="F16" s="25">
        <f>SUM(B16:E16)</f>
        <v>12754</v>
      </c>
      <c r="G16" s="69">
        <v>-5</v>
      </c>
      <c r="H16" s="2">
        <f>+F16+G16</f>
        <v>12749</v>
      </c>
    </row>
    <row r="17" spans="1:8" ht="12.75">
      <c r="A17" s="9" t="s">
        <v>207</v>
      </c>
      <c r="B17" s="42"/>
      <c r="C17" s="25"/>
      <c r="D17" s="42"/>
      <c r="E17" s="25">
        <v>-896</v>
      </c>
      <c r="F17" s="25">
        <f>SUM(B17:E17)</f>
        <v>-896</v>
      </c>
      <c r="G17" s="2"/>
      <c r="H17" s="2">
        <f>+F17+G17</f>
        <v>-896</v>
      </c>
    </row>
    <row r="18" spans="1:8" ht="12.75">
      <c r="A18" s="70" t="s">
        <v>36</v>
      </c>
      <c r="B18" s="42"/>
      <c r="C18" s="25"/>
      <c r="D18" s="42">
        <v>-4562</v>
      </c>
      <c r="E18" s="25">
        <v>0</v>
      </c>
      <c r="F18" s="25">
        <f>SUM(B18:E18)</f>
        <v>-4562</v>
      </c>
      <c r="G18" s="69">
        <v>0</v>
      </c>
      <c r="H18" s="2">
        <f>+F18+G18</f>
        <v>-4562</v>
      </c>
    </row>
    <row r="19" spans="1:6" ht="12.75">
      <c r="A19" s="5"/>
      <c r="B19" s="86"/>
      <c r="C19" s="87"/>
      <c r="D19" s="86"/>
      <c r="E19" s="87"/>
      <c r="F19" s="87"/>
    </row>
    <row r="20" spans="1:8" ht="12.75">
      <c r="A20" s="71" t="s">
        <v>237</v>
      </c>
      <c r="B20" s="89">
        <f>SUM(B14:B18)</f>
        <v>66537</v>
      </c>
      <c r="C20" s="90">
        <f aca="true" t="shared" si="0" ref="C20:H20">SUM(C14:C18)</f>
        <v>3897</v>
      </c>
      <c r="D20" s="89">
        <f>SUM(D14:D18)</f>
        <v>79077</v>
      </c>
      <c r="E20" s="90">
        <f t="shared" si="0"/>
        <v>-896</v>
      </c>
      <c r="F20" s="90">
        <f t="shared" si="0"/>
        <v>148615</v>
      </c>
      <c r="G20" s="4">
        <f t="shared" si="0"/>
        <v>1627</v>
      </c>
      <c r="H20" s="4">
        <f t="shared" si="0"/>
        <v>150242</v>
      </c>
    </row>
    <row r="21" spans="1:8" ht="12.75">
      <c r="A21" s="3"/>
      <c r="B21" s="10"/>
      <c r="C21" s="10"/>
      <c r="D21" s="10"/>
      <c r="E21" s="10"/>
      <c r="F21" s="10"/>
      <c r="G21" s="69"/>
      <c r="H21" s="69"/>
    </row>
    <row r="22" spans="1:8" ht="12.75">
      <c r="A22" s="3"/>
      <c r="B22" s="10"/>
      <c r="C22" s="15"/>
      <c r="D22" s="15"/>
      <c r="E22" s="15"/>
      <c r="F22" s="15"/>
      <c r="G22" s="69"/>
      <c r="H22" s="69"/>
    </row>
    <row r="23" spans="1:8" ht="12.75">
      <c r="A23" s="3" t="s">
        <v>206</v>
      </c>
      <c r="B23" s="88">
        <v>66537</v>
      </c>
      <c r="C23" s="92">
        <v>3897</v>
      </c>
      <c r="D23" s="88">
        <v>80477</v>
      </c>
      <c r="E23" s="92">
        <v>-964</v>
      </c>
      <c r="F23" s="33">
        <f>SUM(B23:E23)</f>
        <v>149947</v>
      </c>
      <c r="G23" s="35">
        <v>1599</v>
      </c>
      <c r="H23" s="2">
        <f>+F23+G23</f>
        <v>151546</v>
      </c>
    </row>
    <row r="24" spans="1:8" ht="12.75">
      <c r="A24" s="3"/>
      <c r="B24" s="42"/>
      <c r="C24" s="25"/>
      <c r="D24" s="42"/>
      <c r="E24" s="25"/>
      <c r="F24" s="25"/>
      <c r="G24" s="69"/>
      <c r="H24" s="2"/>
    </row>
    <row r="25" spans="1:8" ht="12.75">
      <c r="A25" t="s">
        <v>32</v>
      </c>
      <c r="B25" s="42"/>
      <c r="C25" s="25"/>
      <c r="D25" s="42">
        <v>9491</v>
      </c>
      <c r="E25" s="25">
        <v>0</v>
      </c>
      <c r="F25" s="25">
        <f>SUM(B25:E25)</f>
        <v>9491</v>
      </c>
      <c r="G25" s="69">
        <v>-3</v>
      </c>
      <c r="H25" s="2">
        <f>+F25+G25</f>
        <v>9488</v>
      </c>
    </row>
    <row r="26" spans="1:8" ht="12.75">
      <c r="A26" s="9" t="s">
        <v>207</v>
      </c>
      <c r="B26" s="42"/>
      <c r="C26" s="25"/>
      <c r="D26" s="42"/>
      <c r="E26" s="25">
        <v>-533</v>
      </c>
      <c r="F26" s="25">
        <f>SUM(B26:E26)</f>
        <v>-533</v>
      </c>
      <c r="G26" s="2"/>
      <c r="H26" s="2">
        <f>+F26+G26</f>
        <v>-533</v>
      </c>
    </row>
    <row r="27" spans="1:8" ht="12.75">
      <c r="A27" s="70" t="s">
        <v>36</v>
      </c>
      <c r="B27" s="42"/>
      <c r="C27" s="25"/>
      <c r="D27" s="42">
        <v>-4916</v>
      </c>
      <c r="E27" s="25">
        <v>0</v>
      </c>
      <c r="F27" s="25">
        <f>SUM(B27:E27)</f>
        <v>-4916</v>
      </c>
      <c r="G27" s="69">
        <v>0</v>
      </c>
      <c r="H27" s="2">
        <f>+F27+G27</f>
        <v>-4916</v>
      </c>
    </row>
    <row r="28" spans="1:6" ht="12.75">
      <c r="A28" s="5"/>
      <c r="B28" s="86"/>
      <c r="C28" s="87"/>
      <c r="D28" s="86"/>
      <c r="E28" s="87"/>
      <c r="F28" s="87"/>
    </row>
    <row r="29" spans="1:8" ht="12.75">
      <c r="A29" s="71" t="s">
        <v>235</v>
      </c>
      <c r="B29" s="89">
        <f>SUM(B23:B27)</f>
        <v>66537</v>
      </c>
      <c r="C29" s="90">
        <f aca="true" t="shared" si="1" ref="C29:H29">SUM(C23:C27)</f>
        <v>3897</v>
      </c>
      <c r="D29" s="89">
        <f>SUM(D23:D27)</f>
        <v>85052</v>
      </c>
      <c r="E29" s="90">
        <f t="shared" si="1"/>
        <v>-1497</v>
      </c>
      <c r="F29" s="90">
        <f t="shared" si="1"/>
        <v>153989</v>
      </c>
      <c r="G29" s="4">
        <f t="shared" si="1"/>
        <v>1596</v>
      </c>
      <c r="H29" s="4">
        <f t="shared" si="1"/>
        <v>155585</v>
      </c>
    </row>
    <row r="30" spans="1:6" ht="12.75">
      <c r="A30" s="3"/>
      <c r="B30" s="10"/>
      <c r="C30" s="10"/>
      <c r="D30" s="10"/>
      <c r="E30" s="10"/>
      <c r="F30" s="10"/>
    </row>
    <row r="31" spans="1:6" ht="12.75">
      <c r="A31" s="3"/>
      <c r="B31" s="10"/>
      <c r="C31" s="10"/>
      <c r="D31" s="10"/>
      <c r="E31" s="10"/>
      <c r="F31" s="10"/>
    </row>
    <row r="32" ht="12.75">
      <c r="A32" s="3" t="s">
        <v>34</v>
      </c>
    </row>
    <row r="33" ht="12.75">
      <c r="A33" s="3" t="s">
        <v>225</v>
      </c>
    </row>
  </sheetData>
  <sheetProtection/>
  <mergeCells count="3">
    <mergeCell ref="B8:C8"/>
    <mergeCell ref="B7:F7"/>
    <mergeCell ref="D8:E8"/>
  </mergeCells>
  <printOptions/>
  <pageMargins left="0.75" right="0.75" top="1" bottom="1" header="0.5" footer="0.5"/>
  <pageSetup fitToHeight="1" fitToWidth="1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24">
      <selection activeCell="D43" sqref="D43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6" ht="12.75">
      <c r="A3" s="3" t="s">
        <v>102</v>
      </c>
      <c r="B3" s="3"/>
      <c r="F3" s="8" t="s">
        <v>86</v>
      </c>
    </row>
    <row r="4" spans="1:2" ht="12.75">
      <c r="A4" s="3" t="s">
        <v>235</v>
      </c>
      <c r="B4" s="3"/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236</v>
      </c>
      <c r="E7" s="7" t="s">
        <v>199</v>
      </c>
    </row>
    <row r="8" spans="3:5" ht="12.75">
      <c r="C8" s="3"/>
      <c r="D8" s="8" t="s">
        <v>8</v>
      </c>
      <c r="E8" s="8" t="s">
        <v>8</v>
      </c>
    </row>
    <row r="9" ht="12.75">
      <c r="A9" s="3" t="s">
        <v>141</v>
      </c>
    </row>
    <row r="10" spans="2:5" ht="12.75">
      <c r="B10" t="s">
        <v>9</v>
      </c>
      <c r="D10" s="2">
        <v>46109</v>
      </c>
      <c r="E10" s="2">
        <v>46314</v>
      </c>
    </row>
    <row r="11" spans="2:5" ht="12.75">
      <c r="B11" t="s">
        <v>212</v>
      </c>
      <c r="D11" s="2">
        <v>23579</v>
      </c>
      <c r="E11" s="2">
        <v>23780</v>
      </c>
    </row>
    <row r="12" spans="2:5" ht="12.75">
      <c r="B12" t="s">
        <v>22</v>
      </c>
      <c r="D12" s="2">
        <v>8483</v>
      </c>
      <c r="E12" s="2">
        <v>8483</v>
      </c>
    </row>
    <row r="13" spans="2:5" ht="12.75">
      <c r="B13" t="s">
        <v>213</v>
      </c>
      <c r="D13" s="2">
        <v>9950</v>
      </c>
      <c r="E13" s="2">
        <v>9950</v>
      </c>
    </row>
    <row r="14" spans="2:5" ht="12.75">
      <c r="B14" t="s">
        <v>214</v>
      </c>
      <c r="D14" s="5">
        <v>1371</v>
      </c>
      <c r="E14" s="5">
        <v>1371</v>
      </c>
    </row>
    <row r="15" spans="4:5" ht="12.75">
      <c r="D15" s="4">
        <f>SUM(D10:D14)</f>
        <v>89492</v>
      </c>
      <c r="E15" s="4">
        <f>SUM(E10:E14)</f>
        <v>89898</v>
      </c>
    </row>
    <row r="16" spans="4:5" ht="12.75">
      <c r="D16" s="2"/>
      <c r="E16" s="2"/>
    </row>
    <row r="17" spans="1:5" ht="12.75">
      <c r="A17" s="3" t="s">
        <v>23</v>
      </c>
      <c r="D17" s="2"/>
      <c r="E17" s="2"/>
    </row>
    <row r="18" spans="2:5" ht="12.75">
      <c r="B18" t="s">
        <v>10</v>
      </c>
      <c r="D18" s="10">
        <v>43478</v>
      </c>
      <c r="E18" s="10">
        <v>36770</v>
      </c>
    </row>
    <row r="19" spans="2:5" ht="12.75">
      <c r="B19" t="s">
        <v>211</v>
      </c>
      <c r="D19" s="10">
        <v>34171</v>
      </c>
      <c r="E19" s="10">
        <v>43593</v>
      </c>
    </row>
    <row r="20" spans="2:5" ht="12.75">
      <c r="B20" t="s">
        <v>264</v>
      </c>
      <c r="D20" s="10">
        <v>1047</v>
      </c>
      <c r="E20" s="10">
        <v>0</v>
      </c>
    </row>
    <row r="21" spans="2:5" ht="12.75">
      <c r="B21" t="s">
        <v>208</v>
      </c>
      <c r="D21" s="56">
        <v>2037</v>
      </c>
      <c r="E21" s="56">
        <v>1593</v>
      </c>
    </row>
    <row r="22" spans="2:5" ht="12.75">
      <c r="B22" t="s">
        <v>24</v>
      </c>
      <c r="D22" s="36">
        <v>38815</v>
      </c>
      <c r="E22" s="36">
        <v>20321</v>
      </c>
    </row>
    <row r="23" spans="4:5" ht="12.75">
      <c r="D23" s="4">
        <f>SUM(D18:D22)</f>
        <v>119548</v>
      </c>
      <c r="E23" s="4">
        <f>SUM(E18:E22)</f>
        <v>102277</v>
      </c>
    </row>
    <row r="24" spans="4:5" ht="12.75">
      <c r="D24" s="2"/>
      <c r="E24" s="2"/>
    </row>
    <row r="25" spans="1:5" ht="12.75">
      <c r="A25" s="3" t="s">
        <v>137</v>
      </c>
      <c r="D25" s="2">
        <f>+D15+D23</f>
        <v>209040</v>
      </c>
      <c r="E25" s="2">
        <f>+E15+E23</f>
        <v>192175</v>
      </c>
    </row>
    <row r="26" spans="4:5" ht="12.75">
      <c r="D26" s="3"/>
      <c r="E26" s="3"/>
    </row>
    <row r="27" spans="4:5" ht="12.75">
      <c r="D27" s="2"/>
      <c r="E27" s="2"/>
    </row>
    <row r="28" spans="1:5" ht="12.75">
      <c r="A28" s="3" t="s">
        <v>138</v>
      </c>
      <c r="D28" s="2"/>
      <c r="E28" s="2"/>
    </row>
    <row r="29" spans="1:5" ht="12.75">
      <c r="A29" s="3" t="s">
        <v>121</v>
      </c>
      <c r="D29" s="2"/>
      <c r="E29" s="2"/>
    </row>
    <row r="30" spans="1:5" ht="12.75">
      <c r="A30" s="3" t="s">
        <v>122</v>
      </c>
      <c r="D30" s="2"/>
      <c r="E30" s="2"/>
    </row>
    <row r="31" spans="2:5" ht="12.75">
      <c r="B31" t="s">
        <v>27</v>
      </c>
      <c r="D31" s="10">
        <v>66537</v>
      </c>
      <c r="E31" s="10">
        <v>66537</v>
      </c>
    </row>
    <row r="32" spans="2:5" ht="12.75">
      <c r="B32" t="s">
        <v>123</v>
      </c>
      <c r="D32" s="10">
        <v>3897</v>
      </c>
      <c r="E32" s="10">
        <v>3897</v>
      </c>
    </row>
    <row r="33" spans="2:5" ht="12.75">
      <c r="B33" t="s">
        <v>124</v>
      </c>
      <c r="D33" s="10">
        <v>85052</v>
      </c>
      <c r="E33" s="10">
        <v>80477</v>
      </c>
    </row>
    <row r="34" spans="2:5" ht="12.75">
      <c r="B34" t="s">
        <v>187</v>
      </c>
      <c r="D34" s="5">
        <v>-1497</v>
      </c>
      <c r="E34" s="5">
        <v>-964</v>
      </c>
    </row>
    <row r="35" spans="4:5" ht="12.75">
      <c r="D35" s="10">
        <f>SUM(D31:D34)</f>
        <v>153989</v>
      </c>
      <c r="E35" s="10">
        <f>SUM(E31:E34)</f>
        <v>149947</v>
      </c>
    </row>
    <row r="36" spans="1:5" ht="12.75">
      <c r="A36" s="3" t="s">
        <v>117</v>
      </c>
      <c r="D36" s="2">
        <v>1596</v>
      </c>
      <c r="E36" s="2">
        <v>1599</v>
      </c>
    </row>
    <row r="37" spans="1:5" ht="12.75">
      <c r="A37" s="3" t="s">
        <v>120</v>
      </c>
      <c r="D37" s="4">
        <f>+D35+D36</f>
        <v>155585</v>
      </c>
      <c r="E37" s="4">
        <f>+E35+E36</f>
        <v>151546</v>
      </c>
    </row>
    <row r="38" spans="4:5" ht="12.75">
      <c r="D38" s="2"/>
      <c r="E38" s="2"/>
    </row>
    <row r="39" spans="1:5" ht="12.75">
      <c r="A39" s="3" t="s">
        <v>28</v>
      </c>
      <c r="D39" s="2"/>
      <c r="E39" s="2"/>
    </row>
    <row r="40" spans="2:5" ht="12.75">
      <c r="B40" t="s">
        <v>26</v>
      </c>
      <c r="D40" s="10">
        <v>9064</v>
      </c>
      <c r="E40" s="10">
        <v>11255</v>
      </c>
    </row>
    <row r="41" spans="2:5" ht="12.75">
      <c r="B41" t="s">
        <v>29</v>
      </c>
      <c r="D41" s="10">
        <v>8027</v>
      </c>
      <c r="E41" s="10">
        <v>8027</v>
      </c>
    </row>
    <row r="42" spans="4:5" ht="12.75">
      <c r="D42" s="4">
        <f>SUM(D40:D41)</f>
        <v>17091</v>
      </c>
      <c r="E42" s="4">
        <f>SUM(E40:E41)</f>
        <v>19282</v>
      </c>
    </row>
    <row r="43" spans="4:5" ht="12.75">
      <c r="D43" s="10"/>
      <c r="E43" s="10"/>
    </row>
    <row r="44" spans="1:5" ht="12.75">
      <c r="A44" s="3" t="s">
        <v>25</v>
      </c>
      <c r="D44" s="10"/>
      <c r="E44" s="10"/>
    </row>
    <row r="45" spans="2:5" ht="12.75">
      <c r="B45" t="s">
        <v>210</v>
      </c>
      <c r="D45" s="10">
        <v>10511</v>
      </c>
      <c r="E45" s="10">
        <v>8141</v>
      </c>
    </row>
    <row r="46" spans="2:5" ht="12.75">
      <c r="B46" t="s">
        <v>64</v>
      </c>
      <c r="D46" s="10">
        <v>22413</v>
      </c>
      <c r="E46" s="10">
        <v>10271</v>
      </c>
    </row>
    <row r="47" spans="2:5" ht="12.75">
      <c r="B47" t="s">
        <v>172</v>
      </c>
      <c r="D47" s="10">
        <v>168</v>
      </c>
      <c r="E47" s="10">
        <v>168</v>
      </c>
    </row>
    <row r="48" spans="2:5" ht="12.75">
      <c r="B48" t="s">
        <v>209</v>
      </c>
      <c r="D48" s="10">
        <v>3272</v>
      </c>
      <c r="E48" s="10">
        <v>2767</v>
      </c>
    </row>
    <row r="49" spans="4:5" ht="12.75">
      <c r="D49" s="4">
        <f>SUM(D45:D48)</f>
        <v>36364</v>
      </c>
      <c r="E49" s="4">
        <f>SUM(E45:E48)</f>
        <v>21347</v>
      </c>
    </row>
    <row r="50" spans="1:5" ht="12.75">
      <c r="A50" s="3" t="s">
        <v>140</v>
      </c>
      <c r="B50" s="3"/>
      <c r="D50" s="10">
        <f>+D42+D49</f>
        <v>53455</v>
      </c>
      <c r="E50" s="10">
        <f>+E42+E49</f>
        <v>40629</v>
      </c>
    </row>
    <row r="51" spans="1:5" ht="12.75">
      <c r="A51" s="3"/>
      <c r="B51" s="3"/>
      <c r="D51" s="10"/>
      <c r="E51" s="10"/>
    </row>
    <row r="52" spans="1:5" ht="12.75">
      <c r="A52" s="3" t="s">
        <v>139</v>
      </c>
      <c r="B52" s="3"/>
      <c r="D52" s="10">
        <f>+D50+D37</f>
        <v>209040</v>
      </c>
      <c r="E52" s="10">
        <f>+E50+E37</f>
        <v>192175</v>
      </c>
    </row>
    <row r="53" spans="1:5" ht="12.75">
      <c r="A53" s="3"/>
      <c r="B53" s="3"/>
      <c r="D53" s="10"/>
      <c r="E53" s="10"/>
    </row>
    <row r="54" spans="1:5" ht="12.75">
      <c r="A54" s="3" t="s">
        <v>105</v>
      </c>
      <c r="B54" s="3"/>
      <c r="D54" s="93">
        <f>+D35/D31</f>
        <v>2.3143363842674</v>
      </c>
      <c r="E54" s="93">
        <f>+E35/E31</f>
        <v>2.2535882291056106</v>
      </c>
    </row>
    <row r="55" spans="4:5" ht="12.75">
      <c r="D55" s="20"/>
      <c r="E55" s="20"/>
    </row>
    <row r="56" spans="4:5" ht="12.75">
      <c r="D56" s="10"/>
      <c r="E56" s="10"/>
    </row>
    <row r="57" spans="1:5" ht="12.75">
      <c r="A57" s="3" t="s">
        <v>34</v>
      </c>
      <c r="D57" s="2"/>
      <c r="E57" s="2"/>
    </row>
    <row r="58" spans="1:5" ht="12.75">
      <c r="A58" s="3" t="s">
        <v>225</v>
      </c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</sheetData>
  <sheetProtection/>
  <printOptions/>
  <pageMargins left="0.75" right="0.75" top="1" bottom="1" header="0.5" footer="0.5"/>
  <pageSetup fitToHeight="1" fitToWidth="1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8.140625" style="0" customWidth="1"/>
    <col min="2" max="2" width="15.7109375" style="48" customWidth="1"/>
    <col min="3" max="3" width="16.00390625" style="48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104</v>
      </c>
      <c r="C3" s="50" t="s">
        <v>94</v>
      </c>
    </row>
    <row r="4" spans="1:3" ht="12.75">
      <c r="A4" s="3" t="s">
        <v>231</v>
      </c>
      <c r="B4" s="50"/>
      <c r="C4" s="50"/>
    </row>
    <row r="5" spans="1:3" ht="12.75">
      <c r="A5" s="3"/>
      <c r="B5" s="50"/>
      <c r="C5" s="50"/>
    </row>
    <row r="6" spans="1:3" ht="12.75">
      <c r="A6" s="3"/>
      <c r="B6" s="65" t="s">
        <v>236</v>
      </c>
      <c r="C6" s="65" t="s">
        <v>239</v>
      </c>
    </row>
    <row r="7" spans="2:3" ht="12.75">
      <c r="B7" s="50" t="s">
        <v>8</v>
      </c>
      <c r="C7" s="50" t="s">
        <v>8</v>
      </c>
    </row>
    <row r="8" spans="2:3" ht="12.75">
      <c r="B8" s="50"/>
      <c r="C8" s="50"/>
    </row>
    <row r="9" spans="1:3" ht="12.75">
      <c r="A9" s="3" t="s">
        <v>63</v>
      </c>
      <c r="B9" s="48">
        <v>18415</v>
      </c>
      <c r="C9" s="48">
        <v>18554</v>
      </c>
    </row>
    <row r="11" spans="1:3" ht="12.75">
      <c r="A11" s="3" t="s">
        <v>74</v>
      </c>
      <c r="B11" s="48">
        <v>-4848</v>
      </c>
      <c r="C11" s="48">
        <v>-5092</v>
      </c>
    </row>
    <row r="12" spans="2:3" ht="12.75">
      <c r="B12" s="66"/>
      <c r="C12" s="66"/>
    </row>
    <row r="13" spans="1:3" ht="12.75">
      <c r="A13" s="3" t="s">
        <v>62</v>
      </c>
      <c r="B13" s="48">
        <v>4927</v>
      </c>
      <c r="C13" s="48">
        <v>-10298</v>
      </c>
    </row>
    <row r="14" spans="2:3" ht="12.75">
      <c r="B14" s="62"/>
      <c r="C14" s="62"/>
    </row>
    <row r="15" spans="1:3" ht="12.75">
      <c r="A15" s="3" t="s">
        <v>35</v>
      </c>
      <c r="B15" s="48">
        <f>SUM(B9:B13)</f>
        <v>18494</v>
      </c>
      <c r="C15" s="48">
        <f>SUM(C9:C13)</f>
        <v>3164</v>
      </c>
    </row>
    <row r="17" spans="1:3" ht="12.75">
      <c r="A17" s="3" t="s">
        <v>157</v>
      </c>
      <c r="B17" s="48">
        <v>20321</v>
      </c>
      <c r="C17" s="48">
        <v>19073</v>
      </c>
    </row>
    <row r="18" spans="1:3" ht="12.75">
      <c r="A18" s="3" t="s">
        <v>263</v>
      </c>
      <c r="B18" s="55">
        <f>SUM(B15:B17)</f>
        <v>38815</v>
      </c>
      <c r="C18" s="55">
        <f>SUM(C15:C17)</f>
        <v>22237</v>
      </c>
    </row>
    <row r="21" ht="12.75">
      <c r="A21" s="3" t="s">
        <v>34</v>
      </c>
    </row>
    <row r="22" ht="12.75">
      <c r="A22" s="3" t="s">
        <v>225</v>
      </c>
    </row>
    <row r="24" spans="2:3" ht="12.75">
      <c r="B24" s="50" t="s">
        <v>8</v>
      </c>
      <c r="C24" s="50" t="s">
        <v>8</v>
      </c>
    </row>
    <row r="25" spans="1:3" ht="12.75">
      <c r="A25" s="9" t="s">
        <v>193</v>
      </c>
      <c r="B25" s="53">
        <v>4706</v>
      </c>
      <c r="C25" s="53">
        <v>4088</v>
      </c>
    </row>
    <row r="26" spans="1:4" ht="12.75">
      <c r="A26" s="9" t="s">
        <v>194</v>
      </c>
      <c r="B26" s="48">
        <v>269</v>
      </c>
      <c r="C26" s="53">
        <v>269</v>
      </c>
      <c r="D26" s="2"/>
    </row>
    <row r="27" ht="12.75">
      <c r="D27" s="2"/>
    </row>
  </sheetData>
  <sheetProtection/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7"/>
  <sheetViews>
    <sheetView tabSelected="1" zoomScalePageLayoutView="0" workbookViewId="0" topLeftCell="A169">
      <selection activeCell="G190" sqref="G190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1.421875" style="0" customWidth="1"/>
    <col min="7" max="7" width="12.57421875" style="0" customWidth="1"/>
    <col min="8" max="8" width="11.8515625" style="0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111</v>
      </c>
      <c r="H2" s="8" t="s">
        <v>88</v>
      </c>
    </row>
    <row r="3" ht="12.75">
      <c r="A3" s="3" t="s">
        <v>231</v>
      </c>
    </row>
    <row r="5" spans="1:2" ht="12.75">
      <c r="A5" s="6">
        <v>1</v>
      </c>
      <c r="B5" s="3" t="s">
        <v>65</v>
      </c>
    </row>
    <row r="6" ht="12.75">
      <c r="B6" t="s">
        <v>68</v>
      </c>
    </row>
    <row r="7" ht="12.75">
      <c r="B7" t="s">
        <v>106</v>
      </c>
    </row>
    <row r="8" ht="12.75">
      <c r="B8" t="s">
        <v>107</v>
      </c>
    </row>
    <row r="10" ht="12.75">
      <c r="B10" t="s">
        <v>69</v>
      </c>
    </row>
    <row r="11" ht="12.75">
      <c r="B11" t="s">
        <v>215</v>
      </c>
    </row>
    <row r="13" ht="12.75">
      <c r="B13" t="s">
        <v>108</v>
      </c>
    </row>
    <row r="14" ht="12.75">
      <c r="B14" t="s">
        <v>109</v>
      </c>
    </row>
    <row r="15" spans="2:9" ht="12.75">
      <c r="B15" s="9" t="s">
        <v>110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216</v>
      </c>
      <c r="C16" s="3"/>
      <c r="D16" s="3"/>
      <c r="E16" s="3"/>
      <c r="F16" s="3"/>
      <c r="G16" s="3"/>
      <c r="H16" s="3"/>
      <c r="I16" s="3"/>
    </row>
    <row r="18" spans="1:2" ht="12.75">
      <c r="A18" s="6">
        <v>2</v>
      </c>
      <c r="B18" s="3" t="s">
        <v>112</v>
      </c>
    </row>
    <row r="19" ht="12.75">
      <c r="B19" t="s">
        <v>113</v>
      </c>
    </row>
    <row r="20" ht="12.75">
      <c r="B20" t="s">
        <v>224</v>
      </c>
    </row>
    <row r="21" ht="12.75" hidden="1"/>
    <row r="24" spans="1:2" ht="12.75">
      <c r="A24" s="6">
        <v>3</v>
      </c>
      <c r="B24" s="3" t="s">
        <v>43</v>
      </c>
    </row>
    <row r="25" ht="12.75">
      <c r="B25" t="s">
        <v>44</v>
      </c>
    </row>
    <row r="26" ht="12.75">
      <c r="B26" t="s">
        <v>216</v>
      </c>
    </row>
    <row r="28" spans="1:2" ht="12.75">
      <c r="A28" s="6">
        <v>4</v>
      </c>
      <c r="B28" s="3" t="s">
        <v>41</v>
      </c>
    </row>
    <row r="29" ht="12.75">
      <c r="B29" t="s">
        <v>162</v>
      </c>
    </row>
    <row r="30" ht="12.75">
      <c r="B30" t="s">
        <v>52</v>
      </c>
    </row>
    <row r="37" ht="12.75">
      <c r="A37" s="6" t="s">
        <v>0</v>
      </c>
    </row>
    <row r="38" spans="1:8" ht="12.75">
      <c r="A38" s="6" t="s">
        <v>111</v>
      </c>
      <c r="H38" s="8" t="s">
        <v>89</v>
      </c>
    </row>
    <row r="39" ht="12.75">
      <c r="A39" s="3" t="s">
        <v>231</v>
      </c>
    </row>
    <row r="42" spans="1:2" ht="12.75">
      <c r="A42" s="19">
        <v>5</v>
      </c>
      <c r="B42" s="3" t="s">
        <v>45</v>
      </c>
    </row>
    <row r="43" spans="1:2" s="9" customFormat="1" ht="12.75">
      <c r="A43" s="16"/>
      <c r="B43" s="9" t="s">
        <v>160</v>
      </c>
    </row>
    <row r="44" spans="1:2" s="9" customFormat="1" ht="12.75">
      <c r="A44" s="16"/>
      <c r="B44" s="9" t="s">
        <v>161</v>
      </c>
    </row>
    <row r="45" s="9" customFormat="1" ht="12.75">
      <c r="A45" s="16"/>
    </row>
    <row r="46" spans="1:2" ht="12.75">
      <c r="A46" s="6">
        <v>6</v>
      </c>
      <c r="B46" s="3" t="s">
        <v>46</v>
      </c>
    </row>
    <row r="47" ht="12.75">
      <c r="B47" t="s">
        <v>47</v>
      </c>
    </row>
    <row r="48" ht="12.75">
      <c r="B48" t="s">
        <v>48</v>
      </c>
    </row>
    <row r="50" spans="1:2" ht="12.75">
      <c r="A50" s="6">
        <v>7</v>
      </c>
      <c r="B50" s="3" t="s">
        <v>14</v>
      </c>
    </row>
    <row r="51" ht="12.75">
      <c r="B51" s="9" t="s">
        <v>169</v>
      </c>
    </row>
    <row r="52" ht="12.75">
      <c r="B52" s="9"/>
    </row>
    <row r="53" ht="12.75">
      <c r="B53" s="9"/>
    </row>
    <row r="54" spans="1:8" ht="12.75">
      <c r="A54" s="6">
        <v>8</v>
      </c>
      <c r="B54" s="3" t="s">
        <v>36</v>
      </c>
      <c r="G54" s="118"/>
      <c r="H54" s="118"/>
    </row>
    <row r="55" spans="2:8" ht="12.75">
      <c r="B55" s="9" t="s">
        <v>248</v>
      </c>
      <c r="G55" s="27"/>
      <c r="H55" s="28"/>
    </row>
    <row r="56" spans="2:8" ht="12.75">
      <c r="B56" s="9" t="s">
        <v>269</v>
      </c>
      <c r="G56" s="27"/>
      <c r="H56" s="28"/>
    </row>
    <row r="57" spans="2:8" ht="12.75">
      <c r="B57" s="9"/>
      <c r="G57" s="27"/>
      <c r="H57" s="28"/>
    </row>
    <row r="58" spans="1:8" ht="12.75">
      <c r="A58" s="6">
        <v>9</v>
      </c>
      <c r="B58" s="3" t="s">
        <v>198</v>
      </c>
      <c r="G58" s="27"/>
      <c r="H58" s="28"/>
    </row>
    <row r="59" spans="7:8" ht="12.75">
      <c r="G59" s="63"/>
      <c r="H59" s="28"/>
    </row>
    <row r="60" spans="2:8" ht="12.75">
      <c r="B60" t="s">
        <v>153</v>
      </c>
      <c r="G60" s="8" t="s">
        <v>8</v>
      </c>
      <c r="H60" s="28"/>
    </row>
    <row r="61" spans="2:8" ht="12.75">
      <c r="B61" t="s">
        <v>9</v>
      </c>
      <c r="G61" s="50" t="s">
        <v>173</v>
      </c>
      <c r="H61" s="72"/>
    </row>
    <row r="62" spans="7:8" ht="12.75">
      <c r="G62" s="50"/>
      <c r="H62" s="72"/>
    </row>
    <row r="63" spans="1:2" ht="12.75">
      <c r="A63" s="6">
        <v>10</v>
      </c>
      <c r="B63" s="3" t="s">
        <v>9</v>
      </c>
    </row>
    <row r="64" ht="12.75">
      <c r="B64" t="s">
        <v>191</v>
      </c>
    </row>
    <row r="65" ht="12.75">
      <c r="B65" t="s">
        <v>192</v>
      </c>
    </row>
    <row r="67" spans="1:2" ht="12.75">
      <c r="A67" s="6">
        <v>11</v>
      </c>
      <c r="B67" s="3" t="s">
        <v>49</v>
      </c>
    </row>
    <row r="68" ht="12.75">
      <c r="B68" t="s">
        <v>54</v>
      </c>
    </row>
    <row r="69" ht="12.75">
      <c r="B69" t="s">
        <v>238</v>
      </c>
    </row>
    <row r="70" ht="12.75">
      <c r="B70" t="s">
        <v>55</v>
      </c>
    </row>
    <row r="72" spans="1:2" ht="12.75">
      <c r="A72" s="6">
        <v>12</v>
      </c>
      <c r="B72" s="3" t="s">
        <v>40</v>
      </c>
    </row>
    <row r="73" ht="12.75">
      <c r="B73" s="9" t="s">
        <v>163</v>
      </c>
    </row>
    <row r="74" spans="7:8" ht="12.75">
      <c r="G74" s="50"/>
      <c r="H74" s="72"/>
    </row>
    <row r="75" spans="6:8" ht="12.75">
      <c r="F75" s="64"/>
      <c r="G75" s="64"/>
      <c r="H75" s="28"/>
    </row>
    <row r="76" spans="2:8" ht="12.75">
      <c r="B76" s="9"/>
      <c r="G76" s="27"/>
      <c r="H76" s="28"/>
    </row>
    <row r="77" spans="2:8" ht="12.75">
      <c r="B77" s="9"/>
      <c r="G77" s="27"/>
      <c r="H77" s="28"/>
    </row>
    <row r="78" ht="12.75">
      <c r="A78" s="6" t="s">
        <v>0</v>
      </c>
    </row>
    <row r="79" spans="1:8" ht="12.75">
      <c r="A79" s="6" t="s">
        <v>111</v>
      </c>
      <c r="H79" s="8" t="s">
        <v>90</v>
      </c>
    </row>
    <row r="80" ht="12.75">
      <c r="A80" s="3" t="s">
        <v>231</v>
      </c>
    </row>
    <row r="81" spans="7:8" ht="12.75">
      <c r="G81" s="27"/>
      <c r="H81" s="28"/>
    </row>
    <row r="82" spans="1:2" ht="12.75">
      <c r="A82" s="6">
        <v>13</v>
      </c>
      <c r="B82" s="3" t="s">
        <v>11</v>
      </c>
    </row>
    <row r="83" ht="12.75">
      <c r="B83" t="s">
        <v>12</v>
      </c>
    </row>
    <row r="84" ht="12.75">
      <c r="B84" t="s">
        <v>53</v>
      </c>
    </row>
    <row r="85" spans="7:8" ht="12.75">
      <c r="G85" s="118"/>
      <c r="H85" s="118"/>
    </row>
    <row r="86" spans="1:8" s="48" customFormat="1" ht="12.75">
      <c r="A86" s="46"/>
      <c r="B86" s="47" t="s">
        <v>236</v>
      </c>
      <c r="D86" s="60" t="s">
        <v>152</v>
      </c>
      <c r="E86" s="61" t="s">
        <v>151</v>
      </c>
      <c r="F86" s="61" t="s">
        <v>129</v>
      </c>
      <c r="G86" s="61" t="s">
        <v>131</v>
      </c>
      <c r="H86" s="61" t="s">
        <v>132</v>
      </c>
    </row>
    <row r="87" spans="1:8" s="48" customFormat="1" ht="12.75">
      <c r="A87" s="46"/>
      <c r="D87" s="61"/>
      <c r="E87" s="61"/>
      <c r="F87" s="61" t="s">
        <v>130</v>
      </c>
      <c r="G87" s="61"/>
      <c r="H87" s="61"/>
    </row>
    <row r="88" spans="1:8" s="48" customFormat="1" ht="12.75">
      <c r="A88" s="46"/>
      <c r="B88" s="52" t="s">
        <v>13</v>
      </c>
      <c r="D88" s="50" t="s">
        <v>8</v>
      </c>
      <c r="E88" s="50" t="s">
        <v>8</v>
      </c>
      <c r="F88" s="50" t="s">
        <v>8</v>
      </c>
      <c r="G88" s="50" t="s">
        <v>8</v>
      </c>
      <c r="H88" s="50" t="s">
        <v>8</v>
      </c>
    </row>
    <row r="89" spans="1:9" s="48" customFormat="1" ht="12.75">
      <c r="A89" s="46"/>
      <c r="B89" s="48" t="s">
        <v>136</v>
      </c>
      <c r="C89" s="53"/>
      <c r="D89" s="53">
        <v>64978</v>
      </c>
      <c r="E89" s="53">
        <v>18574</v>
      </c>
      <c r="F89" s="53">
        <v>15</v>
      </c>
      <c r="G89" s="54">
        <v>0</v>
      </c>
      <c r="H89" s="49">
        <f>SUM(D89:G89)</f>
        <v>83567</v>
      </c>
      <c r="I89" s="98"/>
    </row>
    <row r="90" spans="1:8" s="48" customFormat="1" ht="12.75">
      <c r="A90" s="46"/>
      <c r="B90" s="53" t="s">
        <v>133</v>
      </c>
      <c r="C90" s="53"/>
      <c r="D90" s="53"/>
      <c r="E90" s="53"/>
      <c r="F90" s="53"/>
      <c r="G90" s="54"/>
      <c r="H90" s="54"/>
    </row>
    <row r="91" spans="1:8" s="48" customFormat="1" ht="12.75">
      <c r="A91" s="46"/>
      <c r="B91" s="53" t="s">
        <v>134</v>
      </c>
      <c r="C91" s="53"/>
      <c r="D91" s="55">
        <f>+D89+D90</f>
        <v>64978</v>
      </c>
      <c r="E91" s="55">
        <f>+E89+E90</f>
        <v>18574</v>
      </c>
      <c r="F91" s="55">
        <f>+F89+F90</f>
        <v>15</v>
      </c>
      <c r="G91" s="55">
        <f>+G89+G90</f>
        <v>0</v>
      </c>
      <c r="H91" s="55">
        <f>+H89+H90</f>
        <v>83567</v>
      </c>
    </row>
    <row r="92" spans="1:8" s="48" customFormat="1" ht="12.75">
      <c r="A92" s="46"/>
      <c r="B92" s="53"/>
      <c r="C92" s="53"/>
      <c r="D92" s="53"/>
      <c r="E92" s="53"/>
      <c r="F92" s="53"/>
      <c r="G92" s="54"/>
      <c r="H92" s="54"/>
    </row>
    <row r="93" spans="1:8" s="48" customFormat="1" ht="12.75">
      <c r="A93" s="46"/>
      <c r="B93" s="52" t="s">
        <v>135</v>
      </c>
      <c r="C93" s="53"/>
      <c r="D93" s="99">
        <v>12017</v>
      </c>
      <c r="E93" s="99">
        <v>941</v>
      </c>
      <c r="F93" s="99">
        <v>157</v>
      </c>
      <c r="G93" s="100">
        <v>0</v>
      </c>
      <c r="H93" s="49">
        <f>SUM(D93:G93)</f>
        <v>13115</v>
      </c>
    </row>
    <row r="94" spans="1:8" s="48" customFormat="1" ht="12.75">
      <c r="A94" s="46"/>
      <c r="G94" s="51"/>
      <c r="H94" s="51"/>
    </row>
    <row r="95" spans="1:8" s="48" customFormat="1" ht="12.75">
      <c r="A95" s="46"/>
      <c r="B95" s="47" t="s">
        <v>239</v>
      </c>
      <c r="D95" s="60" t="s">
        <v>152</v>
      </c>
      <c r="E95" s="61" t="s">
        <v>151</v>
      </c>
      <c r="F95" s="61" t="s">
        <v>129</v>
      </c>
      <c r="G95" s="61" t="s">
        <v>131</v>
      </c>
      <c r="H95" s="61" t="s">
        <v>132</v>
      </c>
    </row>
    <row r="96" spans="1:8" s="48" customFormat="1" ht="12.75">
      <c r="A96" s="46"/>
      <c r="D96" s="61"/>
      <c r="E96" s="61"/>
      <c r="F96" s="61" t="s">
        <v>130</v>
      </c>
      <c r="G96" s="61"/>
      <c r="H96" s="61"/>
    </row>
    <row r="97" spans="1:8" s="48" customFormat="1" ht="12.75">
      <c r="A97" s="46"/>
      <c r="B97" s="52" t="s">
        <v>13</v>
      </c>
      <c r="D97" s="50" t="s">
        <v>8</v>
      </c>
      <c r="E97" s="50" t="s">
        <v>8</v>
      </c>
      <c r="F97" s="50" t="s">
        <v>8</v>
      </c>
      <c r="G97" s="50" t="s">
        <v>8</v>
      </c>
      <c r="H97" s="50" t="s">
        <v>8</v>
      </c>
    </row>
    <row r="98" spans="1:8" s="48" customFormat="1" ht="12.75">
      <c r="A98" s="46"/>
      <c r="B98" s="48" t="s">
        <v>136</v>
      </c>
      <c r="C98" s="53"/>
      <c r="D98" s="53">
        <v>76101</v>
      </c>
      <c r="E98" s="53">
        <v>29054</v>
      </c>
      <c r="F98" s="53">
        <v>17</v>
      </c>
      <c r="G98" s="54">
        <v>0</v>
      </c>
      <c r="H98" s="49">
        <f>SUM(D98:G98)</f>
        <v>105172</v>
      </c>
    </row>
    <row r="99" spans="1:8" s="48" customFormat="1" ht="12.75">
      <c r="A99" s="46"/>
      <c r="B99" s="53" t="s">
        <v>133</v>
      </c>
      <c r="C99" s="53"/>
      <c r="D99" s="53"/>
      <c r="E99" s="53"/>
      <c r="F99" s="53"/>
      <c r="G99" s="54"/>
      <c r="H99" s="54"/>
    </row>
    <row r="100" spans="1:8" s="48" customFormat="1" ht="12.75">
      <c r="A100" s="46"/>
      <c r="B100" s="53" t="s">
        <v>134</v>
      </c>
      <c r="C100" s="53"/>
      <c r="D100" s="55">
        <f>+D98+D99</f>
        <v>76101</v>
      </c>
      <c r="E100" s="55">
        <f>+E98+E99</f>
        <v>29054</v>
      </c>
      <c r="F100" s="55">
        <f>+F98+F99</f>
        <v>17</v>
      </c>
      <c r="G100" s="55">
        <f>+G98+G99</f>
        <v>0</v>
      </c>
      <c r="H100" s="55">
        <f>+H98+H99</f>
        <v>105172</v>
      </c>
    </row>
    <row r="101" spans="1:8" s="48" customFormat="1" ht="12.75">
      <c r="A101" s="46"/>
      <c r="B101" s="53"/>
      <c r="C101" s="53"/>
      <c r="D101" s="53"/>
      <c r="E101" s="53"/>
      <c r="F101" s="53"/>
      <c r="G101" s="54"/>
      <c r="H101" s="54"/>
    </row>
    <row r="102" spans="1:8" s="48" customFormat="1" ht="12.75">
      <c r="A102" s="46"/>
      <c r="B102" s="52" t="s">
        <v>135</v>
      </c>
      <c r="C102" s="53"/>
      <c r="D102" s="99">
        <v>13909</v>
      </c>
      <c r="E102" s="99">
        <v>3308</v>
      </c>
      <c r="F102" s="99">
        <v>333</v>
      </c>
      <c r="G102" s="100">
        <v>0</v>
      </c>
      <c r="H102" s="49">
        <f>SUM(D102:G102)</f>
        <v>17550</v>
      </c>
    </row>
    <row r="103" spans="7:8" ht="12.75">
      <c r="G103" s="37"/>
      <c r="H103" s="37"/>
    </row>
    <row r="105" ht="12.75">
      <c r="B105" s="9"/>
    </row>
    <row r="106" spans="1:2" ht="12.75">
      <c r="A106" s="6">
        <v>14</v>
      </c>
      <c r="B106" s="3" t="s">
        <v>42</v>
      </c>
    </row>
    <row r="107" ht="12.75">
      <c r="B107" t="s">
        <v>57</v>
      </c>
    </row>
    <row r="108" ht="12.75">
      <c r="B108" t="s">
        <v>218</v>
      </c>
    </row>
    <row r="109" ht="12.75">
      <c r="B109" s="9" t="s">
        <v>204</v>
      </c>
    </row>
    <row r="110" ht="12.75">
      <c r="B110" s="9" t="s">
        <v>205</v>
      </c>
    </row>
    <row r="112" spans="2:5" ht="12.75">
      <c r="B112" s="3" t="s">
        <v>165</v>
      </c>
      <c r="E112" s="8"/>
    </row>
    <row r="113" spans="2:5" ht="12.75">
      <c r="B113" s="3" t="s">
        <v>166</v>
      </c>
      <c r="E113" s="81" t="s">
        <v>217</v>
      </c>
    </row>
    <row r="114" spans="2:5" ht="12.75">
      <c r="B114" s="3" t="s">
        <v>170</v>
      </c>
      <c r="E114" s="81" t="s">
        <v>195</v>
      </c>
    </row>
    <row r="115" ht="12.75">
      <c r="B115" s="9"/>
    </row>
    <row r="116" ht="12.75">
      <c r="B116" s="9" t="s">
        <v>202</v>
      </c>
    </row>
    <row r="117" ht="12.75">
      <c r="B117" s="9" t="s">
        <v>203</v>
      </c>
    </row>
    <row r="118" ht="12.75">
      <c r="B118" s="9" t="s">
        <v>219</v>
      </c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9" ht="12.75">
      <c r="A129" s="6" t="s">
        <v>0</v>
      </c>
    </row>
    <row r="130" spans="1:8" ht="12.75">
      <c r="A130" s="6" t="s">
        <v>111</v>
      </c>
      <c r="H130" s="8" t="s">
        <v>91</v>
      </c>
    </row>
    <row r="131" ht="12.75">
      <c r="A131" s="3" t="s">
        <v>231</v>
      </c>
    </row>
    <row r="133" spans="1:2" ht="12.75">
      <c r="A133" s="6">
        <v>15</v>
      </c>
      <c r="B133" s="3" t="s">
        <v>15</v>
      </c>
    </row>
    <row r="134" ht="12.75">
      <c r="B134" s="9" t="s">
        <v>244</v>
      </c>
    </row>
    <row r="135" ht="12.75">
      <c r="B135" s="9" t="s">
        <v>245</v>
      </c>
    </row>
    <row r="136" ht="12.75">
      <c r="B136" s="9"/>
    </row>
    <row r="137" ht="12.75">
      <c r="B137" s="9" t="s">
        <v>265</v>
      </c>
    </row>
    <row r="138" ht="12.75">
      <c r="B138" s="9" t="s">
        <v>246</v>
      </c>
    </row>
    <row r="139" ht="12.75">
      <c r="B139" s="9"/>
    </row>
    <row r="140" spans="1:2" ht="12.75">
      <c r="A140"/>
      <c r="B140" s="9"/>
    </row>
    <row r="141" spans="1:2" ht="12.75">
      <c r="A141" s="6">
        <v>16</v>
      </c>
      <c r="B141" s="3" t="s">
        <v>16</v>
      </c>
    </row>
    <row r="142" ht="12.75">
      <c r="B142" s="9" t="s">
        <v>266</v>
      </c>
    </row>
    <row r="143" ht="12.75">
      <c r="B143" s="9" t="s">
        <v>247</v>
      </c>
    </row>
    <row r="144" ht="12.75">
      <c r="B144" s="9"/>
    </row>
    <row r="145" ht="12.75">
      <c r="B145" s="9"/>
    </row>
    <row r="146" spans="1:2" ht="12.75">
      <c r="A146" s="6">
        <v>17</v>
      </c>
      <c r="B146" s="3" t="s">
        <v>114</v>
      </c>
    </row>
    <row r="147" ht="12.75">
      <c r="B147" s="9" t="s">
        <v>226</v>
      </c>
    </row>
    <row r="148" ht="12.75">
      <c r="B148" s="9" t="s">
        <v>267</v>
      </c>
    </row>
    <row r="149" ht="12.75">
      <c r="B149" s="9" t="s">
        <v>268</v>
      </c>
    </row>
    <row r="150" ht="12.75">
      <c r="B150" s="9"/>
    </row>
    <row r="151" ht="12.75">
      <c r="B151" s="9"/>
    </row>
    <row r="152" spans="1:2" ht="12.75">
      <c r="A152" s="6">
        <v>18</v>
      </c>
      <c r="B152" s="3" t="s">
        <v>51</v>
      </c>
    </row>
    <row r="153" ht="12.75">
      <c r="B153" t="s">
        <v>81</v>
      </c>
    </row>
    <row r="155" spans="1:7" ht="12.75">
      <c r="A155" s="6">
        <v>19</v>
      </c>
      <c r="B155" s="3" t="s">
        <v>21</v>
      </c>
      <c r="D155" s="118" t="s">
        <v>79</v>
      </c>
      <c r="E155" s="118"/>
      <c r="F155" s="118" t="s">
        <v>240</v>
      </c>
      <c r="G155" s="118"/>
    </row>
    <row r="156" spans="4:7" ht="12.75">
      <c r="D156" s="82" t="s">
        <v>236</v>
      </c>
      <c r="E156" s="82" t="s">
        <v>239</v>
      </c>
      <c r="F156" s="82" t="s">
        <v>236</v>
      </c>
      <c r="G156" s="82" t="s">
        <v>239</v>
      </c>
    </row>
    <row r="157" spans="4:7" ht="12.75">
      <c r="D157" s="8" t="s">
        <v>8</v>
      </c>
      <c r="E157" s="8" t="s">
        <v>8</v>
      </c>
      <c r="F157" s="8" t="s">
        <v>8</v>
      </c>
      <c r="G157" s="8" t="s">
        <v>8</v>
      </c>
    </row>
    <row r="158" spans="4:7" ht="12.75">
      <c r="D158" s="2"/>
      <c r="E158" s="2"/>
      <c r="F158" s="2"/>
      <c r="G158" s="2"/>
    </row>
    <row r="159" spans="2:8" ht="12.75">
      <c r="B159" t="s">
        <v>142</v>
      </c>
      <c r="D159" s="34">
        <v>951</v>
      </c>
      <c r="E159" s="2">
        <v>963</v>
      </c>
      <c r="F159" s="2">
        <v>3004</v>
      </c>
      <c r="G159" s="2">
        <v>4170</v>
      </c>
      <c r="H159" s="96"/>
    </row>
    <row r="160" spans="2:7" ht="12.75">
      <c r="B160" t="s">
        <v>143</v>
      </c>
      <c r="D160" s="10">
        <v>0</v>
      </c>
      <c r="E160" s="10">
        <v>0</v>
      </c>
      <c r="F160" s="10">
        <v>0</v>
      </c>
      <c r="G160" s="10">
        <v>0</v>
      </c>
    </row>
    <row r="161" spans="4:7" ht="12.75">
      <c r="D161" s="4">
        <f>SUM(D159:D160)</f>
        <v>951</v>
      </c>
      <c r="E161" s="4">
        <f>SUM(E159:E160)</f>
        <v>963</v>
      </c>
      <c r="F161" s="4">
        <f>SUM(F159:F160)</f>
        <v>3004</v>
      </c>
      <c r="G161" s="4">
        <f>SUM(G159:G160)</f>
        <v>4170</v>
      </c>
    </row>
    <row r="162" spans="5:8" ht="12.75">
      <c r="E162" s="10"/>
      <c r="F162" s="10"/>
      <c r="G162" s="10"/>
      <c r="H162" s="10"/>
    </row>
    <row r="163" ht="12.75">
      <c r="B163" s="9" t="s">
        <v>197</v>
      </c>
    </row>
    <row r="164" ht="12.75">
      <c r="B164" s="9"/>
    </row>
    <row r="165" spans="1:2" ht="12.75">
      <c r="A165" s="6">
        <v>20</v>
      </c>
      <c r="B165" s="3" t="s">
        <v>37</v>
      </c>
    </row>
    <row r="166" ht="12.75">
      <c r="B166" t="s">
        <v>67</v>
      </c>
    </row>
    <row r="168" spans="1:2" ht="12.75">
      <c r="A168" s="6">
        <v>21</v>
      </c>
      <c r="B168" s="3" t="s">
        <v>56</v>
      </c>
    </row>
    <row r="169" ht="12.75">
      <c r="B169" s="3" t="s">
        <v>249</v>
      </c>
    </row>
    <row r="170" spans="2:8" ht="12.75">
      <c r="B170" s="3"/>
      <c r="G170" s="3" t="s">
        <v>250</v>
      </c>
      <c r="H170" s="3" t="s">
        <v>252</v>
      </c>
    </row>
    <row r="171" spans="2:8" ht="12.75">
      <c r="B171" s="3"/>
      <c r="G171" s="3" t="s">
        <v>251</v>
      </c>
      <c r="H171" s="3" t="s">
        <v>253</v>
      </c>
    </row>
    <row r="172" spans="2:8" ht="12.75">
      <c r="B172" s="3"/>
      <c r="G172" s="3" t="s">
        <v>8</v>
      </c>
      <c r="H172" s="3" t="s">
        <v>8</v>
      </c>
    </row>
    <row r="173" spans="2:8" ht="12.75">
      <c r="B173" s="9" t="s">
        <v>254</v>
      </c>
      <c r="G173" s="106">
        <v>1515</v>
      </c>
      <c r="H173" s="106">
        <v>1515</v>
      </c>
    </row>
    <row r="174" spans="2:8" ht="12.75">
      <c r="B174" s="3"/>
      <c r="G174" s="104"/>
      <c r="H174" s="104"/>
    </row>
    <row r="175" spans="2:8" ht="12.75">
      <c r="B175" s="3" t="s">
        <v>255</v>
      </c>
      <c r="G175" s="104"/>
      <c r="H175" s="104"/>
    </row>
    <row r="176" spans="2:8" ht="12.75">
      <c r="B176" s="9" t="s">
        <v>256</v>
      </c>
      <c r="G176" s="104">
        <v>459</v>
      </c>
      <c r="H176" s="104">
        <v>459</v>
      </c>
    </row>
    <row r="177" spans="2:8" ht="12.75">
      <c r="B177" s="9" t="s">
        <v>257</v>
      </c>
      <c r="G177" s="105">
        <v>14</v>
      </c>
      <c r="H177" s="105">
        <v>14</v>
      </c>
    </row>
    <row r="180" ht="12.75">
      <c r="A180" s="6" t="s">
        <v>0</v>
      </c>
    </row>
    <row r="181" spans="1:8" ht="12.75">
      <c r="A181" s="6" t="s">
        <v>111</v>
      </c>
      <c r="H181" s="8" t="s">
        <v>92</v>
      </c>
    </row>
    <row r="182" ht="12.75">
      <c r="A182" s="3" t="s">
        <v>231</v>
      </c>
    </row>
    <row r="184" spans="1:2" ht="12.75">
      <c r="A184" s="6">
        <v>21</v>
      </c>
      <c r="B184" s="3" t="s">
        <v>262</v>
      </c>
    </row>
    <row r="185" ht="12.75">
      <c r="B185" t="s">
        <v>258</v>
      </c>
    </row>
    <row r="186" ht="12.75">
      <c r="G186" s="8" t="s">
        <v>8</v>
      </c>
    </row>
    <row r="187" spans="2:7" ht="12.75">
      <c r="B187" t="s">
        <v>259</v>
      </c>
      <c r="G187" s="103">
        <v>1071</v>
      </c>
    </row>
    <row r="188" spans="2:7" ht="12.75">
      <c r="B188" t="s">
        <v>260</v>
      </c>
      <c r="G188" s="103">
        <v>1071</v>
      </c>
    </row>
    <row r="189" spans="2:7" ht="12.75">
      <c r="B189" t="s">
        <v>261</v>
      </c>
      <c r="G189" s="48">
        <v>1047</v>
      </c>
    </row>
    <row r="191" spans="1:2" ht="12.75">
      <c r="A191" s="6">
        <v>22</v>
      </c>
      <c r="B191" s="3" t="s">
        <v>38</v>
      </c>
    </row>
    <row r="192" ht="12.75">
      <c r="B192" t="s">
        <v>70</v>
      </c>
    </row>
    <row r="193" ht="12.75">
      <c r="B193" t="s">
        <v>71</v>
      </c>
    </row>
    <row r="194" spans="1:8" ht="12.75">
      <c r="A194" s="3"/>
      <c r="H194" s="1"/>
    </row>
    <row r="195" spans="1:2" ht="12.75">
      <c r="A195" s="6">
        <v>23</v>
      </c>
      <c r="B195" s="3" t="s">
        <v>39</v>
      </c>
    </row>
    <row r="196" spans="5:6" ht="12.75">
      <c r="E196" s="8" t="s">
        <v>241</v>
      </c>
      <c r="F196" s="8" t="s">
        <v>200</v>
      </c>
    </row>
    <row r="197" spans="2:6" ht="12.75">
      <c r="B197" s="3" t="s">
        <v>17</v>
      </c>
      <c r="E197" s="8" t="s">
        <v>8</v>
      </c>
      <c r="F197" s="8" t="s">
        <v>8</v>
      </c>
    </row>
    <row r="198" spans="2:6" ht="12.75">
      <c r="B198" t="s">
        <v>174</v>
      </c>
      <c r="E198" s="2">
        <v>19511</v>
      </c>
      <c r="F198" s="2">
        <v>7353</v>
      </c>
    </row>
    <row r="199" spans="2:6" ht="12.75">
      <c r="B199" t="s">
        <v>196</v>
      </c>
      <c r="E199" s="34">
        <v>0</v>
      </c>
      <c r="F199" s="34">
        <v>0</v>
      </c>
    </row>
    <row r="200" spans="2:6" ht="12.75">
      <c r="B200" t="s">
        <v>175</v>
      </c>
      <c r="E200" s="2">
        <v>135</v>
      </c>
      <c r="F200" s="2">
        <v>151</v>
      </c>
    </row>
    <row r="201" spans="2:6" ht="12.75">
      <c r="B201" t="s">
        <v>176</v>
      </c>
      <c r="E201" s="2">
        <v>2767</v>
      </c>
      <c r="F201" s="2">
        <v>2767</v>
      </c>
    </row>
    <row r="202" spans="5:6" ht="12.75">
      <c r="E202" s="4">
        <f>SUM(E198:E201)</f>
        <v>22413</v>
      </c>
      <c r="F202" s="4">
        <f>SUM(F198:F201)</f>
        <v>10271</v>
      </c>
    </row>
    <row r="203" spans="2:6" ht="12.75">
      <c r="B203" s="3" t="s">
        <v>18</v>
      </c>
      <c r="E203" s="2"/>
      <c r="F203" s="2"/>
    </row>
    <row r="204" spans="2:6" ht="12.75">
      <c r="B204" t="s">
        <v>175</v>
      </c>
      <c r="E204" s="2">
        <v>203</v>
      </c>
      <c r="F204" s="2">
        <v>306</v>
      </c>
    </row>
    <row r="205" spans="2:6" ht="12.75">
      <c r="B205" t="s">
        <v>176</v>
      </c>
      <c r="E205" s="2">
        <v>8861</v>
      </c>
      <c r="F205" s="2">
        <v>10949</v>
      </c>
    </row>
    <row r="206" spans="5:6" ht="12.75">
      <c r="E206" s="4">
        <f>SUM(E204:E205)</f>
        <v>9064</v>
      </c>
      <c r="F206" s="4">
        <f>SUM(F204:F205)</f>
        <v>11255</v>
      </c>
    </row>
    <row r="207" spans="2:6" ht="12.75">
      <c r="B207" s="3" t="s">
        <v>5</v>
      </c>
      <c r="E207" s="18">
        <f>+E202+E206</f>
        <v>31477</v>
      </c>
      <c r="F207" s="18">
        <f>+F202+F206</f>
        <v>21526</v>
      </c>
    </row>
    <row r="208" spans="2:8" ht="12.75">
      <c r="B208" s="3"/>
      <c r="G208" s="10"/>
      <c r="H208" s="10"/>
    </row>
    <row r="209" spans="1:8" s="9" customFormat="1" ht="12.75">
      <c r="A209" s="16"/>
      <c r="B209" s="9" t="s">
        <v>186</v>
      </c>
      <c r="G209" s="17"/>
      <c r="H209" s="17"/>
    </row>
    <row r="210" spans="1:8" s="9" customFormat="1" ht="12.75">
      <c r="A210" s="16"/>
      <c r="B210" s="9" t="s">
        <v>150</v>
      </c>
      <c r="G210" s="17"/>
      <c r="H210" s="17"/>
    </row>
    <row r="211" spans="1:8" s="9" customFormat="1" ht="12.75">
      <c r="A211" s="16"/>
      <c r="C211" s="8"/>
      <c r="D211" s="8" t="s">
        <v>77</v>
      </c>
      <c r="E211" s="8" t="s">
        <v>80</v>
      </c>
      <c r="G211" s="17"/>
      <c r="H211" s="17"/>
    </row>
    <row r="212" spans="1:8" s="9" customFormat="1" ht="12.75">
      <c r="A212" s="16"/>
      <c r="B212" s="3" t="s">
        <v>75</v>
      </c>
      <c r="C212" s="15">
        <v>2957308</v>
      </c>
      <c r="D212" s="31">
        <v>3.4675</v>
      </c>
      <c r="E212" s="15">
        <f>+C212*D212</f>
        <v>10254465.49</v>
      </c>
      <c r="F212" s="97"/>
      <c r="G212" s="17"/>
      <c r="H212" s="17"/>
    </row>
    <row r="213" spans="1:8" s="9" customFormat="1" ht="12.75">
      <c r="A213" s="16"/>
      <c r="B213" s="3" t="s">
        <v>76</v>
      </c>
      <c r="C213" s="15">
        <v>195638616</v>
      </c>
      <c r="D213" s="31">
        <v>0.0387</v>
      </c>
      <c r="E213" s="15">
        <f>+C213*D213</f>
        <v>7571214.4392</v>
      </c>
      <c r="F213" s="17"/>
      <c r="G213" s="17"/>
      <c r="H213" s="17"/>
    </row>
    <row r="214" spans="1:8" s="9" customFormat="1" ht="12.75">
      <c r="A214" s="16"/>
      <c r="B214" s="3" t="s">
        <v>227</v>
      </c>
      <c r="C214" s="15">
        <v>50650</v>
      </c>
      <c r="D214" s="31">
        <v>5.0735</v>
      </c>
      <c r="E214" s="15">
        <f>+C214*D214</f>
        <v>256972.775</v>
      </c>
      <c r="G214" s="17"/>
      <c r="H214" s="17"/>
    </row>
    <row r="215" spans="1:8" s="9" customFormat="1" ht="12.75">
      <c r="A215" s="16"/>
      <c r="B215" s="3"/>
      <c r="C215" s="15"/>
      <c r="D215" s="31"/>
      <c r="E215" s="15"/>
      <c r="G215" s="17"/>
      <c r="H215" s="17"/>
    </row>
    <row r="216" spans="1:8" s="9" customFormat="1" ht="12.75">
      <c r="A216" s="16"/>
      <c r="B216" s="3"/>
      <c r="C216" s="15"/>
      <c r="D216" s="31"/>
      <c r="E216" s="15"/>
      <c r="G216" s="17"/>
      <c r="H216" s="17"/>
    </row>
    <row r="217" spans="1:8" s="9" customFormat="1" ht="12.75">
      <c r="A217" s="6">
        <v>24</v>
      </c>
      <c r="B217" s="3" t="s">
        <v>187</v>
      </c>
      <c r="C217" s="15"/>
      <c r="D217" s="31"/>
      <c r="E217" s="15"/>
      <c r="G217" s="17"/>
      <c r="H217" s="17"/>
    </row>
    <row r="218" spans="1:9" s="9" customFormat="1" ht="12.75">
      <c r="A218" s="16"/>
      <c r="B218" s="9" t="s">
        <v>242</v>
      </c>
      <c r="C218" s="15"/>
      <c r="D218" s="31"/>
      <c r="E218" s="15"/>
      <c r="G218" s="17"/>
      <c r="H218" s="17"/>
      <c r="I218" s="3"/>
    </row>
    <row r="219" spans="1:8" s="9" customFormat="1" ht="12.75">
      <c r="A219" s="16"/>
      <c r="B219" s="9" t="s">
        <v>177</v>
      </c>
      <c r="C219" s="15"/>
      <c r="D219" s="31"/>
      <c r="E219" s="15"/>
      <c r="G219" s="17"/>
      <c r="H219" s="17"/>
    </row>
    <row r="220" spans="1:8" s="9" customFormat="1" ht="12.75">
      <c r="A220" s="16"/>
      <c r="C220" s="15"/>
      <c r="D220" s="31"/>
      <c r="E220" s="15"/>
      <c r="G220" s="17"/>
      <c r="H220" s="17"/>
    </row>
    <row r="221" spans="1:8" s="9" customFormat="1" ht="12.75">
      <c r="A221" s="16"/>
      <c r="C221" s="15"/>
      <c r="D221" s="31"/>
      <c r="E221" s="15"/>
      <c r="F221" s="74" t="s">
        <v>220</v>
      </c>
      <c r="G221" s="75" t="s">
        <v>185</v>
      </c>
      <c r="H221" s="17"/>
    </row>
    <row r="222" spans="1:8" s="9" customFormat="1" ht="12.75">
      <c r="A222" s="16"/>
      <c r="C222" s="15"/>
      <c r="D222" s="31"/>
      <c r="E222" s="15"/>
      <c r="F222" s="74" t="s">
        <v>184</v>
      </c>
      <c r="G222" s="75" t="s">
        <v>5</v>
      </c>
      <c r="H222" s="17"/>
    </row>
    <row r="223" spans="1:8" s="9" customFormat="1" ht="12.75">
      <c r="A223" s="16"/>
      <c r="B223" s="9" t="s">
        <v>178</v>
      </c>
      <c r="C223" s="15"/>
      <c r="D223" s="31"/>
      <c r="E223" s="15"/>
      <c r="F223" s="9" t="s">
        <v>183</v>
      </c>
      <c r="G223" s="17"/>
      <c r="H223" s="17"/>
    </row>
    <row r="224" spans="1:8" s="9" customFormat="1" ht="12.75">
      <c r="A224" s="16"/>
      <c r="C224" s="15"/>
      <c r="D224" s="31"/>
      <c r="E224" s="15"/>
      <c r="G224" s="17"/>
      <c r="H224" s="17"/>
    </row>
    <row r="225" spans="1:8" s="9" customFormat="1" ht="12.75">
      <c r="A225" s="16"/>
      <c r="B225" s="9" t="s">
        <v>179</v>
      </c>
      <c r="F225" s="101">
        <v>376000</v>
      </c>
      <c r="G225" s="49">
        <v>1069000</v>
      </c>
      <c r="H225" s="17"/>
    </row>
    <row r="226" spans="1:8" s="9" customFormat="1" ht="12.75">
      <c r="A226" s="16"/>
      <c r="B226" s="9" t="s">
        <v>180</v>
      </c>
      <c r="F226" s="102" t="s">
        <v>173</v>
      </c>
      <c r="G226" s="73" t="s">
        <v>173</v>
      </c>
      <c r="H226" s="17"/>
    </row>
    <row r="227" spans="1:8" s="9" customFormat="1" ht="12.75">
      <c r="A227" s="16"/>
      <c r="B227" s="9" t="s">
        <v>181</v>
      </c>
      <c r="F227" s="101">
        <v>376000</v>
      </c>
      <c r="G227" s="49">
        <f>+G225</f>
        <v>1069000</v>
      </c>
      <c r="H227" s="17"/>
    </row>
    <row r="228" spans="1:8" s="9" customFormat="1" ht="12.75">
      <c r="A228" s="16"/>
      <c r="B228" s="9" t="s">
        <v>182</v>
      </c>
      <c r="F228" s="73" t="s">
        <v>173</v>
      </c>
      <c r="G228" s="73" t="s">
        <v>173</v>
      </c>
      <c r="H228" s="17"/>
    </row>
    <row r="229" spans="1:8" s="9" customFormat="1" ht="12.75">
      <c r="A229" s="16"/>
      <c r="G229" s="17"/>
      <c r="H229" s="17"/>
    </row>
    <row r="230" spans="1:10" s="9" customFormat="1" ht="12.75">
      <c r="A230" s="16"/>
      <c r="B230" s="3"/>
      <c r="C230" s="15"/>
      <c r="D230" s="31"/>
      <c r="E230" s="15"/>
      <c r="G230" s="17"/>
      <c r="H230" s="17"/>
      <c r="J230" s="15"/>
    </row>
    <row r="232" ht="12.75">
      <c r="A232" s="6" t="s">
        <v>0</v>
      </c>
    </row>
    <row r="233" spans="1:8" ht="12.75">
      <c r="A233" s="6" t="s">
        <v>111</v>
      </c>
      <c r="H233" s="8" t="s">
        <v>93</v>
      </c>
    </row>
    <row r="234" ht="12.75">
      <c r="A234" s="3" t="s">
        <v>231</v>
      </c>
    </row>
    <row r="235" spans="1:8" ht="12.75">
      <c r="A235" s="3"/>
      <c r="H235" s="1"/>
    </row>
    <row r="236" spans="1:2" ht="12.75">
      <c r="A236" s="6">
        <v>25</v>
      </c>
      <c r="B236" s="3" t="s">
        <v>19</v>
      </c>
    </row>
    <row r="237" spans="1:2" s="9" customFormat="1" ht="12.75">
      <c r="A237" s="16"/>
      <c r="B237" s="9" t="s">
        <v>95</v>
      </c>
    </row>
    <row r="238" spans="1:2" s="9" customFormat="1" ht="12.75">
      <c r="A238" s="16"/>
      <c r="B238" s="9" t="s">
        <v>243</v>
      </c>
    </row>
    <row r="239" spans="1:2" s="9" customFormat="1" ht="12.75">
      <c r="A239" s="16"/>
      <c r="B239" s="9" t="s">
        <v>96</v>
      </c>
    </row>
    <row r="240" s="9" customFormat="1" ht="12.75">
      <c r="A240" s="16"/>
    </row>
    <row r="241" spans="1:2" s="9" customFormat="1" ht="12.75">
      <c r="A241" s="16"/>
      <c r="B241" s="9" t="s">
        <v>97</v>
      </c>
    </row>
    <row r="242" spans="1:2" s="9" customFormat="1" ht="12.75">
      <c r="A242" s="16"/>
      <c r="B242" s="9" t="s">
        <v>98</v>
      </c>
    </row>
    <row r="243" spans="1:2" s="9" customFormat="1" ht="12.75">
      <c r="A243" s="16"/>
      <c r="B243" s="9" t="s">
        <v>99</v>
      </c>
    </row>
    <row r="244" spans="1:2" s="9" customFormat="1" ht="12.75">
      <c r="A244" s="16"/>
      <c r="B244" s="9" t="s">
        <v>100</v>
      </c>
    </row>
    <row r="245" s="9" customFormat="1" ht="12.75">
      <c r="A245" s="16"/>
    </row>
    <row r="246" s="9" customFormat="1" ht="12.75">
      <c r="A246" s="16"/>
    </row>
    <row r="247" spans="1:2" ht="12.75">
      <c r="A247" s="6">
        <v>26</v>
      </c>
      <c r="B247" s="3" t="s">
        <v>20</v>
      </c>
    </row>
    <row r="248" ht="12.75">
      <c r="B248" t="s">
        <v>58</v>
      </c>
    </row>
    <row r="249" ht="12.75">
      <c r="B249" t="s">
        <v>59</v>
      </c>
    </row>
    <row r="251" spans="1:2" ht="12.75">
      <c r="A251" s="6">
        <v>27</v>
      </c>
      <c r="B251" s="3" t="s">
        <v>201</v>
      </c>
    </row>
    <row r="252" ht="12.75">
      <c r="B252" s="9" t="s">
        <v>228</v>
      </c>
    </row>
    <row r="253" s="9" customFormat="1" ht="12.75">
      <c r="A253" s="16"/>
    </row>
    <row r="254" s="9" customFormat="1" ht="12.75">
      <c r="A254" s="16"/>
    </row>
    <row r="255" spans="1:10" s="9" customFormat="1" ht="12.75">
      <c r="A255" s="6">
        <v>28</v>
      </c>
      <c r="B255" s="3" t="s">
        <v>50</v>
      </c>
      <c r="C255"/>
      <c r="D255"/>
      <c r="E255"/>
      <c r="F255"/>
      <c r="G255"/>
      <c r="H255"/>
      <c r="I255"/>
      <c r="J255"/>
    </row>
    <row r="256" spans="1:10" s="9" customFormat="1" ht="12.75">
      <c r="A256" s="6"/>
      <c r="B256" s="3"/>
      <c r="C256"/>
      <c r="D256"/>
      <c r="E256"/>
      <c r="F256"/>
      <c r="G256"/>
      <c r="H256"/>
      <c r="I256"/>
      <c r="J256"/>
    </row>
    <row r="257" spans="1:10" s="9" customFormat="1" ht="12.75">
      <c r="A257" s="6"/>
      <c r="B257" s="3" t="s">
        <v>154</v>
      </c>
      <c r="C257"/>
      <c r="D257"/>
      <c r="E257"/>
      <c r="F257"/>
      <c r="G257"/>
      <c r="H257"/>
      <c r="I257"/>
      <c r="J257"/>
    </row>
    <row r="258" spans="1:10" s="9" customFormat="1" ht="12.75">
      <c r="A258" s="6"/>
      <c r="B258" t="s">
        <v>82</v>
      </c>
      <c r="C258"/>
      <c r="D258"/>
      <c r="E258"/>
      <c r="F258"/>
      <c r="G258"/>
      <c r="H258"/>
      <c r="I258"/>
      <c r="J258"/>
    </row>
    <row r="259" spans="1:10" s="9" customFormat="1" ht="12.75">
      <c r="A259" s="6"/>
      <c r="B259" t="s">
        <v>83</v>
      </c>
      <c r="C259"/>
      <c r="D259"/>
      <c r="E259"/>
      <c r="F259"/>
      <c r="G259"/>
      <c r="H259"/>
      <c r="I259"/>
      <c r="J259"/>
    </row>
    <row r="260" spans="1:10" s="9" customFormat="1" ht="12.75">
      <c r="A260" s="6"/>
      <c r="B260" t="s">
        <v>84</v>
      </c>
      <c r="C260"/>
      <c r="D260"/>
      <c r="E260"/>
      <c r="F260"/>
      <c r="G260"/>
      <c r="H260"/>
      <c r="I260"/>
      <c r="J260"/>
    </row>
    <row r="261" spans="1:10" s="9" customFormat="1" ht="12.75">
      <c r="A261" s="6"/>
      <c r="B261"/>
      <c r="C261"/>
      <c r="D261"/>
      <c r="E261" s="107"/>
      <c r="F261" s="107"/>
      <c r="G261" s="107"/>
      <c r="H261" s="107"/>
      <c r="I261"/>
      <c r="J261" t="s">
        <v>72</v>
      </c>
    </row>
    <row r="262" spans="1:10" s="9" customFormat="1" ht="12.75">
      <c r="A262" s="6"/>
      <c r="B262" s="3" t="s">
        <v>232</v>
      </c>
      <c r="C262"/>
      <c r="D262"/>
      <c r="E262" s="3"/>
      <c r="F262" s="3"/>
      <c r="G262" s="3"/>
      <c r="H262" s="3"/>
      <c r="I262" t="s">
        <v>72</v>
      </c>
      <c r="J262"/>
    </row>
    <row r="263" ht="12.75">
      <c r="B263" s="9"/>
    </row>
    <row r="264" spans="1:10" s="9" customFormat="1" ht="12.75">
      <c r="A264" s="6"/>
      <c r="B264" s="3" t="s">
        <v>78</v>
      </c>
      <c r="C264"/>
      <c r="D264"/>
      <c r="E264"/>
      <c r="F264" s="3">
        <v>2009</v>
      </c>
      <c r="G264" s="3">
        <v>2008</v>
      </c>
      <c r="I264"/>
      <c r="J264"/>
    </row>
    <row r="265" spans="1:10" s="9" customFormat="1" ht="12.75">
      <c r="A265" s="6"/>
      <c r="B265" t="s">
        <v>230</v>
      </c>
      <c r="C265"/>
      <c r="D265"/>
      <c r="E265"/>
      <c r="F265" s="10">
        <v>66536600</v>
      </c>
      <c r="G265" s="10">
        <v>66536600</v>
      </c>
      <c r="I265"/>
      <c r="J265"/>
    </row>
    <row r="266" spans="1:10" s="9" customFormat="1" ht="12.75">
      <c r="A266" s="6"/>
      <c r="B266" s="9" t="s">
        <v>229</v>
      </c>
      <c r="C266"/>
      <c r="D266"/>
      <c r="E266"/>
      <c r="F266" s="95">
        <f>-69067-693600</f>
        <v>-762667</v>
      </c>
      <c r="G266" s="95">
        <v>-412858</v>
      </c>
      <c r="H266" s="96"/>
      <c r="I266"/>
      <c r="J266"/>
    </row>
    <row r="267" spans="1:10" s="9" customFormat="1" ht="12.75">
      <c r="A267" s="6"/>
      <c r="B267" s="9" t="s">
        <v>78</v>
      </c>
      <c r="C267"/>
      <c r="D267"/>
      <c r="E267"/>
      <c r="F267" s="58">
        <f>SUM(F265:F266)</f>
        <v>65773933</v>
      </c>
      <c r="G267" s="58">
        <f>SUM(G265:G266)</f>
        <v>66123742</v>
      </c>
      <c r="I267"/>
      <c r="J267"/>
    </row>
    <row r="268" spans="1:10" s="9" customFormat="1" ht="12.75">
      <c r="A268" s="6"/>
      <c r="B268" s="3"/>
      <c r="C268"/>
      <c r="D268"/>
      <c r="E268"/>
      <c r="G268" s="2"/>
      <c r="I268"/>
      <c r="J268"/>
    </row>
    <row r="269" spans="1:10" s="9" customFormat="1" ht="12.75">
      <c r="A269" s="6"/>
      <c r="B269"/>
      <c r="C269"/>
      <c r="D269"/>
      <c r="E269"/>
      <c r="F269"/>
      <c r="G269"/>
      <c r="H269"/>
      <c r="I269"/>
      <c r="J269"/>
    </row>
    <row r="270" spans="1:10" s="9" customFormat="1" ht="12.75">
      <c r="A270" s="6"/>
      <c r="B270" s="3" t="s">
        <v>221</v>
      </c>
      <c r="C270"/>
      <c r="D270"/>
      <c r="E270"/>
      <c r="F270"/>
      <c r="G270"/>
      <c r="H270"/>
      <c r="I270"/>
      <c r="J270"/>
    </row>
    <row r="271" spans="1:10" s="9" customFormat="1" ht="12.75">
      <c r="A271" s="6"/>
      <c r="B271"/>
      <c r="C271"/>
      <c r="D271"/>
      <c r="E271"/>
      <c r="F271"/>
      <c r="G271"/>
      <c r="H271"/>
      <c r="I271"/>
      <c r="J271"/>
    </row>
    <row r="272" spans="1:10" s="9" customFormat="1" ht="12.75">
      <c r="A272" s="6">
        <v>29</v>
      </c>
      <c r="B272" s="3" t="s">
        <v>222</v>
      </c>
      <c r="C272"/>
      <c r="D272"/>
      <c r="E272"/>
      <c r="F272"/>
      <c r="G272"/>
      <c r="H272"/>
      <c r="I272"/>
      <c r="J272"/>
    </row>
    <row r="273" spans="1:10" s="9" customFormat="1" ht="12.75">
      <c r="A273" s="6"/>
      <c r="B273" t="s">
        <v>223</v>
      </c>
      <c r="C273"/>
      <c r="D273"/>
      <c r="E273"/>
      <c r="F273"/>
      <c r="G273"/>
      <c r="H273"/>
      <c r="I273"/>
      <c r="J273"/>
    </row>
    <row r="274" spans="1:10" s="9" customFormat="1" ht="12.75">
      <c r="A274" s="6"/>
      <c r="B274" t="s">
        <v>233</v>
      </c>
      <c r="C274"/>
      <c r="D274"/>
      <c r="E274"/>
      <c r="F274"/>
      <c r="G274"/>
      <c r="H274"/>
      <c r="I274"/>
      <c r="J274"/>
    </row>
    <row r="277" spans="1:10" s="9" customFormat="1" ht="12.75">
      <c r="A277" s="6"/>
      <c r="B277"/>
      <c r="C277"/>
      <c r="D277"/>
      <c r="E277" s="107"/>
      <c r="F277" s="107"/>
      <c r="G277" s="107"/>
      <c r="H277" s="107"/>
      <c r="I277"/>
      <c r="J277"/>
    </row>
    <row r="278" spans="1:8" s="9" customFormat="1" ht="12.75">
      <c r="A278" s="16"/>
      <c r="G278" s="17"/>
      <c r="H278" s="17"/>
    </row>
    <row r="279" spans="1:8" s="9" customFormat="1" ht="12.75">
      <c r="A279" s="16"/>
      <c r="G279" s="17"/>
      <c r="H279" s="17"/>
    </row>
    <row r="280" s="9" customFormat="1" ht="12.75">
      <c r="A280" s="16"/>
    </row>
    <row r="281" spans="1:2" s="9" customFormat="1" ht="12.75">
      <c r="A281" s="16"/>
      <c r="B281"/>
    </row>
    <row r="282" s="9" customFormat="1" ht="12.75">
      <c r="A282" s="16"/>
    </row>
    <row r="283" s="9" customFormat="1" ht="12.75">
      <c r="A283" s="16"/>
    </row>
    <row r="284" s="9" customFormat="1" ht="12.75">
      <c r="A284" s="16"/>
    </row>
    <row r="285" s="9" customFormat="1" ht="12.75">
      <c r="A285" s="16"/>
    </row>
    <row r="286" s="9" customFormat="1" ht="12.75">
      <c r="A286" s="16"/>
    </row>
    <row r="287" s="9" customFormat="1" ht="12.75">
      <c r="A287" s="16"/>
    </row>
    <row r="288" spans="1:2" s="9" customFormat="1" ht="12.75">
      <c r="A288" s="16"/>
      <c r="B288" s="3"/>
    </row>
    <row r="289" spans="1:2" s="9" customFormat="1" ht="12.75">
      <c r="A289" s="16"/>
      <c r="B289" s="3"/>
    </row>
    <row r="290" s="9" customFormat="1" ht="12.75">
      <c r="A290" s="16"/>
    </row>
    <row r="291" s="9" customFormat="1" ht="12.75">
      <c r="A291" s="16"/>
    </row>
    <row r="292" s="9" customFormat="1" ht="12.75">
      <c r="A292" s="16"/>
    </row>
    <row r="293" s="9" customFormat="1" ht="12.75">
      <c r="A293" s="16"/>
    </row>
    <row r="294" s="9" customFormat="1" ht="12.75">
      <c r="A294" s="16"/>
    </row>
    <row r="295" s="9" customFormat="1" ht="12.75">
      <c r="A295" s="16"/>
    </row>
    <row r="296" s="9" customFormat="1" ht="12.75">
      <c r="A296" s="16"/>
    </row>
    <row r="297" s="9" customFormat="1" ht="12.75">
      <c r="A297" s="16"/>
    </row>
    <row r="298" spans="1:10" ht="12.75">
      <c r="A298" s="16"/>
      <c r="B298" s="9"/>
      <c r="C298" s="9"/>
      <c r="D298" s="9"/>
      <c r="E298" s="9"/>
      <c r="F298" s="9"/>
      <c r="G298" s="9"/>
      <c r="H298" s="8"/>
      <c r="I298" s="9"/>
      <c r="J298" s="9"/>
    </row>
    <row r="299" spans="2:9" ht="12.75">
      <c r="B299" s="3"/>
      <c r="F299" s="8"/>
      <c r="G299" s="8"/>
      <c r="H299" s="8"/>
      <c r="I299" s="3"/>
    </row>
    <row r="300" spans="2:9" ht="12.75">
      <c r="B300" s="3"/>
      <c r="F300" s="8"/>
      <c r="G300" s="8"/>
      <c r="H300" s="8"/>
      <c r="I300" s="3"/>
    </row>
    <row r="301" spans="6:9" ht="12.75">
      <c r="F301" s="8"/>
      <c r="G301" s="8"/>
      <c r="H301" s="8"/>
      <c r="I301" s="3"/>
    </row>
    <row r="302" spans="2:4" ht="12.75">
      <c r="B302" s="3"/>
      <c r="C302" s="9"/>
      <c r="D302" s="9"/>
    </row>
    <row r="303" spans="2:8" ht="12.75">
      <c r="B303" s="30"/>
      <c r="C303" s="9"/>
      <c r="D303" s="9"/>
      <c r="G303" s="2"/>
      <c r="H303" s="2"/>
    </row>
    <row r="304" spans="2:8" ht="12.75">
      <c r="B304" s="29"/>
      <c r="C304" s="9"/>
      <c r="D304" s="9"/>
      <c r="G304" s="2"/>
      <c r="H304" s="2"/>
    </row>
    <row r="305" spans="2:8" ht="12.75">
      <c r="B305" s="29"/>
      <c r="C305" s="9"/>
      <c r="D305" s="9"/>
      <c r="G305" s="2"/>
      <c r="H305" s="2"/>
    </row>
    <row r="306" spans="2:8" ht="12.75">
      <c r="B306" s="30"/>
      <c r="C306" s="9"/>
      <c r="D306" s="9"/>
      <c r="F306" s="2"/>
      <c r="G306" s="2"/>
      <c r="H306" s="2"/>
    </row>
    <row r="307" spans="2:8" ht="12.75">
      <c r="B307" s="9"/>
      <c r="C307" s="9"/>
      <c r="D307" s="9"/>
      <c r="F307" s="2"/>
      <c r="G307" s="2"/>
      <c r="H307" s="2"/>
    </row>
    <row r="308" spans="1:10" s="9" customFormat="1" ht="12.75">
      <c r="A308" s="6"/>
      <c r="B308" s="3"/>
      <c r="E308"/>
      <c r="F308" s="2"/>
      <c r="G308" s="2"/>
      <c r="H308" s="2"/>
      <c r="I308"/>
      <c r="J308"/>
    </row>
    <row r="309" spans="1:10" s="9" customFormat="1" ht="12.75">
      <c r="A309" s="6"/>
      <c r="B309" s="30"/>
      <c r="E309"/>
      <c r="F309" s="2"/>
      <c r="G309" s="2"/>
      <c r="H309" s="2"/>
      <c r="I309"/>
      <c r="J309"/>
    </row>
    <row r="310" spans="1:10" s="9" customFormat="1" ht="12.75">
      <c r="A310" s="6"/>
      <c r="B310" s="30"/>
      <c r="E310"/>
      <c r="F310" s="2"/>
      <c r="G310" s="2"/>
      <c r="H310" s="2"/>
      <c r="I310"/>
      <c r="J310"/>
    </row>
    <row r="311" spans="1:10" s="9" customFormat="1" ht="12.75">
      <c r="A311" s="6"/>
      <c r="B311" s="30"/>
      <c r="E311"/>
      <c r="F311" s="2"/>
      <c r="G311" s="2"/>
      <c r="H311" s="2"/>
      <c r="I311"/>
      <c r="J311"/>
    </row>
    <row r="312" spans="1:10" s="9" customFormat="1" ht="12.75">
      <c r="A312" s="6"/>
      <c r="B312" s="30"/>
      <c r="E312"/>
      <c r="F312" s="2"/>
      <c r="G312" s="2"/>
      <c r="H312" s="2"/>
      <c r="I312"/>
      <c r="J312"/>
    </row>
    <row r="313" spans="1:10" s="9" customFormat="1" ht="12.75">
      <c r="A313" s="6"/>
      <c r="B313" s="30"/>
      <c r="E313" s="2"/>
      <c r="F313" s="2"/>
      <c r="G313" s="2"/>
      <c r="H313" s="2"/>
      <c r="I313"/>
      <c r="J313"/>
    </row>
    <row r="314" spans="1:10" s="9" customFormat="1" ht="12.75">
      <c r="A314" s="6"/>
      <c r="B314"/>
      <c r="C314"/>
      <c r="D314"/>
      <c r="E314"/>
      <c r="F314"/>
      <c r="G314" s="2"/>
      <c r="H314" s="2"/>
      <c r="I314"/>
      <c r="J314"/>
    </row>
    <row r="315" spans="1:10" s="9" customFormat="1" ht="12.75">
      <c r="A315" s="6"/>
      <c r="B315" s="3"/>
      <c r="C315"/>
      <c r="D315"/>
      <c r="E315"/>
      <c r="F315"/>
      <c r="G315" s="2"/>
      <c r="H315" s="2"/>
      <c r="I315"/>
      <c r="J315"/>
    </row>
    <row r="316" spans="1:10" s="9" customFormat="1" ht="12.75">
      <c r="A316" s="6"/>
      <c r="B316" s="14"/>
      <c r="C316"/>
      <c r="D316"/>
      <c r="E316"/>
      <c r="F316"/>
      <c r="G316" s="2"/>
      <c r="H316" s="2"/>
      <c r="I316"/>
      <c r="J316"/>
    </row>
    <row r="317" spans="1:10" s="9" customFormat="1" ht="12.75">
      <c r="A317" s="6"/>
      <c r="B317" s="14"/>
      <c r="C317"/>
      <c r="D317"/>
      <c r="E317"/>
      <c r="F317"/>
      <c r="G317" s="2"/>
      <c r="H317" s="2"/>
      <c r="I317"/>
      <c r="J317"/>
    </row>
    <row r="318" spans="1:10" s="9" customFormat="1" ht="12.75">
      <c r="A318" s="6"/>
      <c r="B318"/>
      <c r="C318"/>
      <c r="D318"/>
      <c r="E318"/>
      <c r="F318"/>
      <c r="G318" s="2"/>
      <c r="H318" s="2"/>
      <c r="I318"/>
      <c r="J318"/>
    </row>
    <row r="326" ht="12.75">
      <c r="B326" s="3"/>
    </row>
    <row r="327" ht="12.75">
      <c r="B327" s="3"/>
    </row>
  </sheetData>
  <sheetProtection/>
  <mergeCells count="8">
    <mergeCell ref="E277:F277"/>
    <mergeCell ref="G277:H277"/>
    <mergeCell ref="G54:H54"/>
    <mergeCell ref="G85:H85"/>
    <mergeCell ref="E261:F261"/>
    <mergeCell ref="G261:H261"/>
    <mergeCell ref="D155:E155"/>
    <mergeCell ref="F155:G155"/>
  </mergeCells>
  <printOptions/>
  <pageMargins left="0.75" right="0.75" top="1" bottom="1" header="0.5" footer="0.5"/>
  <pageSetup orientation="portrait" r:id="rId1"/>
  <rowBreaks count="4" manualBreakCount="4">
    <brk id="35" max="255" man="1"/>
    <brk id="76" max="255" man="1"/>
    <brk id="126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Richpoint</cp:lastModifiedBy>
  <cp:lastPrinted>2009-11-23T09:11:41Z</cp:lastPrinted>
  <dcterms:created xsi:type="dcterms:W3CDTF">2002-11-12T04:54:08Z</dcterms:created>
  <dcterms:modified xsi:type="dcterms:W3CDTF">2009-11-23T09:21:45Z</dcterms:modified>
  <cp:category/>
  <cp:version/>
  <cp:contentType/>
  <cp:contentStatus/>
</cp:coreProperties>
</file>