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4"/>
  </bookViews>
  <sheets>
    <sheet name="equity" sheetId="1" r:id="rId1"/>
    <sheet name="income" sheetId="2" r:id="rId2"/>
    <sheet name="bsheet" sheetId="3" r:id="rId3"/>
    <sheet name="cflow" sheetId="4" r:id="rId4"/>
    <sheet name="notes" sheetId="5" r:id="rId5"/>
  </sheets>
  <definedNames/>
  <calcPr fullCalcOnLoad="1"/>
</workbook>
</file>

<file path=xl/comments2.xml><?xml version="1.0" encoding="utf-8"?>
<comments xmlns="http://schemas.openxmlformats.org/spreadsheetml/2006/main">
  <authors>
    <author>alan</author>
  </authors>
  <commentList>
    <comment ref="B19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<sst xmlns="http://schemas.openxmlformats.org/spreadsheetml/2006/main" count="346" uniqueCount="269">
  <si>
    <t>UPA CORPORATION BERHAD (384490-P)</t>
  </si>
  <si>
    <t>Condensed Consolidated Statement of Changes in Equity</t>
  </si>
  <si>
    <t>Share</t>
  </si>
  <si>
    <t>capital</t>
  </si>
  <si>
    <t>Retained</t>
  </si>
  <si>
    <t>profits</t>
  </si>
  <si>
    <t>Total</t>
  </si>
  <si>
    <t>RM'000</t>
  </si>
  <si>
    <t>premium</t>
  </si>
  <si>
    <t>Revaluation</t>
  </si>
  <si>
    <t>reserve</t>
  </si>
  <si>
    <t>RM '000</t>
  </si>
  <si>
    <t>Income tax paid</t>
  </si>
  <si>
    <t xml:space="preserve">The Condensed Consolidated Statement of Changes in Equity should be read in conjunction </t>
  </si>
  <si>
    <t>The accounting policies and methods of computation adopted by the Group in this interim</t>
  </si>
  <si>
    <t>financial report are consistent with those adopted in the financial statements for the year</t>
  </si>
  <si>
    <t>Property, plant and equipment</t>
  </si>
  <si>
    <t>The valuations of land and buildings have been brought forward, without amendment, from</t>
  </si>
  <si>
    <t>the previous annual financial report.</t>
  </si>
  <si>
    <t>Inventories</t>
  </si>
  <si>
    <t>Segment information</t>
  </si>
  <si>
    <t>Segment information is presented in respect of the Group's business segment.</t>
  </si>
  <si>
    <t>Manufacturing</t>
  </si>
  <si>
    <t>Machineries</t>
  </si>
  <si>
    <t>Revenue</t>
  </si>
  <si>
    <t>Profit before tax</t>
  </si>
  <si>
    <t>Inter-segment elimination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</si>
  <si>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</si>
  <si>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</si>
  <si>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</si>
  <si>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</si>
  <si>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</si>
  <si>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</si>
  <si>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</si>
  <si>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Taxation</t>
  </si>
  <si>
    <t xml:space="preserve">Share of associated </t>
  </si>
  <si>
    <t>companies' taxation</t>
  </si>
  <si>
    <t>Condensed Consolidated Balance Sheet</t>
  </si>
  <si>
    <t>Investment in associates</t>
  </si>
  <si>
    <t>Investment property</t>
  </si>
  <si>
    <t>Current assets</t>
  </si>
  <si>
    <t>Trade and other receivables</t>
  </si>
  <si>
    <t>Cash and cash equivalents</t>
  </si>
  <si>
    <t>Current liabilities</t>
  </si>
  <si>
    <t>Trade and other payables</t>
  </si>
  <si>
    <t>Borrowings (secured)</t>
  </si>
  <si>
    <t>Net current assets</t>
  </si>
  <si>
    <t>Financed by :</t>
  </si>
  <si>
    <t>Capital and reserves</t>
  </si>
  <si>
    <t>Share capital</t>
  </si>
  <si>
    <t>Reserves</t>
  </si>
  <si>
    <t>Minority shareholders' interest</t>
  </si>
  <si>
    <t xml:space="preserve">Long term and deferred liabilities </t>
  </si>
  <si>
    <t>Deferred taxation</t>
  </si>
  <si>
    <t xml:space="preserve">The Condensed Consolidated Balance Sheet should be read in conjunction with the </t>
  </si>
  <si>
    <t>Condensed consolidated income statements</t>
  </si>
  <si>
    <t>Operating profit</t>
  </si>
  <si>
    <t>Interest expense</t>
  </si>
  <si>
    <t>Interest income</t>
  </si>
  <si>
    <t>Share of profit of associates</t>
  </si>
  <si>
    <t>Tax expense</t>
  </si>
  <si>
    <t>Profit after tax</t>
  </si>
  <si>
    <t>Net profit for the period</t>
  </si>
  <si>
    <t>Basic earnings per ordinary share (sen)</t>
  </si>
  <si>
    <t xml:space="preserve">The Condensed Consolidated Income statements should be read in conjunction with the </t>
  </si>
  <si>
    <t>Condensed Consolidated Cash Flow Statements</t>
  </si>
  <si>
    <t>Net profit before tax</t>
  </si>
  <si>
    <t>Adjustment for non-cash flow items :</t>
  </si>
  <si>
    <t>Operating profit before changes in working capital</t>
  </si>
  <si>
    <t>Changes in working capital :</t>
  </si>
  <si>
    <t>Net change in Cash and Cash Equivalents</t>
  </si>
  <si>
    <t xml:space="preserve">The Condensed Consolidated Cash Flow Statements should be read in conjunction with the </t>
  </si>
  <si>
    <t>Dividends paid</t>
  </si>
  <si>
    <t>Interest paid</t>
  </si>
  <si>
    <t>Proceeds from share issue</t>
  </si>
  <si>
    <t>Payment of hire purchase liabilities</t>
  </si>
  <si>
    <t>Sale of Investments and/or Properties</t>
  </si>
  <si>
    <t>financial year todate nor any profit or loss arising thereon.</t>
  </si>
  <si>
    <t>Corporate proposals</t>
  </si>
  <si>
    <t>Group Borrowings and Debt Securities</t>
  </si>
  <si>
    <t>Term loan (secured)</t>
  </si>
  <si>
    <t>Hire purchase liabilities</t>
  </si>
  <si>
    <t>Dividend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</si>
  <si>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</si>
  <si>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</si>
  <si>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</si>
  <si>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</si>
  <si>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</si>
  <si>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</si>
  <si>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</si>
  <si>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</si>
  <si>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</si>
  <si>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</si>
  <si>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</si>
  <si>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</si>
  <si>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 xml:space="preserve">The Group does not have any financial instrument with off balance sheet risk as </t>
  </si>
  <si>
    <t>at the date of this report, apart from outstanding forward contracts on foreign</t>
  </si>
  <si>
    <t>currencies in relation to the Group's sales and purchases.</t>
  </si>
  <si>
    <t>Manufacturing segment is subject to seasonal and cyclical factors while machinery</t>
  </si>
  <si>
    <t>segment is not.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</si>
  <si>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</si>
  <si>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</si>
  <si>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</si>
  <si>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</si>
  <si>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</si>
  <si>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</si>
  <si>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</si>
  <si>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</si>
  <si>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</si>
  <si>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</si>
  <si>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</si>
  <si>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</si>
  <si>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</si>
  <si>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</si>
  <si>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</si>
  <si>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</si>
  <si>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</si>
  <si>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</si>
  <si>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</si>
  <si>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</si>
  <si>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</si>
  <si>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</si>
  <si>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</si>
  <si>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</si>
  <si>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</si>
  <si>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Interest received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</si>
  <si>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</si>
  <si>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</si>
  <si>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</si>
  <si>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Cash and bank balances</t>
  </si>
  <si>
    <t>Bank overdraft</t>
  </si>
  <si>
    <t xml:space="preserve">Depreciation </t>
  </si>
  <si>
    <t>Purchase or Sale of Quoted Securities</t>
  </si>
  <si>
    <t>Add : Minority interest</t>
  </si>
  <si>
    <t xml:space="preserve">All the foreign exchange contracts mature within 12 months and any gain or loss on </t>
  </si>
  <si>
    <t>foreign exchange contracts are dealt with in the income statement.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</si>
  <si>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</si>
  <si>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</si>
  <si>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</si>
  <si>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Dividends received from associates</t>
  </si>
  <si>
    <t>Dividends paid to shareholders of the company</t>
  </si>
  <si>
    <t>(The figures have not been audited)</t>
  </si>
  <si>
    <t>Non-distributable</t>
  </si>
  <si>
    <t>Distributable</t>
  </si>
  <si>
    <t>Cash flows from financing activities</t>
  </si>
  <si>
    <t>Net cash flow (used in)/generated from</t>
  </si>
  <si>
    <t>operating activities</t>
  </si>
  <si>
    <t>Cash flows from operating activities</t>
  </si>
  <si>
    <t>Cash generated from operations</t>
  </si>
  <si>
    <t>Trust receipts</t>
  </si>
  <si>
    <t>Deferred tax expense</t>
  </si>
  <si>
    <t>Income tax expense</t>
  </si>
  <si>
    <t>-current</t>
  </si>
  <si>
    <t xml:space="preserve">Borrowings </t>
  </si>
  <si>
    <t>Forward foreign exchange contracts are entered into with licensed banks</t>
  </si>
  <si>
    <t>Basis of preparation</t>
  </si>
  <si>
    <t>Payment of term loan</t>
  </si>
  <si>
    <t>Other non-cash items</t>
  </si>
  <si>
    <t>There were no unusual items that have a material effect on the assets, liabilities, equity,</t>
  </si>
  <si>
    <t>net income or cashflow for the current quarter and financial year todate.</t>
  </si>
  <si>
    <t>Basic earnings per share</t>
  </si>
  <si>
    <t>Weighted average number</t>
  </si>
  <si>
    <t>Current Quarter</t>
  </si>
  <si>
    <t>Cumulative Quarter</t>
  </si>
  <si>
    <t>Net profit for the period (RM '000)</t>
  </si>
  <si>
    <t>Basic EPS (sen)</t>
  </si>
  <si>
    <t>Net tangible asset per share</t>
  </si>
  <si>
    <t>Increase in investment in a subsidiary</t>
  </si>
  <si>
    <t>Deposits with licensed banks</t>
  </si>
  <si>
    <t>There were no sale of investments or properties for the current financial quarter and year todate.</t>
  </si>
  <si>
    <t>There were no purchase or sale of quoted securities for the current financial quarter and</t>
  </si>
  <si>
    <t>Property/Investment</t>
  </si>
  <si>
    <t xml:space="preserve">Bank overdraft </t>
  </si>
  <si>
    <t>The interim financial report is unaudited and has been prepared in compliance with</t>
  </si>
  <si>
    <t xml:space="preserve">The interim financial report should be read in conjunction with the audited financial </t>
  </si>
  <si>
    <t>ESOS</t>
  </si>
  <si>
    <t xml:space="preserve">There are no outstanding corporate proposals that have not been completed as at the date of </t>
  </si>
  <si>
    <t>this report.</t>
  </si>
  <si>
    <t>to hedge certain portion of the Group's sales and purchases.</t>
  </si>
  <si>
    <t xml:space="preserve">Barring any unforeseen circumstances, the operating performance of the Group is </t>
  </si>
  <si>
    <t xml:space="preserve"> </t>
  </si>
  <si>
    <t>Acquisition of a subsidiary, net of cash acquired</t>
  </si>
  <si>
    <t>-under/(over)provision in prior years</t>
  </si>
  <si>
    <t>Diluted earnings per ordinary share (sen)</t>
  </si>
  <si>
    <t>investing activities</t>
  </si>
  <si>
    <t>Cash flows from investing activities</t>
  </si>
  <si>
    <t>financing activities</t>
  </si>
  <si>
    <t>Unallocated expenses</t>
  </si>
  <si>
    <t xml:space="preserve">Included in short-term borrowings are trust receipt borrowings denominated in the </t>
  </si>
  <si>
    <t>USD</t>
  </si>
  <si>
    <t>EUR</t>
  </si>
  <si>
    <t>JPY</t>
  </si>
  <si>
    <t>Rate</t>
  </si>
  <si>
    <t>following foreign currencies :</t>
  </si>
  <si>
    <t>of shares in issue ('000)</t>
  </si>
  <si>
    <t>Net profit for the period/year</t>
  </si>
  <si>
    <t>At 1 January 2004</t>
  </si>
  <si>
    <t>Goodwill on consolidation</t>
  </si>
  <si>
    <t>Weighted average number of ordinary shares</t>
  </si>
  <si>
    <t>Issued ordinary shares at beginning of the year</t>
  </si>
  <si>
    <t>Effect of allotment of shares pursuant to ESOS</t>
  </si>
  <si>
    <t>Cash and Cash Equivalents at the beginning of the period</t>
  </si>
  <si>
    <t>Cash and Cash Equivalents at the end of the period</t>
  </si>
  <si>
    <t>Cash and cash equivalents at the end of the period</t>
  </si>
  <si>
    <t>Explanatory notes as required by the BMSB's Listing Requirements</t>
  </si>
  <si>
    <t>3 months ended</t>
  </si>
  <si>
    <t xml:space="preserve">RM </t>
  </si>
  <si>
    <t>Proceeds from/(payment of) borrowings</t>
  </si>
  <si>
    <t>Not applicable.</t>
  </si>
  <si>
    <t>31 Dec 2004</t>
  </si>
  <si>
    <t>There are no changes in the composition of the Group for the current financial quarter.</t>
  </si>
  <si>
    <t>31.12.04</t>
  </si>
  <si>
    <t>Deferred tax asset</t>
  </si>
  <si>
    <t>Tax recoverable</t>
  </si>
  <si>
    <t>Provision for taxation</t>
  </si>
  <si>
    <t>Diluted earnings per ordinary share</t>
  </si>
  <si>
    <t>The calculation of basic earnings per share is based on the net profit attributable</t>
  </si>
  <si>
    <t>to ordinary shareholders and the weighted average number of ordinary shares</t>
  </si>
  <si>
    <t>in issue :</t>
  </si>
  <si>
    <t>The calculation of diluted earnings per share is based on the net profit attributable</t>
  </si>
  <si>
    <t>Effect of share options</t>
  </si>
  <si>
    <t>Proceeds from disposal of plant and equipment</t>
  </si>
  <si>
    <t>Purchase of plant and equipment</t>
  </si>
  <si>
    <t>Weighted average number of shares (diluted)</t>
  </si>
  <si>
    <t>Weighted average number of shares as above</t>
  </si>
  <si>
    <t>Annual Financial Report for the year ended 31 December 2004.</t>
  </si>
  <si>
    <t>with the Annual Financial Report for the year ended 31 December 2004.</t>
  </si>
  <si>
    <t>At 1 January 2005</t>
  </si>
  <si>
    <t>statements of the Group for the year ended 31 December 2004.</t>
  </si>
  <si>
    <t>ended 31 December 2004.</t>
  </si>
  <si>
    <t>31 December 2004.</t>
  </si>
  <si>
    <t>Prospects for the financial year</t>
  </si>
  <si>
    <t>reinvestment allowance.</t>
  </si>
  <si>
    <t>Investment in jointly controlled entity</t>
  </si>
  <si>
    <t>expected to continue to be satisfactory for the rest of the financial year.</t>
  </si>
  <si>
    <t>facilities granted to subsidiaries amounted to RM 70.0 million as at the date of</t>
  </si>
  <si>
    <t>For the period ended 30 June 2005</t>
  </si>
  <si>
    <t>At 30 June 2005</t>
  </si>
  <si>
    <t>6 months ended</t>
  </si>
  <si>
    <t>30 June</t>
  </si>
  <si>
    <t>30 June 2005 up to the date of this report, which is likely to substantially</t>
  </si>
  <si>
    <t>30.06.05</t>
  </si>
  <si>
    <t>Quarter ended 30 June</t>
  </si>
  <si>
    <t>At 30 June 2004</t>
  </si>
  <si>
    <t>6 months ended 30 June</t>
  </si>
  <si>
    <t>30 June 2005</t>
  </si>
  <si>
    <t>(6 months)</t>
  </si>
  <si>
    <t>30 June 2004</t>
  </si>
  <si>
    <t>The value of the above contracts as at the date of this report was RM 21.3 million.</t>
  </si>
  <si>
    <t>the paid up share capital to RM 62,764,000.</t>
  </si>
  <si>
    <t>The company did not pay any dividend during the current quarter.</t>
  </si>
  <si>
    <t>The Group's effective tax rate is lower than the statutory tax rate due to availability of</t>
  </si>
  <si>
    <t>Investment in a Jointly controlled entity</t>
  </si>
  <si>
    <t>The company issued 278,000 shares in the current quarter under ESOS, thus increasing</t>
  </si>
  <si>
    <t xml:space="preserve">The Group's turnover for the second quarter ended 30 June 2005 was RM 40.8 million </t>
  </si>
  <si>
    <t>compared to RM 35.6 million in the corresponding quarter of the previous year.</t>
  </si>
  <si>
    <t xml:space="preserve">The Group's profit before taxation for the second quarter ended 30 June 2005 was </t>
  </si>
  <si>
    <t>RM 7.1 million compared to RM 6.9 million in the corresponding quarter of the previous year.</t>
  </si>
  <si>
    <t>For the quarter under review, the Group recorded a profit before tax of RM 7.1 million</t>
  </si>
  <si>
    <t xml:space="preserve">compared to RM 2.9 million in the immediate preceding quarter. </t>
  </si>
  <si>
    <t>The 15% increase in turnover arose mainly from the manufacturing segments.</t>
  </si>
  <si>
    <t>The Board of Directors is not recommending any interim dividend for the current quarter.</t>
  </si>
  <si>
    <t>FRS 134, Interim Financial Reporting.</t>
  </si>
  <si>
    <t>Notes to the interim financial report as per FRS 134</t>
  </si>
  <si>
    <t>By Order of the Board,</t>
  </si>
  <si>
    <t>CHEW YOKE LIN (MAICSA 7019214)</t>
  </si>
  <si>
    <t>HOH FONG YIN (MAICSA 0809434)</t>
  </si>
  <si>
    <t>Company Secretaries</t>
  </si>
  <si>
    <t>25th August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</si>
</sst>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.0000"/>
    <numFmt numFmtId="173" formatCode="#,##0.000"/>
    <numFmt numFmtId="174" formatCode="#,##0.0"/>
    <numFmt numFmtId="175" formatCode="_(* #,##0.0_);_(* \(#,##0.0\);_(* &quot;-&quot;??_);_(@_)"/>
    <numFmt numFmtId="176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 horizontal="left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right"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0" fillId="0" borderId="7" xfId="0" applyNumberFormat="1" applyBorder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16" fontId="1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2" fontId="0" fillId="0" borderId="0" xfId="0" applyNumberFormat="1" applyFont="1" applyAlignment="1">
      <alignment/>
    </xf>
    <xf numFmtId="3" fontId="0" fillId="0" borderId="3" xfId="0" applyNumberFormat="1" applyBorder="1" applyAlignment="1">
      <alignment horizontal="right"/>
    </xf>
    <xf numFmtId="0" fontId="0" fillId="0" borderId="6" xfId="0" applyBorder="1" applyAlignment="1">
      <alignment/>
    </xf>
    <xf numFmtId="176" fontId="0" fillId="0" borderId="6" xfId="15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12" xfId="0" applyFont="1" applyBorder="1" applyAlignment="1">
      <alignment horizontal="right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19" sqref="F19"/>
    </sheetView>
  </sheetViews>
  <sheetFormatPr defaultColWidth="9.140625" defaultRowHeight="12.75"/>
  <cols>
    <col min="1" max="1" width="25.140625" style="0" customWidth="1"/>
    <col min="2" max="3" width="9.140625" style="2" customWidth="1"/>
    <col min="4" max="4" width="10.28125" style="2" customWidth="1"/>
    <col min="5" max="5" width="13.7109375" style="2" customWidth="1"/>
    <col min="6" max="6" width="9.140625" style="2" customWidth="1"/>
  </cols>
  <sheetData>
    <row r="1" ht="12.75">
      <c r="A1" s="4" t="s">
        <v>0</v>
      </c>
    </row>
    <row r="3" ht="12.75">
      <c r="A3" s="4" t="s">
        <v>1</v>
      </c>
    </row>
    <row r="4" ht="12.75">
      <c r="A4" s="4" t="s">
        <v>236</v>
      </c>
    </row>
    <row r="5" ht="12.75">
      <c r="A5" s="4" t="s">
        <v>141</v>
      </c>
    </row>
    <row r="6" spans="1:5" ht="12.75">
      <c r="A6" s="4"/>
      <c r="B6" s="52" t="s">
        <v>142</v>
      </c>
      <c r="C6" s="52"/>
      <c r="D6" s="52"/>
      <c r="E6" s="18" t="s">
        <v>143</v>
      </c>
    </row>
    <row r="8" spans="2:6" ht="12.75">
      <c r="B8" s="3" t="s">
        <v>2</v>
      </c>
      <c r="C8" s="3" t="s">
        <v>2</v>
      </c>
      <c r="D8" s="3" t="s">
        <v>9</v>
      </c>
      <c r="E8" s="3" t="s">
        <v>4</v>
      </c>
      <c r="F8" s="3"/>
    </row>
    <row r="9" spans="2:6" ht="12.75">
      <c r="B9" s="3" t="s">
        <v>3</v>
      </c>
      <c r="C9" s="3" t="s">
        <v>8</v>
      </c>
      <c r="D9" s="3" t="s">
        <v>10</v>
      </c>
      <c r="E9" s="3" t="s">
        <v>5</v>
      </c>
      <c r="F9" s="3" t="s">
        <v>6</v>
      </c>
    </row>
    <row r="10" spans="1:6" ht="12.75">
      <c r="A10" s="45"/>
      <c r="B10" s="18" t="s">
        <v>7</v>
      </c>
      <c r="C10" s="18" t="s">
        <v>7</v>
      </c>
      <c r="D10" s="18" t="s">
        <v>7</v>
      </c>
      <c r="E10" s="18" t="s">
        <v>7</v>
      </c>
      <c r="F10" s="18" t="s">
        <v>7</v>
      </c>
    </row>
    <row r="11" spans="2:6" ht="12.75">
      <c r="B11" s="7"/>
      <c r="C11" s="7"/>
      <c r="D11" s="7"/>
      <c r="E11" s="7"/>
      <c r="F11" s="7"/>
    </row>
    <row r="13" spans="1:6" ht="12.75">
      <c r="A13" s="4" t="s">
        <v>196</v>
      </c>
      <c r="B13" s="2">
        <v>61611</v>
      </c>
      <c r="C13" s="2">
        <v>3699</v>
      </c>
      <c r="D13" s="2">
        <v>1490</v>
      </c>
      <c r="E13" s="2">
        <v>25370</v>
      </c>
      <c r="F13" s="2">
        <f>SUM(B13:E13)</f>
        <v>92170</v>
      </c>
    </row>
    <row r="14" ht="12.75">
      <c r="A14" s="4"/>
    </row>
    <row r="15" spans="1:6" ht="12.75">
      <c r="A15" t="s">
        <v>62</v>
      </c>
      <c r="E15" s="2">
        <v>7053</v>
      </c>
      <c r="F15" s="2">
        <f>SUM(B15:E15)</f>
        <v>7053</v>
      </c>
    </row>
    <row r="16" spans="1:6" ht="12.75">
      <c r="A16" s="14" t="s">
        <v>175</v>
      </c>
      <c r="B16" s="2">
        <v>351</v>
      </c>
      <c r="C16" s="2">
        <v>14</v>
      </c>
      <c r="F16" s="2">
        <f>SUM(B16:E16)</f>
        <v>365</v>
      </c>
    </row>
    <row r="19" spans="1:6" ht="12.75">
      <c r="A19" s="4" t="s">
        <v>243</v>
      </c>
      <c r="B19" s="5">
        <f>SUM(B13:B17)</f>
        <v>61962</v>
      </c>
      <c r="C19" s="5">
        <f>SUM(C13:C17)</f>
        <v>3713</v>
      </c>
      <c r="D19" s="5">
        <f>SUM(D13:D17)</f>
        <v>1490</v>
      </c>
      <c r="E19" s="5">
        <f>SUM(E13:E17)</f>
        <v>32423</v>
      </c>
      <c r="F19" s="5">
        <f>SUM(B19:E19)</f>
        <v>99588</v>
      </c>
    </row>
    <row r="20" spans="1:6" ht="12.75">
      <c r="A20" s="4"/>
      <c r="B20" s="16"/>
      <c r="C20" s="16"/>
      <c r="D20" s="16"/>
      <c r="E20" s="16"/>
      <c r="F20" s="16"/>
    </row>
    <row r="21" spans="1:6" ht="12.75">
      <c r="A21" s="4"/>
      <c r="B21" s="16"/>
      <c r="C21" s="16"/>
      <c r="D21" s="16"/>
      <c r="E21" s="16"/>
      <c r="F21" s="16"/>
    </row>
    <row r="22" spans="1:6" ht="12.75">
      <c r="A22" s="4" t="s">
        <v>227</v>
      </c>
      <c r="B22" s="24">
        <v>62303</v>
      </c>
      <c r="C22" s="24">
        <v>3727</v>
      </c>
      <c r="D22" s="24">
        <v>1490</v>
      </c>
      <c r="E22" s="24">
        <v>37346</v>
      </c>
      <c r="F22" s="24">
        <f>SUM(B22:E22)</f>
        <v>104866</v>
      </c>
    </row>
    <row r="23" ht="12.75">
      <c r="A23" s="4"/>
    </row>
    <row r="24" spans="1:6" ht="12.75">
      <c r="A24" t="s">
        <v>62</v>
      </c>
      <c r="E24" s="2">
        <v>7548</v>
      </c>
      <c r="F24" s="24">
        <f>SUM(B24:E24)</f>
        <v>7548</v>
      </c>
    </row>
    <row r="25" spans="1:6" ht="12.75">
      <c r="A25" s="14" t="s">
        <v>175</v>
      </c>
      <c r="B25" s="2">
        <v>461</v>
      </c>
      <c r="C25" s="2">
        <v>18</v>
      </c>
      <c r="F25" s="24">
        <f>SUM(B25:E25)</f>
        <v>479</v>
      </c>
    </row>
    <row r="26" spans="1:6" ht="12.75">
      <c r="A26" s="14"/>
      <c r="F26" s="24"/>
    </row>
    <row r="28" spans="1:6" ht="12.75">
      <c r="A28" s="4" t="s">
        <v>237</v>
      </c>
      <c r="B28" s="5">
        <f>SUM(B22:B26)</f>
        <v>62764</v>
      </c>
      <c r="C28" s="5">
        <f>SUM(C22:C26)</f>
        <v>3745</v>
      </c>
      <c r="D28" s="5">
        <f>SUM(D22:D26)</f>
        <v>1490</v>
      </c>
      <c r="E28" s="5">
        <f>SUM(E22:E26)</f>
        <v>44894</v>
      </c>
      <c r="F28" s="5">
        <f>SUM(B28:E28)</f>
        <v>112893</v>
      </c>
    </row>
    <row r="29" spans="1:6" ht="12.75">
      <c r="A29" s="4"/>
      <c r="B29" s="16"/>
      <c r="C29" s="16"/>
      <c r="D29" s="16"/>
      <c r="E29" s="16"/>
      <c r="F29" s="16"/>
    </row>
    <row r="30" ht="12.75">
      <c r="A30" s="4" t="s">
        <v>13</v>
      </c>
    </row>
    <row r="31" ht="12.75">
      <c r="A31" s="4" t="s">
        <v>226</v>
      </c>
    </row>
  </sheetData>
  <mergeCells count="1">
    <mergeCell ref="B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F33" sqref="F33"/>
    </sheetView>
  </sheetViews>
  <sheetFormatPr defaultColWidth="9.140625" defaultRowHeight="12.75"/>
  <cols>
    <col min="1" max="1" width="41.140625" style="0" customWidth="1"/>
    <col min="4" max="4" width="2.7109375" style="0" customWidth="1"/>
  </cols>
  <sheetData>
    <row r="1" ht="12.75">
      <c r="A1" s="4" t="s">
        <v>0</v>
      </c>
    </row>
    <row r="3" ht="12.75">
      <c r="A3" s="4" t="s">
        <v>55</v>
      </c>
    </row>
    <row r="4" ht="12.75">
      <c r="A4" s="4" t="s">
        <v>236</v>
      </c>
    </row>
    <row r="5" ht="12.75">
      <c r="A5" s="4" t="s">
        <v>141</v>
      </c>
    </row>
    <row r="6" spans="1:6" ht="12.75">
      <c r="A6" s="4"/>
      <c r="F6" s="4"/>
    </row>
    <row r="7" spans="1:6" ht="12.75">
      <c r="A7" s="4"/>
      <c r="C7" s="13"/>
      <c r="F7" s="13"/>
    </row>
    <row r="8" spans="2:6" ht="12.75">
      <c r="B8" s="53"/>
      <c r="C8" s="53"/>
      <c r="D8" s="35"/>
      <c r="E8" s="53"/>
      <c r="F8" s="53"/>
    </row>
    <row r="9" spans="2:6" ht="12.75">
      <c r="B9" s="54" t="s">
        <v>162</v>
      </c>
      <c r="C9" s="55"/>
      <c r="D9" s="36"/>
      <c r="E9" s="56" t="s">
        <v>163</v>
      </c>
      <c r="F9" s="55"/>
    </row>
    <row r="10" spans="1:6" ht="12.75">
      <c r="A10" s="4" t="s">
        <v>244</v>
      </c>
      <c r="B10" s="4">
        <v>2005</v>
      </c>
      <c r="C10" s="4">
        <v>2004</v>
      </c>
      <c r="D10" s="37"/>
      <c r="E10" s="4">
        <v>2005</v>
      </c>
      <c r="F10" s="4">
        <v>2004</v>
      </c>
    </row>
    <row r="11" spans="2:6" ht="12.75">
      <c r="B11" s="13" t="s">
        <v>11</v>
      </c>
      <c r="C11" s="13" t="s">
        <v>11</v>
      </c>
      <c r="D11" s="38"/>
      <c r="E11" s="13" t="s">
        <v>11</v>
      </c>
      <c r="F11" s="13" t="s">
        <v>11</v>
      </c>
    </row>
    <row r="12" ht="12.75">
      <c r="D12" s="39"/>
    </row>
    <row r="13" spans="1:6" ht="12.75">
      <c r="A13" t="s">
        <v>24</v>
      </c>
      <c r="B13" s="2">
        <f>+E13-20122</f>
        <v>40830</v>
      </c>
      <c r="C13" s="2">
        <v>35657</v>
      </c>
      <c r="D13" s="40"/>
      <c r="E13" s="2">
        <v>60952</v>
      </c>
      <c r="F13" s="2">
        <v>50324</v>
      </c>
    </row>
    <row r="14" spans="2:6" ht="12.75">
      <c r="B14" s="2"/>
      <c r="C14" s="2"/>
      <c r="D14" s="40"/>
      <c r="E14" s="2"/>
      <c r="F14" s="2"/>
    </row>
    <row r="15" spans="2:6" ht="12.75">
      <c r="B15" s="2"/>
      <c r="C15" s="2"/>
      <c r="D15" s="40"/>
      <c r="E15" s="2"/>
      <c r="F15" s="2"/>
    </row>
    <row r="16" spans="1:6" ht="12.75">
      <c r="A16" t="s">
        <v>56</v>
      </c>
      <c r="B16" s="2">
        <f>+E16-2904</f>
        <v>7276</v>
      </c>
      <c r="C16" s="2">
        <v>6920</v>
      </c>
      <c r="D16" s="40"/>
      <c r="E16" s="2">
        <v>10180</v>
      </c>
      <c r="F16" s="2">
        <v>9302</v>
      </c>
    </row>
    <row r="17" spans="2:6" ht="12.75">
      <c r="B17" s="2"/>
      <c r="C17" s="2"/>
      <c r="D17" s="40"/>
      <c r="E17" s="2"/>
      <c r="F17" s="2"/>
    </row>
    <row r="18" spans="1:6" ht="12.75">
      <c r="A18" t="s">
        <v>57</v>
      </c>
      <c r="B18" s="2">
        <f>+E18+228</f>
        <v>-388</v>
      </c>
      <c r="C18" s="2">
        <v>-227</v>
      </c>
      <c r="D18" s="40"/>
      <c r="E18" s="2">
        <v>-616</v>
      </c>
      <c r="F18" s="2">
        <v>-375</v>
      </c>
    </row>
    <row r="19" spans="1:6" ht="12.75">
      <c r="A19" t="s">
        <v>58</v>
      </c>
      <c r="B19" s="2">
        <f>+E19-34</f>
        <v>34</v>
      </c>
      <c r="C19" s="2">
        <v>110</v>
      </c>
      <c r="D19" s="40"/>
      <c r="E19" s="2">
        <v>68</v>
      </c>
      <c r="F19" s="2">
        <v>183</v>
      </c>
    </row>
    <row r="20" spans="1:6" ht="12.75">
      <c r="A20" t="s">
        <v>59</v>
      </c>
      <c r="B20" s="7">
        <f>+E20-213</f>
        <v>201</v>
      </c>
      <c r="C20" s="7">
        <v>155</v>
      </c>
      <c r="D20" s="41"/>
      <c r="E20" s="7">
        <v>414</v>
      </c>
      <c r="F20" s="7">
        <v>237</v>
      </c>
    </row>
    <row r="21" spans="2:6" ht="12.75">
      <c r="B21" s="2"/>
      <c r="C21" s="2"/>
      <c r="D21" s="40"/>
      <c r="E21" s="2"/>
      <c r="F21" s="2"/>
    </row>
    <row r="22" spans="1:6" ht="12.75">
      <c r="A22" t="s">
        <v>25</v>
      </c>
      <c r="B22" s="2">
        <f>SUM(B16:B20)</f>
        <v>7123</v>
      </c>
      <c r="C22" s="2">
        <f>SUM(C16:C20)</f>
        <v>6958</v>
      </c>
      <c r="D22" s="40"/>
      <c r="E22" s="2">
        <f>SUM(E16:E20)</f>
        <v>10046</v>
      </c>
      <c r="F22" s="2">
        <f>SUM(F16:F20)</f>
        <v>9347</v>
      </c>
    </row>
    <row r="23" spans="1:6" ht="12.75">
      <c r="A23" t="s">
        <v>60</v>
      </c>
      <c r="B23" s="7">
        <f>+E23+597</f>
        <v>-1903</v>
      </c>
      <c r="C23" s="7">
        <v>-1952</v>
      </c>
      <c r="D23" s="41"/>
      <c r="E23" s="7">
        <v>-2500</v>
      </c>
      <c r="F23" s="7">
        <v>-2296</v>
      </c>
    </row>
    <row r="24" spans="1:6" ht="12.75">
      <c r="A24" t="s">
        <v>61</v>
      </c>
      <c r="B24" s="2">
        <f>SUM(B22:B23)</f>
        <v>5220</v>
      </c>
      <c r="C24" s="2">
        <f>SUM(C22:C23)</f>
        <v>5006</v>
      </c>
      <c r="D24" s="40"/>
      <c r="E24" s="2">
        <f>SUM(E22:E23)</f>
        <v>7546</v>
      </c>
      <c r="F24" s="2">
        <f>SUM(F22:F23)</f>
        <v>7051</v>
      </c>
    </row>
    <row r="25" spans="1:6" ht="12.75">
      <c r="A25" t="s">
        <v>133</v>
      </c>
      <c r="B25" s="2">
        <v>0</v>
      </c>
      <c r="C25" s="2">
        <v>1</v>
      </c>
      <c r="D25" s="40"/>
      <c r="E25" s="2">
        <v>2</v>
      </c>
      <c r="F25" s="2">
        <v>1</v>
      </c>
    </row>
    <row r="26" spans="1:6" ht="12.75">
      <c r="A26" t="s">
        <v>195</v>
      </c>
      <c r="B26" s="5">
        <f>SUM(B24:B25)</f>
        <v>5220</v>
      </c>
      <c r="C26" s="5">
        <f>SUM(C24:C25)</f>
        <v>5007</v>
      </c>
      <c r="D26" s="42"/>
      <c r="E26" s="5">
        <f>SUM(E24:E25)</f>
        <v>7548</v>
      </c>
      <c r="F26" s="5">
        <f>SUM(F24:F25)</f>
        <v>7052</v>
      </c>
    </row>
    <row r="27" spans="2:6" ht="12.75">
      <c r="B27" s="2"/>
      <c r="C27" s="2"/>
      <c r="D27" s="2"/>
      <c r="E27" s="2"/>
      <c r="F27" s="2"/>
    </row>
    <row r="29" spans="1:6" ht="12.75">
      <c r="A29" t="s">
        <v>63</v>
      </c>
      <c r="B29" s="17">
        <f>+B26*100/62695</f>
        <v>8.32602280883643</v>
      </c>
      <c r="C29" s="17">
        <v>8.11</v>
      </c>
      <c r="D29" s="17"/>
      <c r="E29" s="17">
        <f>+E26*100/62695</f>
        <v>12.039237578754287</v>
      </c>
      <c r="F29" s="17">
        <v>11.42</v>
      </c>
    </row>
    <row r="30" spans="2:6" ht="12.75">
      <c r="B30" s="17"/>
      <c r="C30" s="17"/>
      <c r="D30" s="17"/>
      <c r="E30" s="17"/>
      <c r="F30" s="17"/>
    </row>
    <row r="31" spans="1:6" ht="12.75">
      <c r="A31" s="14" t="s">
        <v>183</v>
      </c>
      <c r="B31" s="20">
        <f>+B26*100/64227</f>
        <v>8.127423046382363</v>
      </c>
      <c r="C31" s="20">
        <v>8.1</v>
      </c>
      <c r="D31" s="20"/>
      <c r="E31" s="20">
        <f>+E26*100/64227</f>
        <v>11.752066887757485</v>
      </c>
      <c r="F31" s="20">
        <v>11.41</v>
      </c>
    </row>
    <row r="32" spans="2:6" ht="12.75">
      <c r="B32" s="20"/>
      <c r="C32" s="20"/>
      <c r="D32" s="20"/>
      <c r="E32" s="20"/>
      <c r="F32" s="20"/>
    </row>
    <row r="33" spans="2:6" ht="12.75">
      <c r="B33" s="17"/>
      <c r="C33" s="17"/>
      <c r="D33" s="17"/>
      <c r="E33" s="17"/>
      <c r="F33" s="17"/>
    </row>
    <row r="35" ht="12.75">
      <c r="A35" s="4" t="s">
        <v>64</v>
      </c>
    </row>
    <row r="36" ht="12.75">
      <c r="A36" s="4" t="s">
        <v>225</v>
      </c>
    </row>
  </sheetData>
  <mergeCells count="4">
    <mergeCell ref="B8:C8"/>
    <mergeCell ref="B9:C9"/>
    <mergeCell ref="E8:F8"/>
    <mergeCell ref="E9:F9"/>
  </mergeCells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workbookViewId="0" topLeftCell="A1">
      <selection activeCell="D55" sqref="D55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4" width="13.140625" style="0" customWidth="1"/>
    <col min="5" max="5" width="12.421875" style="0" customWidth="1"/>
  </cols>
  <sheetData>
    <row r="1" ht="12.75">
      <c r="A1" s="4" t="s">
        <v>0</v>
      </c>
    </row>
    <row r="3" spans="1:2" ht="12.75">
      <c r="A3" s="4" t="s">
        <v>37</v>
      </c>
      <c r="B3" s="4"/>
    </row>
    <row r="4" spans="1:2" ht="12.75">
      <c r="A4" s="4" t="s">
        <v>237</v>
      </c>
      <c r="B4" s="4"/>
    </row>
    <row r="5" ht="12.75">
      <c r="A5" s="4" t="s">
        <v>141</v>
      </c>
    </row>
    <row r="6" spans="1:4" ht="12.75">
      <c r="A6" s="4"/>
      <c r="D6" s="13"/>
    </row>
    <row r="7" spans="3:5" ht="12.75">
      <c r="C7" s="4"/>
      <c r="D7" s="12" t="s">
        <v>245</v>
      </c>
      <c r="E7" s="12" t="s">
        <v>209</v>
      </c>
    </row>
    <row r="8" spans="3:5" ht="12.75">
      <c r="C8" s="4"/>
      <c r="D8" s="13" t="s">
        <v>11</v>
      </c>
      <c r="E8" s="13" t="s">
        <v>11</v>
      </c>
    </row>
    <row r="10" spans="1:5" ht="12.75">
      <c r="A10" t="s">
        <v>16</v>
      </c>
      <c r="D10" s="2">
        <v>41762</v>
      </c>
      <c r="E10" s="2">
        <v>43342</v>
      </c>
    </row>
    <row r="11" spans="1:5" ht="12.75">
      <c r="A11" t="s">
        <v>38</v>
      </c>
      <c r="D11" s="2">
        <v>7232</v>
      </c>
      <c r="E11" s="2">
        <v>7227</v>
      </c>
    </row>
    <row r="12" spans="1:5" ht="12.75">
      <c r="A12" t="s">
        <v>233</v>
      </c>
      <c r="D12" s="2">
        <v>3114</v>
      </c>
      <c r="E12" s="2">
        <v>1482</v>
      </c>
    </row>
    <row r="13" spans="1:5" ht="12.75">
      <c r="A13" t="s">
        <v>39</v>
      </c>
      <c r="D13" s="2">
        <v>8894</v>
      </c>
      <c r="E13" s="2">
        <v>8894</v>
      </c>
    </row>
    <row r="14" spans="1:5" ht="12.75">
      <c r="A14" t="s">
        <v>197</v>
      </c>
      <c r="D14" s="2">
        <v>7</v>
      </c>
      <c r="E14" s="2">
        <v>127</v>
      </c>
    </row>
    <row r="15" spans="1:5" ht="12.75">
      <c r="A15" t="s">
        <v>212</v>
      </c>
      <c r="D15" s="2">
        <v>66</v>
      </c>
      <c r="E15" s="2">
        <v>66</v>
      </c>
    </row>
    <row r="16" spans="4:5" ht="12.75">
      <c r="D16" s="2"/>
      <c r="E16" s="2"/>
    </row>
    <row r="17" spans="1:5" ht="12.75">
      <c r="A17" s="4" t="s">
        <v>40</v>
      </c>
      <c r="D17" s="2"/>
      <c r="E17" s="2"/>
    </row>
    <row r="18" spans="1:5" ht="12.75">
      <c r="A18" t="s">
        <v>19</v>
      </c>
      <c r="D18" s="9">
        <v>36417</v>
      </c>
      <c r="E18" s="9">
        <v>32649</v>
      </c>
    </row>
    <row r="19" spans="1:5" ht="12.75">
      <c r="A19" t="s">
        <v>41</v>
      </c>
      <c r="D19" s="10">
        <v>38216</v>
      </c>
      <c r="E19" s="10">
        <v>33638</v>
      </c>
    </row>
    <row r="20" spans="1:5" ht="12.75">
      <c r="A20" t="s">
        <v>42</v>
      </c>
      <c r="D20" s="10">
        <v>19751</v>
      </c>
      <c r="E20" s="10">
        <v>15381</v>
      </c>
    </row>
    <row r="21" spans="1:5" ht="12.75">
      <c r="A21" t="s">
        <v>213</v>
      </c>
      <c r="D21" s="50">
        <v>1555</v>
      </c>
      <c r="E21" s="49">
        <v>234</v>
      </c>
    </row>
    <row r="22" spans="4:5" ht="12.75">
      <c r="D22" s="11">
        <f>SUM(D18:D21)</f>
        <v>95939</v>
      </c>
      <c r="E22" s="11">
        <f>SUM(E18:E21)</f>
        <v>81902</v>
      </c>
    </row>
    <row r="23" spans="4:5" ht="12.75">
      <c r="D23" s="2"/>
      <c r="E23" s="2"/>
    </row>
    <row r="24" spans="1:5" ht="12.75">
      <c r="A24" s="4" t="s">
        <v>43</v>
      </c>
      <c r="D24" s="2"/>
      <c r="E24" s="2"/>
    </row>
    <row r="25" spans="1:5" ht="12.75">
      <c r="A25" t="s">
        <v>44</v>
      </c>
      <c r="D25" s="9">
        <v>10486</v>
      </c>
      <c r="E25" s="9">
        <v>9989</v>
      </c>
    </row>
    <row r="26" spans="1:5" ht="12.75">
      <c r="A26" t="s">
        <v>153</v>
      </c>
      <c r="D26" s="10">
        <v>19244</v>
      </c>
      <c r="E26" s="10">
        <v>16176</v>
      </c>
    </row>
    <row r="27" spans="1:5" ht="12.75">
      <c r="A27" t="s">
        <v>214</v>
      </c>
      <c r="D27" s="11">
        <v>4465</v>
      </c>
      <c r="E27" s="11">
        <v>2085</v>
      </c>
    </row>
    <row r="28" spans="4:5" ht="12.75">
      <c r="D28" s="6">
        <f>SUM(D25:D27)</f>
        <v>34195</v>
      </c>
      <c r="E28" s="6">
        <f>SUM(E25:E27)</f>
        <v>28250</v>
      </c>
    </row>
    <row r="29" spans="4:5" ht="12.75">
      <c r="D29" s="2"/>
      <c r="E29" s="2"/>
    </row>
    <row r="30" spans="1:5" ht="12.75">
      <c r="A30" s="4" t="s">
        <v>46</v>
      </c>
      <c r="D30" s="2">
        <f>+D22-D28</f>
        <v>61744</v>
      </c>
      <c r="E30" s="2">
        <f>+E22-E28</f>
        <v>53652</v>
      </c>
    </row>
    <row r="31" spans="4:5" ht="12.75">
      <c r="D31" s="2"/>
      <c r="E31" s="2"/>
    </row>
    <row r="32" spans="4:5" ht="13.5" thickBot="1">
      <c r="D32" s="19">
        <f>+SUM(D10:D15)+D30</f>
        <v>122819</v>
      </c>
      <c r="E32" s="19">
        <f>+SUM(E10:E15)+E30</f>
        <v>114790</v>
      </c>
    </row>
    <row r="33" spans="4:5" ht="12.75">
      <c r="D33" s="2"/>
      <c r="E33" s="2"/>
    </row>
    <row r="34" spans="1:5" ht="12.75">
      <c r="A34" s="4" t="s">
        <v>47</v>
      </c>
      <c r="D34" s="2"/>
      <c r="E34" s="2"/>
    </row>
    <row r="35" spans="1:5" ht="12.75">
      <c r="A35" s="4" t="s">
        <v>48</v>
      </c>
      <c r="D35" s="2"/>
      <c r="E35" s="2"/>
    </row>
    <row r="36" spans="2:5" ht="12.75">
      <c r="B36" t="s">
        <v>49</v>
      </c>
      <c r="D36" s="16">
        <v>62764</v>
      </c>
      <c r="E36" s="16">
        <v>62303</v>
      </c>
    </row>
    <row r="37" spans="2:5" ht="12.75">
      <c r="B37" t="s">
        <v>50</v>
      </c>
      <c r="D37" s="7">
        <v>50129</v>
      </c>
      <c r="E37" s="7">
        <v>42563</v>
      </c>
    </row>
    <row r="38" spans="4:5" ht="12.75">
      <c r="D38" s="16">
        <f>SUM(D36:D37)</f>
        <v>112893</v>
      </c>
      <c r="E38" s="16">
        <f>SUM(E36:E37)</f>
        <v>104866</v>
      </c>
    </row>
    <row r="39" spans="4:5" ht="12.75">
      <c r="D39" s="2"/>
      <c r="E39" s="2"/>
    </row>
    <row r="40" spans="1:5" ht="12.75">
      <c r="A40" s="4" t="s">
        <v>51</v>
      </c>
      <c r="D40" s="2">
        <v>1457</v>
      </c>
      <c r="E40" s="2">
        <v>1455</v>
      </c>
    </row>
    <row r="41" spans="4:5" ht="12.75">
      <c r="D41" s="2"/>
      <c r="E41" s="2"/>
    </row>
    <row r="42" spans="1:5" ht="12.75">
      <c r="A42" s="4" t="s">
        <v>52</v>
      </c>
      <c r="D42" s="2"/>
      <c r="E42" s="2"/>
    </row>
    <row r="43" spans="2:5" ht="12.75">
      <c r="B43" t="s">
        <v>45</v>
      </c>
      <c r="D43" s="9">
        <v>1559</v>
      </c>
      <c r="E43" s="51">
        <v>1559</v>
      </c>
    </row>
    <row r="44" spans="2:5" ht="12.75">
      <c r="B44" t="s">
        <v>53</v>
      </c>
      <c r="D44" s="11">
        <v>6910</v>
      </c>
      <c r="E44" s="41">
        <v>6910</v>
      </c>
    </row>
    <row r="45" spans="4:5" ht="12.75">
      <c r="D45" s="6">
        <f>SUM(D43:D44)</f>
        <v>8469</v>
      </c>
      <c r="E45" s="42">
        <f>SUM(E43:E44)</f>
        <v>8469</v>
      </c>
    </row>
    <row r="46" spans="4:5" ht="12.75">
      <c r="D46" s="2"/>
      <c r="E46" s="2"/>
    </row>
    <row r="47" spans="4:5" ht="13.5" thickBot="1">
      <c r="D47" s="19">
        <f>+D38+D40+D45</f>
        <v>122819</v>
      </c>
      <c r="E47" s="19">
        <f>+E38+E40+E45</f>
        <v>114790</v>
      </c>
    </row>
    <row r="48" spans="4:5" ht="12.75">
      <c r="D48" s="16"/>
      <c r="E48" s="16"/>
    </row>
    <row r="49" spans="1:5" ht="12.75">
      <c r="A49" t="s">
        <v>166</v>
      </c>
      <c r="D49" s="34">
        <f>+(D38-D14)/D36</f>
        <v>1.7985788031355554</v>
      </c>
      <c r="E49" s="34">
        <f>+(E38-E14)/E36</f>
        <v>1.681122899378842</v>
      </c>
    </row>
    <row r="50" spans="4:5" ht="12.75">
      <c r="D50" s="34"/>
      <c r="E50" s="34"/>
    </row>
    <row r="51" spans="4:5" ht="12.75">
      <c r="D51" s="16"/>
      <c r="E51" s="16"/>
    </row>
    <row r="52" spans="1:5" ht="12.75">
      <c r="A52" s="4" t="s">
        <v>54</v>
      </c>
      <c r="D52" s="2"/>
      <c r="E52" s="2"/>
    </row>
    <row r="53" spans="1:5" ht="12.75">
      <c r="A53" s="4" t="s">
        <v>225</v>
      </c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</sheetData>
  <printOptions/>
  <pageMargins left="0.75" right="0.75" top="1" bottom="1" header="0.5" footer="0.5"/>
  <pageSetup fitToHeight="1" fitToWidth="1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workbookViewId="0" topLeftCell="A52">
      <selection activeCell="B66" sqref="B66"/>
    </sheetView>
  </sheetViews>
  <sheetFormatPr defaultColWidth="9.140625" defaultRowHeight="12.75"/>
  <cols>
    <col min="1" max="1" width="48.140625" style="0" customWidth="1"/>
    <col min="2" max="3" width="14.28125" style="0" customWidth="1"/>
    <col min="4" max="4" width="12.00390625" style="0" customWidth="1"/>
  </cols>
  <sheetData>
    <row r="1" ht="12.75">
      <c r="A1" s="4" t="s">
        <v>0</v>
      </c>
    </row>
    <row r="3" ht="12.75">
      <c r="A3" s="4" t="s">
        <v>65</v>
      </c>
    </row>
    <row r="4" spans="1:3" ht="12.75">
      <c r="A4" s="4" t="s">
        <v>236</v>
      </c>
      <c r="B4" s="13"/>
      <c r="C4" s="13"/>
    </row>
    <row r="5" spans="1:3" ht="12.75">
      <c r="A5" s="4" t="s">
        <v>141</v>
      </c>
      <c r="B5" s="13" t="s">
        <v>246</v>
      </c>
      <c r="C5" s="13" t="s">
        <v>246</v>
      </c>
    </row>
    <row r="6" spans="1:3" ht="12.75">
      <c r="A6" s="4"/>
      <c r="B6" s="12" t="s">
        <v>245</v>
      </c>
      <c r="C6" s="12" t="s">
        <v>247</v>
      </c>
    </row>
    <row r="7" spans="2:3" ht="12.75">
      <c r="B7" s="13" t="s">
        <v>11</v>
      </c>
      <c r="C7" s="13" t="s">
        <v>11</v>
      </c>
    </row>
    <row r="8" ht="12.75">
      <c r="A8" s="4" t="s">
        <v>147</v>
      </c>
    </row>
    <row r="9" spans="1:3" ht="12.75">
      <c r="A9" t="s">
        <v>66</v>
      </c>
      <c r="B9" s="2">
        <v>10046</v>
      </c>
      <c r="C9" s="2">
        <v>9347</v>
      </c>
    </row>
    <row r="10" spans="2:3" ht="12.75">
      <c r="B10" s="2"/>
      <c r="C10" s="2"/>
    </row>
    <row r="11" spans="1:3" ht="12.75">
      <c r="A11" s="4" t="s">
        <v>67</v>
      </c>
      <c r="B11" s="2"/>
      <c r="C11" s="2"/>
    </row>
    <row r="12" spans="1:3" ht="12.75">
      <c r="A12" t="s">
        <v>131</v>
      </c>
      <c r="B12" s="2">
        <v>2298</v>
      </c>
      <c r="C12" s="2">
        <v>2156</v>
      </c>
    </row>
    <row r="13" spans="1:3" ht="12.75">
      <c r="A13" t="s">
        <v>157</v>
      </c>
      <c r="B13" s="48">
        <v>0</v>
      </c>
      <c r="C13" s="7">
        <v>0</v>
      </c>
    </row>
    <row r="14" spans="2:3" ht="12.75">
      <c r="B14" s="16"/>
      <c r="C14" s="16"/>
    </row>
    <row r="15" spans="1:3" ht="12.75">
      <c r="A15" t="s">
        <v>68</v>
      </c>
      <c r="B15" s="2">
        <f>SUM(B9:B13)</f>
        <v>12344</v>
      </c>
      <c r="C15" s="2">
        <f>SUM(C9:C13)</f>
        <v>11503</v>
      </c>
    </row>
    <row r="16" spans="2:3" ht="12.75">
      <c r="B16" s="2"/>
      <c r="C16" s="2"/>
    </row>
    <row r="17" spans="1:3" ht="12.75">
      <c r="A17" s="4" t="s">
        <v>69</v>
      </c>
      <c r="B17" s="2"/>
      <c r="C17" s="2"/>
    </row>
    <row r="18" spans="1:3" ht="12.75">
      <c r="A18" s="14" t="s">
        <v>19</v>
      </c>
      <c r="B18" s="2">
        <v>-3768</v>
      </c>
      <c r="C18" s="2">
        <v>-7834</v>
      </c>
    </row>
    <row r="19" spans="1:3" ht="12.75">
      <c r="A19" t="s">
        <v>41</v>
      </c>
      <c r="B19" s="2">
        <v>-5899</v>
      </c>
      <c r="C19" s="2">
        <v>-4092</v>
      </c>
    </row>
    <row r="20" spans="1:3" ht="12.75">
      <c r="A20" t="s">
        <v>44</v>
      </c>
      <c r="B20" s="7">
        <v>2877</v>
      </c>
      <c r="C20" s="7">
        <v>2903</v>
      </c>
    </row>
    <row r="21" spans="1:3" ht="12.75">
      <c r="A21" t="s">
        <v>148</v>
      </c>
      <c r="B21" s="2">
        <f>SUM(B15:B20)</f>
        <v>5554</v>
      </c>
      <c r="C21" s="2">
        <f>SUM(C15:C20)</f>
        <v>2480</v>
      </c>
    </row>
    <row r="22" spans="2:3" ht="12.75">
      <c r="B22" s="2"/>
      <c r="C22" s="2"/>
    </row>
    <row r="23" spans="1:3" ht="12.75">
      <c r="A23" t="s">
        <v>12</v>
      </c>
      <c r="B23" s="2">
        <v>-1322</v>
      </c>
      <c r="C23" s="2">
        <v>-1366</v>
      </c>
    </row>
    <row r="24" spans="1:3" ht="12.75">
      <c r="A24" t="s">
        <v>73</v>
      </c>
      <c r="B24" s="2">
        <v>-616</v>
      </c>
      <c r="C24" s="2">
        <v>-375</v>
      </c>
    </row>
    <row r="25" spans="1:3" ht="12.75">
      <c r="A25" t="s">
        <v>125</v>
      </c>
      <c r="B25" s="2">
        <v>68</v>
      </c>
      <c r="C25" s="2">
        <v>184</v>
      </c>
    </row>
    <row r="26" spans="1:3" ht="12.75">
      <c r="A26" s="4" t="s">
        <v>145</v>
      </c>
      <c r="B26" s="2"/>
      <c r="C26" s="2"/>
    </row>
    <row r="27" spans="1:3" ht="12.75">
      <c r="A27" s="4" t="s">
        <v>146</v>
      </c>
      <c r="B27" s="5">
        <f>SUM(B21:B25)</f>
        <v>3684</v>
      </c>
      <c r="C27" s="5">
        <f>SUM(C21:C25)</f>
        <v>923</v>
      </c>
    </row>
    <row r="28" spans="2:3" ht="12.75">
      <c r="B28" s="2"/>
      <c r="C28" s="2"/>
    </row>
    <row r="29" spans="1:3" ht="12.75">
      <c r="A29" s="4" t="s">
        <v>185</v>
      </c>
      <c r="B29" s="2"/>
      <c r="C29" s="2"/>
    </row>
    <row r="30" spans="1:3" ht="12.75">
      <c r="A30" t="s">
        <v>221</v>
      </c>
      <c r="B30" s="2">
        <v>62</v>
      </c>
      <c r="C30" s="2">
        <v>6050</v>
      </c>
    </row>
    <row r="31" spans="1:3" ht="12.75">
      <c r="A31" t="s">
        <v>139</v>
      </c>
      <c r="B31" s="2">
        <v>289</v>
      </c>
      <c r="C31" s="2">
        <v>0</v>
      </c>
    </row>
    <row r="32" spans="1:3" ht="12.75">
      <c r="A32" t="s">
        <v>222</v>
      </c>
      <c r="B32" s="3">
        <v>-2797</v>
      </c>
      <c r="C32" s="2">
        <v>-173</v>
      </c>
    </row>
    <row r="33" spans="1:3" ht="12.75">
      <c r="A33" t="s">
        <v>167</v>
      </c>
      <c r="B33" s="2">
        <v>0</v>
      </c>
      <c r="C33" s="2">
        <v>0</v>
      </c>
    </row>
    <row r="34" spans="1:3" ht="12.75">
      <c r="A34" t="s">
        <v>181</v>
      </c>
      <c r="B34" s="2">
        <v>0</v>
      </c>
      <c r="C34" s="2">
        <v>0</v>
      </c>
    </row>
    <row r="35" spans="1:3" ht="12.75">
      <c r="A35" t="s">
        <v>252</v>
      </c>
      <c r="B35" s="2">
        <v>-1632</v>
      </c>
      <c r="C35" s="2">
        <v>0</v>
      </c>
    </row>
    <row r="36" spans="2:3" ht="12.75">
      <c r="B36" s="2"/>
      <c r="C36" s="2"/>
    </row>
    <row r="37" spans="1:3" ht="12.75">
      <c r="A37" s="4" t="s">
        <v>145</v>
      </c>
      <c r="B37" s="2"/>
      <c r="C37" s="2"/>
    </row>
    <row r="38" spans="1:3" ht="12.75">
      <c r="A38" s="4" t="s">
        <v>184</v>
      </c>
      <c r="B38" s="5">
        <f>SUM(B30:B37)</f>
        <v>-4078</v>
      </c>
      <c r="C38" s="5">
        <f>SUM(C30:C37)</f>
        <v>5877</v>
      </c>
    </row>
    <row r="39" spans="2:3" ht="12.75">
      <c r="B39" s="16"/>
      <c r="C39" s="16"/>
    </row>
    <row r="40" spans="1:3" ht="12.75">
      <c r="A40" s="4" t="s">
        <v>144</v>
      </c>
      <c r="B40" s="2"/>
      <c r="C40" s="2"/>
    </row>
    <row r="41" spans="1:3" ht="12.75">
      <c r="A41" s="14" t="s">
        <v>207</v>
      </c>
      <c r="B41" s="2">
        <v>5105</v>
      </c>
      <c r="C41" s="2">
        <v>-972</v>
      </c>
    </row>
    <row r="42" spans="1:3" ht="12.75">
      <c r="A42" s="14" t="s">
        <v>156</v>
      </c>
      <c r="B42" s="2">
        <v>-744</v>
      </c>
      <c r="C42" s="2">
        <v>-1512</v>
      </c>
    </row>
    <row r="43" spans="1:3" ht="12.75">
      <c r="A43" s="14" t="s">
        <v>75</v>
      </c>
      <c r="B43" s="2">
        <v>-69</v>
      </c>
      <c r="C43" s="2">
        <v>-166</v>
      </c>
    </row>
    <row r="44" spans="1:3" ht="12.75">
      <c r="A44" s="14" t="s">
        <v>73</v>
      </c>
      <c r="B44" s="2">
        <v>0</v>
      </c>
      <c r="C44" s="2">
        <v>0</v>
      </c>
    </row>
    <row r="45" spans="1:3" ht="12.75">
      <c r="A45" s="14" t="s">
        <v>74</v>
      </c>
      <c r="B45" s="2">
        <v>479</v>
      </c>
      <c r="C45" s="2">
        <v>365</v>
      </c>
    </row>
    <row r="46" spans="1:3" ht="12.75">
      <c r="A46" s="14" t="s">
        <v>140</v>
      </c>
      <c r="B46" s="2">
        <v>0</v>
      </c>
      <c r="C46" s="2">
        <v>0</v>
      </c>
    </row>
    <row r="47" spans="1:3" ht="12.75">
      <c r="A47" s="14"/>
      <c r="B47" s="2"/>
      <c r="C47" s="2"/>
    </row>
    <row r="48" spans="1:3" ht="12.75">
      <c r="A48" s="4" t="s">
        <v>145</v>
      </c>
      <c r="B48" s="2"/>
      <c r="C48" s="2"/>
    </row>
    <row r="49" spans="1:3" ht="12.75">
      <c r="A49" s="4" t="s">
        <v>186</v>
      </c>
      <c r="B49" s="5">
        <f>SUM(B41:B46)</f>
        <v>4771</v>
      </c>
      <c r="C49" s="5">
        <f>SUM(C41:C46)</f>
        <v>-2285</v>
      </c>
    </row>
    <row r="50" spans="2:3" ht="12.75">
      <c r="B50" s="2"/>
      <c r="C50" s="2"/>
    </row>
    <row r="51" spans="1:3" ht="12.75">
      <c r="A51" t="s">
        <v>70</v>
      </c>
      <c r="B51" s="2">
        <f>+B27+B38+B49</f>
        <v>4377</v>
      </c>
      <c r="C51" s="2">
        <f>+C27+C38+C49</f>
        <v>4515</v>
      </c>
    </row>
    <row r="52" spans="2:3" ht="12.75">
      <c r="B52" s="2"/>
      <c r="C52" s="2"/>
    </row>
    <row r="53" spans="1:3" ht="12.75">
      <c r="A53" t="s">
        <v>201</v>
      </c>
      <c r="B53" s="2">
        <v>15374</v>
      </c>
      <c r="C53" s="2">
        <v>17407</v>
      </c>
    </row>
    <row r="54" spans="1:3" ht="12.75">
      <c r="A54" t="s">
        <v>202</v>
      </c>
      <c r="B54" s="28">
        <f>SUM(B51:B53)</f>
        <v>19751</v>
      </c>
      <c r="C54" s="28">
        <f>SUM(C51:C53)</f>
        <v>21922</v>
      </c>
    </row>
    <row r="55" spans="2:3" ht="12.75">
      <c r="B55" s="2"/>
      <c r="C55" s="2"/>
    </row>
    <row r="56" spans="1:3" ht="12.75">
      <c r="A56" s="4" t="s">
        <v>203</v>
      </c>
      <c r="B56" s="2"/>
      <c r="C56" s="2"/>
    </row>
    <row r="57" spans="1:3" ht="12.75">
      <c r="A57" t="s">
        <v>129</v>
      </c>
      <c r="B57" s="2">
        <v>15063</v>
      </c>
      <c r="C57" s="2">
        <v>10150</v>
      </c>
    </row>
    <row r="58" spans="1:3" ht="12.75">
      <c r="A58" t="s">
        <v>168</v>
      </c>
      <c r="B58" s="2">
        <v>4688</v>
      </c>
      <c r="C58" s="2">
        <v>11772</v>
      </c>
    </row>
    <row r="59" spans="1:3" ht="12.75">
      <c r="A59" t="s">
        <v>130</v>
      </c>
      <c r="B59" s="2">
        <v>0</v>
      </c>
      <c r="C59" s="2">
        <v>0</v>
      </c>
    </row>
    <row r="60" spans="2:3" ht="12.75">
      <c r="B60" s="5">
        <f>SUM(B57:B59)</f>
        <v>19751</v>
      </c>
      <c r="C60" s="5">
        <f>SUM(C57:C59)</f>
        <v>21922</v>
      </c>
    </row>
    <row r="61" spans="2:3" ht="12.75">
      <c r="B61" s="2"/>
      <c r="C61" s="2"/>
    </row>
    <row r="62" ht="12.75">
      <c r="A62" s="4" t="s">
        <v>71</v>
      </c>
    </row>
    <row r="63" ht="12.75">
      <c r="A63" s="4" t="s">
        <v>225</v>
      </c>
    </row>
    <row r="66" spans="1:3" ht="12.75">
      <c r="A66" s="21"/>
      <c r="B66" s="22"/>
      <c r="C66" s="22"/>
    </row>
    <row r="67" spans="2:4" ht="12.75">
      <c r="B67" s="2"/>
      <c r="C67" s="2"/>
      <c r="D67" s="2"/>
    </row>
    <row r="68" spans="2:4" ht="12.75">
      <c r="B68" s="2"/>
      <c r="C68" s="2"/>
      <c r="D68" s="2"/>
    </row>
  </sheetData>
  <printOptions/>
  <pageMargins left="0.75" right="0.75" top="1" bottom="1" header="0.5" footer="0.5"/>
  <pageSetup fitToHeight="1" fitToWidth="1" orientation="portrait" scale="80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75"/>
  <sheetViews>
    <sheetView tabSelected="1" workbookViewId="0" topLeftCell="A1">
      <selection activeCell="B240" sqref="B240"/>
    </sheetView>
  </sheetViews>
  <sheetFormatPr defaultColWidth="9.140625" defaultRowHeight="12.75"/>
  <cols>
    <col min="1" max="1" width="4.00390625" style="8" customWidth="1"/>
    <col min="2" max="2" width="9.421875" style="0" bestFit="1" customWidth="1"/>
    <col min="3" max="3" width="11.7109375" style="0" customWidth="1"/>
    <col min="4" max="4" width="9.8515625" style="0" customWidth="1"/>
    <col min="5" max="5" width="10.28125" style="0" bestFit="1" customWidth="1"/>
    <col min="6" max="6" width="11.421875" style="0" customWidth="1"/>
    <col min="7" max="8" width="9.8515625" style="0" customWidth="1"/>
  </cols>
  <sheetData>
    <row r="1" ht="12.75">
      <c r="A1" s="8" t="s">
        <v>0</v>
      </c>
    </row>
    <row r="2" ht="12.75">
      <c r="A2" s="8" t="s">
        <v>263</v>
      </c>
    </row>
    <row r="3" ht="12.75">
      <c r="A3" s="4" t="s">
        <v>236</v>
      </c>
    </row>
    <row r="5" spans="1:2" ht="12.75">
      <c r="A5" s="8" t="s">
        <v>100</v>
      </c>
      <c r="B5" s="4" t="s">
        <v>155</v>
      </c>
    </row>
    <row r="6" ht="12.75">
      <c r="B6" t="s">
        <v>173</v>
      </c>
    </row>
    <row r="7" ht="12.75">
      <c r="B7" t="s">
        <v>262</v>
      </c>
    </row>
    <row r="9" ht="12.75">
      <c r="B9" t="s">
        <v>174</v>
      </c>
    </row>
    <row r="10" ht="12.75">
      <c r="B10" t="s">
        <v>228</v>
      </c>
    </row>
    <row r="12" ht="12.75">
      <c r="B12" t="s">
        <v>14</v>
      </c>
    </row>
    <row r="13" ht="12.75">
      <c r="B13" t="s">
        <v>15</v>
      </c>
    </row>
    <row r="14" spans="2:9" ht="12.75">
      <c r="B14" s="14" t="s">
        <v>229</v>
      </c>
      <c r="C14" s="4"/>
      <c r="D14" s="4"/>
      <c r="E14" s="4"/>
      <c r="F14" s="4"/>
      <c r="G14" s="4"/>
      <c r="H14" s="4"/>
      <c r="I14" s="4"/>
    </row>
    <row r="16" spans="1:2" ht="12.75">
      <c r="A16" s="8" t="s">
        <v>101</v>
      </c>
      <c r="B16" s="4" t="s">
        <v>86</v>
      </c>
    </row>
    <row r="17" ht="12.75">
      <c r="B17" t="s">
        <v>87</v>
      </c>
    </row>
    <row r="18" ht="12.75">
      <c r="B18" t="s">
        <v>230</v>
      </c>
    </row>
    <row r="20" spans="1:2" ht="12.75">
      <c r="A20" s="8" t="s">
        <v>102</v>
      </c>
      <c r="B20" s="4" t="s">
        <v>84</v>
      </c>
    </row>
    <row r="21" ht="12.75">
      <c r="B21" t="s">
        <v>98</v>
      </c>
    </row>
    <row r="22" ht="12.75">
      <c r="B22" t="s">
        <v>99</v>
      </c>
    </row>
    <row r="24" spans="1:2" ht="12.75">
      <c r="A24" s="32" t="s">
        <v>103</v>
      </c>
      <c r="B24" s="4" t="s">
        <v>88</v>
      </c>
    </row>
    <row r="25" spans="1:2" s="14" customFormat="1" ht="12.75">
      <c r="A25" s="25"/>
      <c r="B25" s="14" t="s">
        <v>158</v>
      </c>
    </row>
    <row r="26" spans="1:2" s="14" customFormat="1" ht="12.75">
      <c r="A26" s="25"/>
      <c r="B26" s="14" t="s">
        <v>159</v>
      </c>
    </row>
    <row r="27" s="14" customFormat="1" ht="12.75">
      <c r="A27" s="25"/>
    </row>
    <row r="28" spans="1:2" ht="12.75">
      <c r="A28" s="8" t="s">
        <v>104</v>
      </c>
      <c r="B28" s="4" t="s">
        <v>89</v>
      </c>
    </row>
    <row r="29" ht="12.75">
      <c r="B29" t="s">
        <v>90</v>
      </c>
    </row>
    <row r="30" ht="12.75">
      <c r="B30" t="s">
        <v>91</v>
      </c>
    </row>
    <row r="32" spans="1:2" ht="12.75">
      <c r="A32" s="8" t="s">
        <v>105</v>
      </c>
      <c r="B32" s="4" t="s">
        <v>27</v>
      </c>
    </row>
    <row r="33" ht="12.75">
      <c r="B33" s="14" t="s">
        <v>253</v>
      </c>
    </row>
    <row r="34" ht="12.75">
      <c r="B34" s="14" t="s">
        <v>249</v>
      </c>
    </row>
    <row r="35" ht="12.75">
      <c r="B35" s="14"/>
    </row>
    <row r="36" spans="1:8" ht="12.75">
      <c r="A36" s="8" t="s">
        <v>106</v>
      </c>
      <c r="B36" s="4" t="s">
        <v>72</v>
      </c>
      <c r="G36" s="53"/>
      <c r="H36" s="53"/>
    </row>
    <row r="37" spans="2:8" ht="12.75">
      <c r="B37" t="s">
        <v>250</v>
      </c>
      <c r="G37" s="43"/>
      <c r="H37" s="44"/>
    </row>
    <row r="40" ht="12.75">
      <c r="A40" s="8" t="s">
        <v>0</v>
      </c>
    </row>
    <row r="41" ht="12.75">
      <c r="A41" s="8" t="s">
        <v>263</v>
      </c>
    </row>
    <row r="43" spans="1:2" ht="12.75">
      <c r="A43" s="8" t="s">
        <v>107</v>
      </c>
      <c r="B43" s="4" t="s">
        <v>20</v>
      </c>
    </row>
    <row r="44" ht="12.75">
      <c r="B44" t="s">
        <v>21</v>
      </c>
    </row>
    <row r="45" ht="12.75">
      <c r="B45" t="s">
        <v>126</v>
      </c>
    </row>
    <row r="47" spans="7:8" ht="12.75">
      <c r="G47" s="53"/>
      <c r="H47" s="53"/>
    </row>
    <row r="48" spans="2:8" ht="12.75">
      <c r="B48" s="4" t="s">
        <v>238</v>
      </c>
      <c r="E48" s="53" t="s">
        <v>24</v>
      </c>
      <c r="F48" s="53"/>
      <c r="G48" s="53" t="s">
        <v>56</v>
      </c>
      <c r="H48" s="53"/>
    </row>
    <row r="49" spans="2:8" ht="12.75">
      <c r="B49" s="30" t="s">
        <v>239</v>
      </c>
      <c r="E49" s="4">
        <v>2005</v>
      </c>
      <c r="F49" s="4">
        <v>2004</v>
      </c>
      <c r="G49" s="4">
        <v>2005</v>
      </c>
      <c r="H49" s="4">
        <v>2004</v>
      </c>
    </row>
    <row r="50" spans="5:8" ht="12.75">
      <c r="E50" s="13" t="s">
        <v>11</v>
      </c>
      <c r="F50" s="13" t="s">
        <v>11</v>
      </c>
      <c r="G50" s="13" t="s">
        <v>11</v>
      </c>
      <c r="H50" s="13" t="s">
        <v>11</v>
      </c>
    </row>
    <row r="52" spans="2:8" ht="12.75">
      <c r="B52" t="s">
        <v>22</v>
      </c>
      <c r="E52" s="2">
        <v>43281</v>
      </c>
      <c r="F52" s="2">
        <v>31571</v>
      </c>
      <c r="G52" s="24">
        <v>7250</v>
      </c>
      <c r="H52" s="24">
        <v>6548</v>
      </c>
    </row>
    <row r="53" spans="2:8" ht="12.75">
      <c r="B53" t="s">
        <v>23</v>
      </c>
      <c r="E53" s="2">
        <v>17766</v>
      </c>
      <c r="F53" s="2">
        <v>18648</v>
      </c>
      <c r="G53" s="24">
        <v>2732</v>
      </c>
      <c r="H53" s="24">
        <v>2443</v>
      </c>
    </row>
    <row r="54" spans="2:8" ht="12.75">
      <c r="B54" t="s">
        <v>171</v>
      </c>
      <c r="E54" s="7">
        <v>-95</v>
      </c>
      <c r="F54" s="26">
        <v>105</v>
      </c>
      <c r="G54" s="26">
        <v>197</v>
      </c>
      <c r="H54" s="26">
        <v>310</v>
      </c>
    </row>
    <row r="55" spans="5:8" ht="12.75">
      <c r="E55" s="16">
        <f>SUM(E52:E54)</f>
        <v>60952</v>
      </c>
      <c r="F55" s="27">
        <f>SUM(F52:F54)</f>
        <v>50324</v>
      </c>
      <c r="G55" s="27">
        <f>SUM(G52:G54)</f>
        <v>10179</v>
      </c>
      <c r="H55" s="27">
        <f>SUM(H52:H54)</f>
        <v>9301</v>
      </c>
    </row>
    <row r="56" spans="2:6" ht="12.75">
      <c r="B56" t="s">
        <v>26</v>
      </c>
      <c r="E56" s="29">
        <v>0</v>
      </c>
      <c r="F56" s="26">
        <v>0</v>
      </c>
    </row>
    <row r="57" spans="2:6" ht="12.75">
      <c r="B57" t="s">
        <v>24</v>
      </c>
      <c r="E57" s="5">
        <f>SUM(E55:E56)</f>
        <v>60952</v>
      </c>
      <c r="F57" s="5">
        <f>SUM(F55:F56)</f>
        <v>50324</v>
      </c>
    </row>
    <row r="58" spans="5:6" ht="12.75">
      <c r="E58" s="16"/>
      <c r="F58" s="16"/>
    </row>
    <row r="59" spans="2:8" ht="12.75">
      <c r="B59" t="s">
        <v>187</v>
      </c>
      <c r="E59" s="16"/>
      <c r="F59" s="16"/>
      <c r="G59" s="26">
        <v>0</v>
      </c>
      <c r="H59" s="26">
        <v>0</v>
      </c>
    </row>
    <row r="60" spans="5:8" ht="12.75">
      <c r="E60" s="16"/>
      <c r="F60" s="16"/>
      <c r="G60" s="27"/>
      <c r="H60" s="27"/>
    </row>
    <row r="61" spans="2:8" ht="12.75">
      <c r="B61" t="s">
        <v>56</v>
      </c>
      <c r="E61" s="16"/>
      <c r="F61" s="16"/>
      <c r="G61" s="27">
        <f>SUM(G55:G59)</f>
        <v>10179</v>
      </c>
      <c r="H61" s="27">
        <f>SUM(H55:H59)</f>
        <v>9301</v>
      </c>
    </row>
    <row r="62" spans="2:8" ht="12.75">
      <c r="B62" s="14" t="s">
        <v>57</v>
      </c>
      <c r="C62" s="4"/>
      <c r="D62" s="4"/>
      <c r="E62" s="31"/>
      <c r="F62" s="31"/>
      <c r="G62" s="27">
        <v>-615</v>
      </c>
      <c r="H62" s="27">
        <v>-375</v>
      </c>
    </row>
    <row r="63" spans="2:8" ht="12.75">
      <c r="B63" s="14" t="s">
        <v>58</v>
      </c>
      <c r="C63" s="4"/>
      <c r="D63" s="4"/>
      <c r="E63" s="31"/>
      <c r="F63" s="31"/>
      <c r="G63" s="27">
        <v>68</v>
      </c>
      <c r="H63" s="27">
        <v>184</v>
      </c>
    </row>
    <row r="64" spans="2:8" ht="12.75">
      <c r="B64" t="s">
        <v>59</v>
      </c>
      <c r="E64" s="16"/>
      <c r="F64" s="16"/>
      <c r="G64" s="27">
        <v>414</v>
      </c>
      <c r="H64" s="27">
        <v>237</v>
      </c>
    </row>
    <row r="65" spans="2:8" ht="12.75">
      <c r="B65" t="s">
        <v>25</v>
      </c>
      <c r="E65" s="16"/>
      <c r="F65" s="16"/>
      <c r="G65" s="28">
        <f>SUM(G60:G64)</f>
        <v>10046</v>
      </c>
      <c r="H65" s="28">
        <f>SUM(H60:H64)</f>
        <v>9347</v>
      </c>
    </row>
    <row r="67" spans="1:2" ht="12.75">
      <c r="A67" s="8" t="s">
        <v>108</v>
      </c>
      <c r="B67" s="4" t="s">
        <v>16</v>
      </c>
    </row>
    <row r="68" ht="12.75">
      <c r="B68" t="s">
        <v>17</v>
      </c>
    </row>
    <row r="69" ht="12.75">
      <c r="B69" t="s">
        <v>18</v>
      </c>
    </row>
    <row r="71" spans="1:2" ht="12.75">
      <c r="A71" s="8" t="s">
        <v>109</v>
      </c>
      <c r="B71" s="4" t="s">
        <v>92</v>
      </c>
    </row>
    <row r="72" ht="12.75">
      <c r="B72" t="s">
        <v>127</v>
      </c>
    </row>
    <row r="73" ht="12.75">
      <c r="B73" t="s">
        <v>240</v>
      </c>
    </row>
    <row r="74" ht="12.75">
      <c r="B74" t="s">
        <v>128</v>
      </c>
    </row>
    <row r="76" spans="1:2" ht="12.75">
      <c r="A76" s="8" t="s">
        <v>110</v>
      </c>
      <c r="B76" s="4" t="s">
        <v>83</v>
      </c>
    </row>
    <row r="77" ht="12.75">
      <c r="B77" s="14" t="s">
        <v>210</v>
      </c>
    </row>
    <row r="78" s="14" customFormat="1" ht="12.75">
      <c r="A78" s="25"/>
    </row>
    <row r="80" spans="1:2" ht="12.75">
      <c r="A80" s="8" t="s">
        <v>111</v>
      </c>
      <c r="B80" s="4" t="s">
        <v>85</v>
      </c>
    </row>
    <row r="81" ht="12.75">
      <c r="B81" t="s">
        <v>136</v>
      </c>
    </row>
    <row r="82" ht="12.75">
      <c r="B82" t="s">
        <v>235</v>
      </c>
    </row>
    <row r="83" ht="12.75">
      <c r="B83" t="s">
        <v>177</v>
      </c>
    </row>
    <row r="84" ht="12.75">
      <c r="B84" s="4"/>
    </row>
    <row r="86" ht="12.75">
      <c r="A86" s="8" t="s">
        <v>0</v>
      </c>
    </row>
    <row r="87" ht="12.75">
      <c r="A87" s="8" t="s">
        <v>204</v>
      </c>
    </row>
    <row r="88" ht="12.75">
      <c r="A88" s="4" t="s">
        <v>236</v>
      </c>
    </row>
    <row r="90" spans="1:2" ht="12.75">
      <c r="A90" s="8" t="s">
        <v>112</v>
      </c>
      <c r="B90" s="4" t="s">
        <v>28</v>
      </c>
    </row>
    <row r="91" ht="12.75">
      <c r="B91" s="14" t="s">
        <v>254</v>
      </c>
    </row>
    <row r="92" ht="12.75">
      <c r="B92" s="14" t="s">
        <v>255</v>
      </c>
    </row>
    <row r="93" ht="12.75">
      <c r="B93" s="14" t="s">
        <v>260</v>
      </c>
    </row>
    <row r="94" ht="12.75">
      <c r="B94" s="14"/>
    </row>
    <row r="95" ht="12.75">
      <c r="B95" s="14" t="s">
        <v>256</v>
      </c>
    </row>
    <row r="96" ht="12.75">
      <c r="B96" s="14" t="s">
        <v>257</v>
      </c>
    </row>
    <row r="98" spans="1:2" ht="12.75">
      <c r="A98" s="8" t="s">
        <v>113</v>
      </c>
      <c r="B98" s="4" t="s">
        <v>29</v>
      </c>
    </row>
    <row r="99" ht="12.75">
      <c r="B99" s="14" t="s">
        <v>258</v>
      </c>
    </row>
    <row r="100" ht="12.75">
      <c r="B100" s="14" t="s">
        <v>259</v>
      </c>
    </row>
    <row r="101" ht="12.75">
      <c r="B101" s="14"/>
    </row>
    <row r="102" ht="12.75">
      <c r="B102" s="14"/>
    </row>
    <row r="103" spans="1:2" ht="12.75">
      <c r="A103" s="8" t="s">
        <v>114</v>
      </c>
      <c r="B103" s="4" t="s">
        <v>231</v>
      </c>
    </row>
    <row r="104" ht="12.75">
      <c r="B104" s="14" t="s">
        <v>179</v>
      </c>
    </row>
    <row r="105" ht="12.75">
      <c r="B105" s="14" t="s">
        <v>234</v>
      </c>
    </row>
    <row r="106" ht="12.75">
      <c r="B106" s="14"/>
    </row>
    <row r="107" ht="12.75">
      <c r="B107" s="14"/>
    </row>
    <row r="108" spans="1:2" ht="12.75">
      <c r="A108" s="8" t="s">
        <v>115</v>
      </c>
      <c r="B108" s="4" t="s">
        <v>94</v>
      </c>
    </row>
    <row r="109" ht="12.75">
      <c r="B109" t="s">
        <v>208</v>
      </c>
    </row>
    <row r="111" spans="1:8" ht="12.75">
      <c r="A111" s="8" t="s">
        <v>116</v>
      </c>
      <c r="B111" s="4" t="s">
        <v>34</v>
      </c>
      <c r="E111" s="53" t="s">
        <v>205</v>
      </c>
      <c r="F111" s="53"/>
      <c r="G111" s="53" t="s">
        <v>238</v>
      </c>
      <c r="H111" s="53"/>
    </row>
    <row r="112" spans="5:8" ht="12.75">
      <c r="E112" s="57" t="s">
        <v>239</v>
      </c>
      <c r="F112" s="58"/>
      <c r="G112" s="57" t="s">
        <v>239</v>
      </c>
      <c r="H112" s="58"/>
    </row>
    <row r="113" spans="5:8" ht="12.75">
      <c r="E113">
        <v>2005</v>
      </c>
      <c r="F113">
        <v>2004</v>
      </c>
      <c r="G113">
        <v>2005</v>
      </c>
      <c r="H113">
        <v>2004</v>
      </c>
    </row>
    <row r="114" spans="5:8" ht="12.75">
      <c r="E114" s="1" t="s">
        <v>11</v>
      </c>
      <c r="F114" s="1" t="s">
        <v>11</v>
      </c>
      <c r="G114" s="1" t="s">
        <v>11</v>
      </c>
      <c r="H114" s="1" t="s">
        <v>11</v>
      </c>
    </row>
    <row r="115" spans="2:8" ht="12.75">
      <c r="B115" t="s">
        <v>151</v>
      </c>
      <c r="E115" s="2"/>
      <c r="F115" s="2"/>
      <c r="G115" s="2"/>
      <c r="H115" s="2"/>
    </row>
    <row r="116" spans="2:8" ht="12.75">
      <c r="B116" s="23" t="s">
        <v>152</v>
      </c>
      <c r="E116" s="2">
        <f>+G116-538</f>
        <v>1842</v>
      </c>
      <c r="F116" s="2">
        <v>1910</v>
      </c>
      <c r="G116" s="2">
        <v>2380</v>
      </c>
      <c r="H116" s="2">
        <v>2222</v>
      </c>
    </row>
    <row r="117" spans="2:9" ht="12.75">
      <c r="B117" s="23" t="s">
        <v>182</v>
      </c>
      <c r="E117" s="7">
        <v>0</v>
      </c>
      <c r="F117" s="7">
        <v>0</v>
      </c>
      <c r="G117" s="7">
        <v>0</v>
      </c>
      <c r="H117" s="7">
        <v>0</v>
      </c>
      <c r="I117" s="2"/>
    </row>
    <row r="118" spans="5:8" ht="12.75">
      <c r="E118" s="16">
        <f>SUM(E116:E117)</f>
        <v>1842</v>
      </c>
      <c r="F118" s="16">
        <f>SUM(F116:F117)</f>
        <v>1910</v>
      </c>
      <c r="G118" s="16">
        <f>SUM(G116:G117)</f>
        <v>2380</v>
      </c>
      <c r="H118" s="16">
        <f>SUM(H116:H117)</f>
        <v>2222</v>
      </c>
    </row>
    <row r="119" spans="5:8" ht="12.75">
      <c r="E119" s="2"/>
      <c r="F119" s="2"/>
      <c r="G119" s="2"/>
      <c r="H119" s="2"/>
    </row>
    <row r="120" spans="2:8" ht="12.75">
      <c r="B120" t="s">
        <v>150</v>
      </c>
      <c r="E120" s="16">
        <v>0</v>
      </c>
      <c r="F120" s="16">
        <v>0</v>
      </c>
      <c r="G120" s="16">
        <v>0</v>
      </c>
      <c r="H120" s="16">
        <v>0</v>
      </c>
    </row>
    <row r="121" spans="5:8" ht="12.75">
      <c r="E121" s="2"/>
      <c r="F121" s="2"/>
      <c r="G121" s="2"/>
      <c r="H121" s="2"/>
    </row>
    <row r="122" spans="2:8" ht="12.75">
      <c r="B122" s="14" t="s">
        <v>35</v>
      </c>
      <c r="E122" s="2"/>
      <c r="F122" s="2"/>
      <c r="G122" s="2"/>
      <c r="H122" s="2"/>
    </row>
    <row r="123" spans="2:8" ht="12.75">
      <c r="B123" s="14" t="s">
        <v>36</v>
      </c>
      <c r="E123" s="2">
        <f>+G123-59</f>
        <v>61</v>
      </c>
      <c r="F123" s="2">
        <v>42</v>
      </c>
      <c r="G123" s="2">
        <v>120</v>
      </c>
      <c r="H123" s="2">
        <v>74</v>
      </c>
    </row>
    <row r="124" spans="5:8" ht="12.75">
      <c r="E124" s="5">
        <f>SUM(E118:E123)</f>
        <v>1903</v>
      </c>
      <c r="F124" s="5">
        <f>SUM(F118:F123)</f>
        <v>1952</v>
      </c>
      <c r="G124" s="5">
        <f>SUM(G118:G123)</f>
        <v>2500</v>
      </c>
      <c r="H124" s="5">
        <f>SUM(H118:H123)</f>
        <v>2296</v>
      </c>
    </row>
    <row r="125" spans="5:8" ht="12.75">
      <c r="E125" s="16"/>
      <c r="F125" s="16"/>
      <c r="G125" s="16"/>
      <c r="H125" s="16"/>
    </row>
    <row r="126" ht="12.75">
      <c r="B126" s="14" t="s">
        <v>251</v>
      </c>
    </row>
    <row r="127" ht="12.75">
      <c r="B127" s="14" t="s">
        <v>232</v>
      </c>
    </row>
    <row r="128" ht="12.75">
      <c r="B128" s="14"/>
    </row>
    <row r="130" ht="12.75">
      <c r="A130" s="8" t="s">
        <v>0</v>
      </c>
    </row>
    <row r="131" ht="12.75">
      <c r="A131" s="8" t="s">
        <v>204</v>
      </c>
    </row>
    <row r="133" spans="1:2" ht="12.75">
      <c r="A133" s="8" t="s">
        <v>117</v>
      </c>
      <c r="B133" s="4" t="s">
        <v>76</v>
      </c>
    </row>
    <row r="134" ht="12.75">
      <c r="B134" t="s">
        <v>169</v>
      </c>
    </row>
    <row r="136" spans="1:2" ht="12.75">
      <c r="A136" s="8" t="s">
        <v>118</v>
      </c>
      <c r="B136" s="4" t="s">
        <v>132</v>
      </c>
    </row>
    <row r="137" ht="12.75">
      <c r="B137" t="s">
        <v>170</v>
      </c>
    </row>
    <row r="138" ht="12.75">
      <c r="B138" t="s">
        <v>77</v>
      </c>
    </row>
    <row r="140" spans="1:2" ht="12.75">
      <c r="A140" s="8" t="s">
        <v>119</v>
      </c>
      <c r="B140" s="4" t="s">
        <v>78</v>
      </c>
    </row>
    <row r="141" s="14" customFormat="1" ht="12.75">
      <c r="A141" s="25"/>
    </row>
    <row r="142" ht="12.75">
      <c r="B142" t="s">
        <v>176</v>
      </c>
    </row>
    <row r="143" ht="12.75">
      <c r="B143" t="s">
        <v>177</v>
      </c>
    </row>
    <row r="144" ht="14.25" customHeight="1"/>
    <row r="146" spans="1:2" ht="12.75">
      <c r="A146" s="8" t="s">
        <v>120</v>
      </c>
      <c r="B146" s="4" t="s">
        <v>79</v>
      </c>
    </row>
    <row r="147" spans="5:8" ht="12.75">
      <c r="E147" s="15"/>
      <c r="F147" s="15"/>
      <c r="G147" s="15" t="s">
        <v>241</v>
      </c>
      <c r="H147" s="15" t="s">
        <v>211</v>
      </c>
    </row>
    <row r="148" spans="2:8" ht="12.75">
      <c r="B148" s="4" t="s">
        <v>30</v>
      </c>
      <c r="E148" s="13"/>
      <c r="F148" s="13"/>
      <c r="G148" s="13" t="s">
        <v>11</v>
      </c>
      <c r="H148" s="13" t="s">
        <v>11</v>
      </c>
    </row>
    <row r="149" spans="2:8" ht="12.75">
      <c r="B149" t="s">
        <v>172</v>
      </c>
      <c r="E149" s="2"/>
      <c r="F149" s="2"/>
      <c r="G149" s="2">
        <v>0</v>
      </c>
      <c r="H149" s="2">
        <v>7</v>
      </c>
    </row>
    <row r="150" spans="2:8" ht="12.75">
      <c r="B150" t="s">
        <v>149</v>
      </c>
      <c r="E150" s="2"/>
      <c r="F150" s="2"/>
      <c r="G150" s="2">
        <v>18456</v>
      </c>
      <c r="H150" s="2">
        <v>14590</v>
      </c>
    </row>
    <row r="151" spans="2:8" ht="12.75">
      <c r="B151" t="s">
        <v>81</v>
      </c>
      <c r="E151" s="2"/>
      <c r="F151" s="2"/>
      <c r="G151" s="2">
        <v>236</v>
      </c>
      <c r="H151" s="2">
        <v>250</v>
      </c>
    </row>
    <row r="152" spans="2:8" ht="12.75">
      <c r="B152" t="s">
        <v>80</v>
      </c>
      <c r="E152" s="2"/>
      <c r="F152" s="2"/>
      <c r="G152" s="2">
        <v>552</v>
      </c>
      <c r="H152" s="2">
        <v>1329</v>
      </c>
    </row>
    <row r="153" spans="7:8" ht="12.75">
      <c r="G153" s="5">
        <f>SUM(G149:G152)</f>
        <v>19244</v>
      </c>
      <c r="H153" s="5">
        <f>SUM(H149:H152)</f>
        <v>16176</v>
      </c>
    </row>
    <row r="154" spans="2:8" ht="12.75">
      <c r="B154" s="4" t="s">
        <v>31</v>
      </c>
      <c r="G154" s="2"/>
      <c r="H154" s="2"/>
    </row>
    <row r="155" spans="2:8" ht="12.75">
      <c r="B155" t="s">
        <v>81</v>
      </c>
      <c r="G155" s="2">
        <v>243</v>
      </c>
      <c r="H155" s="2">
        <v>243</v>
      </c>
    </row>
    <row r="156" spans="2:8" ht="12.75">
      <c r="B156" t="s">
        <v>80</v>
      </c>
      <c r="G156" s="2">
        <v>1317</v>
      </c>
      <c r="H156" s="2">
        <v>1317</v>
      </c>
    </row>
    <row r="157" spans="7:8" ht="12.75">
      <c r="G157" s="5">
        <f>SUM(G155:G156)</f>
        <v>1560</v>
      </c>
      <c r="H157" s="5">
        <f>SUM(H155:H156)</f>
        <v>1560</v>
      </c>
    </row>
    <row r="158" spans="2:8" ht="12.75">
      <c r="B158" s="4" t="s">
        <v>6</v>
      </c>
      <c r="G158" s="31">
        <f>+G153+G157</f>
        <v>20804</v>
      </c>
      <c r="H158" s="31">
        <f>+H153+H157</f>
        <v>17736</v>
      </c>
    </row>
    <row r="159" spans="2:8" ht="12.75">
      <c r="B159" s="4"/>
      <c r="G159" s="16"/>
      <c r="H159" s="16"/>
    </row>
    <row r="160" spans="1:8" s="14" customFormat="1" ht="12.75">
      <c r="A160" s="25"/>
      <c r="B160" s="14" t="s">
        <v>188</v>
      </c>
      <c r="G160" s="27"/>
      <c r="H160" s="27"/>
    </row>
    <row r="161" spans="1:8" s="14" customFormat="1" ht="12.75">
      <c r="A161" s="25"/>
      <c r="B161" s="14" t="s">
        <v>193</v>
      </c>
      <c r="G161" s="27"/>
      <c r="H161" s="27"/>
    </row>
    <row r="162" spans="1:8" s="14" customFormat="1" ht="12.75">
      <c r="A162" s="25"/>
      <c r="C162" s="13"/>
      <c r="D162" s="13" t="s">
        <v>192</v>
      </c>
      <c r="E162" s="13" t="s">
        <v>206</v>
      </c>
      <c r="G162" s="27"/>
      <c r="H162" s="27"/>
    </row>
    <row r="163" spans="1:8" s="14" customFormat="1" ht="12.75">
      <c r="A163" s="25"/>
      <c r="B163" s="4" t="s">
        <v>189</v>
      </c>
      <c r="C163" s="24">
        <v>2693011</v>
      </c>
      <c r="D163" s="47">
        <v>3.8</v>
      </c>
      <c r="E163" s="24">
        <f>+C163*D163</f>
        <v>10233441.799999999</v>
      </c>
      <c r="G163" s="27"/>
      <c r="H163" s="27"/>
    </row>
    <row r="164" spans="1:8" s="14" customFormat="1" ht="12.75">
      <c r="A164" s="25"/>
      <c r="B164" s="4" t="s">
        <v>190</v>
      </c>
      <c r="C164" s="24">
        <v>182460</v>
      </c>
      <c r="D164" s="47">
        <v>4.641</v>
      </c>
      <c r="E164" s="24">
        <f>+C164*D164</f>
        <v>846796.86</v>
      </c>
      <c r="G164" s="27"/>
      <c r="H164" s="27"/>
    </row>
    <row r="165" spans="1:8" s="14" customFormat="1" ht="12.75">
      <c r="A165" s="25"/>
      <c r="B165" s="4" t="s">
        <v>191</v>
      </c>
      <c r="C165" s="24">
        <v>140920000</v>
      </c>
      <c r="D165" s="47">
        <v>0.0347</v>
      </c>
      <c r="E165" s="24">
        <f>+C165*D165</f>
        <v>4889924</v>
      </c>
      <c r="G165" s="27"/>
      <c r="H165" s="27"/>
    </row>
    <row r="167" ht="12.75">
      <c r="A167" s="8" t="s">
        <v>0</v>
      </c>
    </row>
    <row r="168" ht="12.75">
      <c r="A168" s="8" t="s">
        <v>204</v>
      </c>
    </row>
    <row r="170" spans="1:2" ht="12.75">
      <c r="A170" s="8" t="s">
        <v>121</v>
      </c>
      <c r="B170" s="4" t="s">
        <v>32</v>
      </c>
    </row>
    <row r="171" ht="12.75">
      <c r="B171" s="14" t="s">
        <v>95</v>
      </c>
    </row>
    <row r="172" spans="1:2" s="14" customFormat="1" ht="12.75">
      <c r="A172" s="8"/>
      <c r="B172" s="14" t="s">
        <v>96</v>
      </c>
    </row>
    <row r="173" spans="1:2" s="14" customFormat="1" ht="12.75">
      <c r="A173" s="8"/>
      <c r="B173" s="14" t="s">
        <v>97</v>
      </c>
    </row>
    <row r="174" spans="1:2" s="14" customFormat="1" ht="12.75">
      <c r="A174" s="8"/>
      <c r="B174" s="14" t="s">
        <v>248</v>
      </c>
    </row>
    <row r="175" s="14" customFormat="1" ht="12.75">
      <c r="A175" s="8"/>
    </row>
    <row r="176" spans="1:2" s="14" customFormat="1" ht="12.75">
      <c r="A176" s="8"/>
      <c r="B176" s="14" t="s">
        <v>154</v>
      </c>
    </row>
    <row r="177" spans="1:2" s="14" customFormat="1" ht="12.75">
      <c r="A177" s="8"/>
      <c r="B177" s="14" t="s">
        <v>178</v>
      </c>
    </row>
    <row r="178" spans="1:2" s="14" customFormat="1" ht="12.75">
      <c r="A178" s="8"/>
      <c r="B178" s="14" t="s">
        <v>134</v>
      </c>
    </row>
    <row r="179" spans="1:2" s="14" customFormat="1" ht="12.75">
      <c r="A179" s="8"/>
      <c r="B179" s="14" t="s">
        <v>135</v>
      </c>
    </row>
    <row r="180" s="14" customFormat="1" ht="12.75">
      <c r="A180" s="8"/>
    </row>
    <row r="181" spans="1:2" ht="12.75">
      <c r="A181" s="8" t="s">
        <v>122</v>
      </c>
      <c r="B181" s="4" t="s">
        <v>33</v>
      </c>
    </row>
    <row r="182" ht="12.75">
      <c r="B182" t="s">
        <v>137</v>
      </c>
    </row>
    <row r="183" ht="12.75">
      <c r="B183" t="s">
        <v>138</v>
      </c>
    </row>
    <row r="185" spans="1:2" ht="12.75">
      <c r="A185" s="8" t="s">
        <v>123</v>
      </c>
      <c r="B185" s="4" t="s">
        <v>82</v>
      </c>
    </row>
    <row r="186" spans="1:2" s="14" customFormat="1" ht="12.75">
      <c r="A186" s="25"/>
      <c r="B186" s="14" t="s">
        <v>261</v>
      </c>
    </row>
    <row r="187" ht="12.75">
      <c r="B187" s="14"/>
    </row>
    <row r="188" spans="1:10" s="14" customFormat="1" ht="12.75">
      <c r="A188" s="8" t="s">
        <v>124</v>
      </c>
      <c r="B188" s="4" t="s">
        <v>93</v>
      </c>
      <c r="C188"/>
      <c r="D188"/>
      <c r="E188"/>
      <c r="F188"/>
      <c r="G188"/>
      <c r="H188"/>
      <c r="I188"/>
      <c r="J188"/>
    </row>
    <row r="189" spans="1:10" s="14" customFormat="1" ht="12.75">
      <c r="A189" s="8"/>
      <c r="B189" s="4"/>
      <c r="C189"/>
      <c r="D189"/>
      <c r="E189"/>
      <c r="F189"/>
      <c r="G189"/>
      <c r="H189"/>
      <c r="I189"/>
      <c r="J189"/>
    </row>
    <row r="190" spans="1:10" s="14" customFormat="1" ht="12.75">
      <c r="A190" s="8"/>
      <c r="B190" s="4" t="s">
        <v>160</v>
      </c>
      <c r="C190"/>
      <c r="D190"/>
      <c r="E190"/>
      <c r="F190"/>
      <c r="G190"/>
      <c r="H190"/>
      <c r="I190"/>
      <c r="J190"/>
    </row>
    <row r="191" spans="1:10" s="14" customFormat="1" ht="12.75">
      <c r="A191" s="8"/>
      <c r="B191" t="s">
        <v>216</v>
      </c>
      <c r="C191"/>
      <c r="D191"/>
      <c r="E191"/>
      <c r="F191"/>
      <c r="G191"/>
      <c r="H191"/>
      <c r="I191"/>
      <c r="J191"/>
    </row>
    <row r="192" spans="1:10" s="14" customFormat="1" ht="12.75">
      <c r="A192" s="8"/>
      <c r="B192" t="s">
        <v>217</v>
      </c>
      <c r="C192"/>
      <c r="D192"/>
      <c r="E192"/>
      <c r="F192"/>
      <c r="G192"/>
      <c r="H192"/>
      <c r="I192"/>
      <c r="J192"/>
    </row>
    <row r="193" spans="1:10" s="14" customFormat="1" ht="12.75">
      <c r="A193" s="8"/>
      <c r="B193" t="s">
        <v>218</v>
      </c>
      <c r="C193"/>
      <c r="D193"/>
      <c r="E193"/>
      <c r="F193"/>
      <c r="G193"/>
      <c r="H193"/>
      <c r="I193"/>
      <c r="J193"/>
    </row>
    <row r="194" spans="1:10" s="14" customFormat="1" ht="12.75">
      <c r="A194" s="8"/>
      <c r="B194"/>
      <c r="C194"/>
      <c r="D194"/>
      <c r="E194" s="54" t="s">
        <v>162</v>
      </c>
      <c r="F194" s="54"/>
      <c r="G194" s="54" t="s">
        <v>163</v>
      </c>
      <c r="H194" s="54"/>
      <c r="I194"/>
      <c r="J194"/>
    </row>
    <row r="195" spans="1:10" s="14" customFormat="1" ht="12.75">
      <c r="A195" s="8"/>
      <c r="B195" s="4" t="s">
        <v>242</v>
      </c>
      <c r="C195"/>
      <c r="D195"/>
      <c r="E195" s="4">
        <v>2005</v>
      </c>
      <c r="F195" s="4">
        <v>2004</v>
      </c>
      <c r="G195" s="4">
        <v>2005</v>
      </c>
      <c r="H195" s="4">
        <v>2004</v>
      </c>
      <c r="I195" t="s">
        <v>180</v>
      </c>
      <c r="J195"/>
    </row>
    <row r="196" spans="1:10" s="14" customFormat="1" ht="12.75">
      <c r="A196" s="8"/>
      <c r="B196" s="4"/>
      <c r="C196"/>
      <c r="D196"/>
      <c r="E196" s="4"/>
      <c r="F196" s="4"/>
      <c r="G196" s="4"/>
      <c r="H196" s="4"/>
      <c r="I196"/>
      <c r="J196"/>
    </row>
    <row r="197" spans="1:10" s="14" customFormat="1" ht="12.75">
      <c r="A197" s="8"/>
      <c r="B197" t="s">
        <v>164</v>
      </c>
      <c r="C197"/>
      <c r="D197"/>
      <c r="E197" s="2">
        <f>+income!B26</f>
        <v>5220</v>
      </c>
      <c r="F197" s="2">
        <f>+income!C26</f>
        <v>5007</v>
      </c>
      <c r="G197" s="2">
        <f>+income!E26</f>
        <v>7548</v>
      </c>
      <c r="H197" s="2">
        <f>+income!F26</f>
        <v>7052</v>
      </c>
      <c r="I197"/>
      <c r="J197"/>
    </row>
    <row r="198" spans="5:8" ht="12.75">
      <c r="E198" s="2"/>
      <c r="F198" s="2"/>
      <c r="G198" s="2"/>
      <c r="H198" s="2"/>
    </row>
    <row r="199" spans="2:8" ht="12.75">
      <c r="B199" t="s">
        <v>161</v>
      </c>
      <c r="E199" s="2"/>
      <c r="F199" s="2"/>
      <c r="G199" s="2"/>
      <c r="H199" s="2"/>
    </row>
    <row r="200" spans="2:8" ht="12.75">
      <c r="B200" t="s">
        <v>194</v>
      </c>
      <c r="E200" s="2">
        <v>62695</v>
      </c>
      <c r="F200" s="2">
        <v>61654</v>
      </c>
      <c r="G200" s="2">
        <v>62695</v>
      </c>
      <c r="H200" s="2">
        <v>61654</v>
      </c>
    </row>
    <row r="202" spans="2:8" ht="12.75">
      <c r="B202" t="s">
        <v>165</v>
      </c>
      <c r="E202" s="33">
        <f>+E197*100/E200</f>
        <v>8.32602280883643</v>
      </c>
      <c r="F202" s="33">
        <f>+F197*100/F200</f>
        <v>8.121127582962988</v>
      </c>
      <c r="G202" s="33">
        <f>+G197*100/G200</f>
        <v>12.039237578754287</v>
      </c>
      <c r="H202" s="33">
        <f>+H197*100/H200</f>
        <v>11.438025107859993</v>
      </c>
    </row>
    <row r="203" spans="2:8" ht="12.75">
      <c r="B203" s="14"/>
      <c r="G203" s="4"/>
      <c r="H203" s="13"/>
    </row>
    <row r="204" spans="2:8" ht="12.75">
      <c r="B204" s="14"/>
      <c r="G204" s="4">
        <v>2005</v>
      </c>
      <c r="H204" s="4">
        <v>2004</v>
      </c>
    </row>
    <row r="205" spans="1:10" s="14" customFormat="1" ht="12.75">
      <c r="A205" s="8"/>
      <c r="B205" s="4" t="s">
        <v>198</v>
      </c>
      <c r="C205"/>
      <c r="D205"/>
      <c r="E205"/>
      <c r="F205"/>
      <c r="G205"/>
      <c r="H205"/>
      <c r="I205"/>
      <c r="J205"/>
    </row>
    <row r="206" spans="1:10" s="14" customFormat="1" ht="12.75">
      <c r="A206" s="8"/>
      <c r="B206" t="s">
        <v>199</v>
      </c>
      <c r="C206"/>
      <c r="D206"/>
      <c r="E206"/>
      <c r="F206"/>
      <c r="G206" s="2">
        <v>62303000</v>
      </c>
      <c r="H206" s="2">
        <v>61611000</v>
      </c>
      <c r="I206"/>
      <c r="J206"/>
    </row>
    <row r="207" spans="1:10" s="14" customFormat="1" ht="12.75">
      <c r="A207" s="8"/>
      <c r="B207" t="s">
        <v>200</v>
      </c>
      <c r="C207"/>
      <c r="D207"/>
      <c r="E207"/>
      <c r="F207"/>
      <c r="G207" s="24">
        <v>391500</v>
      </c>
      <c r="H207" s="2">
        <v>131000</v>
      </c>
      <c r="I207"/>
      <c r="J207"/>
    </row>
    <row r="208" spans="1:10" s="14" customFormat="1" ht="12.75">
      <c r="A208" s="8"/>
      <c r="B208"/>
      <c r="C208"/>
      <c r="D208"/>
      <c r="E208"/>
      <c r="F208"/>
      <c r="G208" s="2"/>
      <c r="H208" s="2"/>
      <c r="I208"/>
      <c r="J208"/>
    </row>
    <row r="209" spans="1:10" s="14" customFormat="1" ht="12.75">
      <c r="A209" s="8"/>
      <c r="B209"/>
      <c r="C209"/>
      <c r="D209"/>
      <c r="E209"/>
      <c r="F209"/>
      <c r="G209" s="5">
        <f>SUM(G206:G207)</f>
        <v>62694500</v>
      </c>
      <c r="H209" s="5">
        <f>SUM(H206:H207)</f>
        <v>61742000</v>
      </c>
      <c r="I209"/>
      <c r="J209" t="s">
        <v>180</v>
      </c>
    </row>
    <row r="210" spans="1:10" s="14" customFormat="1" ht="12.75">
      <c r="A210" s="8"/>
      <c r="B210"/>
      <c r="C210"/>
      <c r="D210"/>
      <c r="E210"/>
      <c r="F210"/>
      <c r="G210"/>
      <c r="H210"/>
      <c r="I210"/>
      <c r="J210"/>
    </row>
    <row r="211" spans="1:10" s="14" customFormat="1" ht="12.75">
      <c r="A211" s="8"/>
      <c r="B211"/>
      <c r="C211"/>
      <c r="D211"/>
      <c r="E211"/>
      <c r="F211"/>
      <c r="G211"/>
      <c r="H211"/>
      <c r="I211"/>
      <c r="J211"/>
    </row>
    <row r="212" spans="1:10" s="14" customFormat="1" ht="12.75">
      <c r="A212" s="8"/>
      <c r="B212"/>
      <c r="C212"/>
      <c r="D212"/>
      <c r="E212"/>
      <c r="F212"/>
      <c r="G212"/>
      <c r="H212"/>
      <c r="I212"/>
      <c r="J212"/>
    </row>
    <row r="213" spans="1:10" s="14" customFormat="1" ht="12.75">
      <c r="A213" s="8"/>
      <c r="B213"/>
      <c r="C213"/>
      <c r="D213"/>
      <c r="E213"/>
      <c r="F213"/>
      <c r="G213"/>
      <c r="H213"/>
      <c r="I213"/>
      <c r="J213"/>
    </row>
    <row r="214" spans="1:10" s="14" customFormat="1" ht="12.75">
      <c r="A214" s="8" t="s">
        <v>0</v>
      </c>
      <c r="B214"/>
      <c r="C214"/>
      <c r="D214"/>
      <c r="E214"/>
      <c r="F214"/>
      <c r="G214"/>
      <c r="H214"/>
      <c r="I214"/>
      <c r="J214"/>
    </row>
    <row r="215" spans="1:10" s="14" customFormat="1" ht="12.75">
      <c r="A215" s="8" t="s">
        <v>204</v>
      </c>
      <c r="B215"/>
      <c r="C215"/>
      <c r="D215"/>
      <c r="E215"/>
      <c r="F215"/>
      <c r="G215"/>
      <c r="H215"/>
      <c r="I215"/>
      <c r="J215"/>
    </row>
    <row r="216" spans="1:10" s="14" customFormat="1" ht="12.75">
      <c r="A216" s="8"/>
      <c r="B216"/>
      <c r="C216"/>
      <c r="D216"/>
      <c r="E216"/>
      <c r="F216"/>
      <c r="G216"/>
      <c r="H216"/>
      <c r="I216"/>
      <c r="J216"/>
    </row>
    <row r="217" spans="1:10" s="14" customFormat="1" ht="12.75">
      <c r="A217" s="8" t="s">
        <v>124</v>
      </c>
      <c r="B217" s="4" t="s">
        <v>215</v>
      </c>
      <c r="C217"/>
      <c r="D217"/>
      <c r="E217"/>
      <c r="F217"/>
      <c r="G217"/>
      <c r="H217"/>
      <c r="I217"/>
      <c r="J217"/>
    </row>
    <row r="218" spans="1:10" s="14" customFormat="1" ht="12.75">
      <c r="A218" s="8"/>
      <c r="B218"/>
      <c r="C218"/>
      <c r="D218"/>
      <c r="E218"/>
      <c r="F218"/>
      <c r="G218"/>
      <c r="H218"/>
      <c r="I218"/>
      <c r="J218"/>
    </row>
    <row r="219" spans="1:10" s="14" customFormat="1" ht="12.75">
      <c r="A219" s="8"/>
      <c r="B219" t="s">
        <v>219</v>
      </c>
      <c r="C219"/>
      <c r="D219"/>
      <c r="E219"/>
      <c r="F219"/>
      <c r="G219"/>
      <c r="H219"/>
      <c r="I219"/>
      <c r="J219"/>
    </row>
    <row r="220" ht="12.75">
      <c r="B220" t="s">
        <v>217</v>
      </c>
    </row>
    <row r="221" ht="12.75">
      <c r="B221" t="s">
        <v>218</v>
      </c>
    </row>
    <row r="222" spans="2:8" ht="12.75">
      <c r="B222" s="4"/>
      <c r="G222" s="4">
        <v>2005</v>
      </c>
      <c r="H222" s="4">
        <v>2004</v>
      </c>
    </row>
    <row r="223" ht="12.75">
      <c r="B223" s="4" t="s">
        <v>223</v>
      </c>
    </row>
    <row r="224" spans="2:8" ht="12.75">
      <c r="B224" s="14" t="s">
        <v>224</v>
      </c>
      <c r="G224" s="2">
        <f>+G209</f>
        <v>62694500</v>
      </c>
      <c r="H224" s="2">
        <f>+H209</f>
        <v>61742000</v>
      </c>
    </row>
    <row r="225" spans="1:8" s="14" customFormat="1" ht="12.75">
      <c r="A225" s="25"/>
      <c r="B225" s="14" t="s">
        <v>220</v>
      </c>
      <c r="G225" s="24">
        <v>1532495</v>
      </c>
      <c r="H225" s="24">
        <v>0</v>
      </c>
    </row>
    <row r="226" spans="1:8" s="14" customFormat="1" ht="12.75">
      <c r="A226" s="25"/>
      <c r="G226" s="24"/>
      <c r="H226" s="24"/>
    </row>
    <row r="227" spans="1:8" s="14" customFormat="1" ht="12.75">
      <c r="A227" s="25"/>
      <c r="G227" s="28">
        <f>SUM(G224:G226)</f>
        <v>64226995</v>
      </c>
      <c r="H227" s="28">
        <f>SUM(H224:H226)</f>
        <v>61742000</v>
      </c>
    </row>
    <row r="228" s="14" customFormat="1" ht="12.75">
      <c r="A228" s="25"/>
    </row>
    <row r="229" s="14" customFormat="1" ht="12.75">
      <c r="A229" s="25"/>
    </row>
    <row r="230" s="14" customFormat="1" ht="12.75">
      <c r="A230" s="25"/>
    </row>
    <row r="231" spans="1:2" s="14" customFormat="1" ht="12.75">
      <c r="A231" s="25"/>
      <c r="B231" s="14" t="s">
        <v>264</v>
      </c>
    </row>
    <row r="232" s="14" customFormat="1" ht="12.75">
      <c r="A232" s="25"/>
    </row>
    <row r="233" s="14" customFormat="1" ht="12.75">
      <c r="A233" s="25"/>
    </row>
    <row r="234" spans="1:2" s="14" customFormat="1" ht="12.75">
      <c r="A234" s="25"/>
      <c r="B234" s="14" t="s">
        <v>266</v>
      </c>
    </row>
    <row r="235" spans="1:2" s="14" customFormat="1" ht="12.75">
      <c r="A235" s="25"/>
      <c r="B235" s="14" t="s">
        <v>265</v>
      </c>
    </row>
    <row r="236" spans="1:2" s="14" customFormat="1" ht="12.75">
      <c r="A236" s="25"/>
      <c r="B236" s="14" t="s">
        <v>267</v>
      </c>
    </row>
    <row r="237" spans="1:2" s="14" customFormat="1" ht="12.75">
      <c r="A237" s="25"/>
      <c r="B237" s="4"/>
    </row>
    <row r="238" s="14" customFormat="1" ht="12.75">
      <c r="A238" s="25"/>
    </row>
    <row r="239" spans="1:2" s="14" customFormat="1" ht="12.75">
      <c r="A239" s="25"/>
      <c r="B239" s="14" t="s">
        <v>268</v>
      </c>
    </row>
    <row r="240" s="14" customFormat="1" ht="12.75">
      <c r="A240" s="25"/>
    </row>
    <row r="241" s="14" customFormat="1" ht="12.75">
      <c r="A241" s="25"/>
    </row>
    <row r="242" s="14" customFormat="1" ht="12.75">
      <c r="A242" s="25"/>
    </row>
    <row r="243" s="14" customFormat="1" ht="12.75">
      <c r="A243" s="25"/>
    </row>
    <row r="244" s="14" customFormat="1" ht="12.75">
      <c r="A244" s="25"/>
    </row>
    <row r="245" s="14" customFormat="1" ht="12.75">
      <c r="A245" s="25"/>
    </row>
    <row r="246" spans="1:10" ht="12.75">
      <c r="A246" s="25"/>
      <c r="B246" s="14"/>
      <c r="C246" s="14"/>
      <c r="D246" s="14"/>
      <c r="E246" s="14"/>
      <c r="F246" s="14"/>
      <c r="G246" s="14"/>
      <c r="H246" s="13"/>
      <c r="I246" s="14"/>
      <c r="J246" s="14"/>
    </row>
    <row r="247" spans="2:9" ht="12.75">
      <c r="B247" s="4"/>
      <c r="F247" s="13"/>
      <c r="G247" s="13"/>
      <c r="H247" s="13"/>
      <c r="I247" s="4"/>
    </row>
    <row r="248" spans="2:9" ht="12.75">
      <c r="B248" s="4"/>
      <c r="F248" s="13"/>
      <c r="G248" s="13"/>
      <c r="H248" s="13"/>
      <c r="I248" s="4"/>
    </row>
    <row r="249" spans="6:9" ht="12.75">
      <c r="F249" s="13"/>
      <c r="G249" s="13"/>
      <c r="H249" s="13"/>
      <c r="I249" s="4"/>
    </row>
    <row r="250" spans="2:4" ht="12.75">
      <c r="B250" s="4"/>
      <c r="C250" s="14"/>
      <c r="D250" s="14"/>
    </row>
    <row r="251" spans="2:8" ht="12.75">
      <c r="B251" s="46"/>
      <c r="C251" s="14"/>
      <c r="D251" s="14"/>
      <c r="G251" s="2"/>
      <c r="H251" s="2"/>
    </row>
    <row r="252" spans="2:8" ht="12.75">
      <c r="B252" s="45"/>
      <c r="C252" s="14"/>
      <c r="D252" s="14"/>
      <c r="G252" s="2"/>
      <c r="H252" s="2"/>
    </row>
    <row r="253" spans="2:8" ht="12.75">
      <c r="B253" s="45"/>
      <c r="C253" s="14"/>
      <c r="D253" s="14"/>
      <c r="G253" s="2"/>
      <c r="H253" s="2"/>
    </row>
    <row r="254" spans="2:8" ht="12.75">
      <c r="B254" s="46"/>
      <c r="C254" s="14"/>
      <c r="D254" s="14"/>
      <c r="F254" s="2"/>
      <c r="G254" s="2"/>
      <c r="H254" s="2"/>
    </row>
    <row r="255" spans="2:8" ht="12.75">
      <c r="B255" s="14"/>
      <c r="C255" s="14"/>
      <c r="D255" s="14"/>
      <c r="F255" s="2"/>
      <c r="G255" s="2"/>
      <c r="H255" s="2"/>
    </row>
    <row r="256" spans="1:10" s="14" customFormat="1" ht="12.75">
      <c r="A256" s="8"/>
      <c r="B256" s="4"/>
      <c r="E256"/>
      <c r="F256" s="2"/>
      <c r="G256" s="2"/>
      <c r="H256" s="2"/>
      <c r="I256"/>
      <c r="J256"/>
    </row>
    <row r="257" spans="1:10" s="14" customFormat="1" ht="12.75">
      <c r="A257" s="8"/>
      <c r="B257" s="46"/>
      <c r="E257"/>
      <c r="F257" s="2"/>
      <c r="G257" s="2"/>
      <c r="H257" s="2"/>
      <c r="I257"/>
      <c r="J257"/>
    </row>
    <row r="258" spans="1:10" s="14" customFormat="1" ht="12.75">
      <c r="A258" s="8"/>
      <c r="B258" s="46"/>
      <c r="E258"/>
      <c r="F258" s="2"/>
      <c r="G258" s="2"/>
      <c r="H258" s="2"/>
      <c r="I258"/>
      <c r="J258"/>
    </row>
    <row r="259" spans="1:10" s="14" customFormat="1" ht="12.75">
      <c r="A259" s="8"/>
      <c r="B259" s="46"/>
      <c r="E259"/>
      <c r="F259" s="2"/>
      <c r="G259" s="2"/>
      <c r="H259" s="2"/>
      <c r="I259"/>
      <c r="J259"/>
    </row>
    <row r="260" spans="1:10" s="14" customFormat="1" ht="12.75">
      <c r="A260" s="8"/>
      <c r="B260" s="46"/>
      <c r="E260"/>
      <c r="F260" s="2"/>
      <c r="G260" s="2"/>
      <c r="H260" s="2"/>
      <c r="I260"/>
      <c r="J260"/>
    </row>
    <row r="261" spans="1:10" s="14" customFormat="1" ht="12.75">
      <c r="A261" s="8"/>
      <c r="B261" s="46"/>
      <c r="E261" s="2"/>
      <c r="F261" s="2"/>
      <c r="G261" s="2"/>
      <c r="H261" s="2"/>
      <c r="I261"/>
      <c r="J261"/>
    </row>
    <row r="262" spans="1:10" s="14" customFormat="1" ht="12.75">
      <c r="A262" s="8"/>
      <c r="B262"/>
      <c r="C262"/>
      <c r="D262"/>
      <c r="E262"/>
      <c r="F262"/>
      <c r="G262" s="2"/>
      <c r="H262" s="2"/>
      <c r="I262"/>
      <c r="J262"/>
    </row>
    <row r="263" spans="1:10" s="14" customFormat="1" ht="12.75">
      <c r="A263" s="8"/>
      <c r="B263" s="4"/>
      <c r="C263"/>
      <c r="D263"/>
      <c r="E263"/>
      <c r="F263"/>
      <c r="G263" s="2"/>
      <c r="H263" s="2"/>
      <c r="I263"/>
      <c r="J263"/>
    </row>
    <row r="264" spans="1:10" s="14" customFormat="1" ht="12.75">
      <c r="A264" s="8"/>
      <c r="B264" s="23"/>
      <c r="C264"/>
      <c r="D264"/>
      <c r="E264"/>
      <c r="F264"/>
      <c r="G264" s="2"/>
      <c r="H264" s="2"/>
      <c r="I264"/>
      <c r="J264"/>
    </row>
    <row r="265" spans="1:10" s="14" customFormat="1" ht="12.75">
      <c r="A265" s="8"/>
      <c r="B265" s="23"/>
      <c r="C265"/>
      <c r="D265"/>
      <c r="E265"/>
      <c r="F265"/>
      <c r="G265" s="2"/>
      <c r="H265" s="2"/>
      <c r="I265"/>
      <c r="J265"/>
    </row>
    <row r="266" spans="1:10" s="14" customFormat="1" ht="12.75">
      <c r="A266" s="8"/>
      <c r="B266"/>
      <c r="C266"/>
      <c r="D266"/>
      <c r="E266"/>
      <c r="F266"/>
      <c r="G266" s="2"/>
      <c r="H266" s="2"/>
      <c r="I266"/>
      <c r="J266"/>
    </row>
    <row r="274" ht="12.75">
      <c r="B274" s="4"/>
    </row>
    <row r="275" ht="12.75">
      <c r="B275" s="4"/>
    </row>
  </sheetData>
  <mergeCells count="10">
    <mergeCell ref="E194:F194"/>
    <mergeCell ref="G194:H194"/>
    <mergeCell ref="E112:F112"/>
    <mergeCell ref="G112:H112"/>
    <mergeCell ref="E111:F111"/>
    <mergeCell ref="G111:H111"/>
    <mergeCell ref="G36:H36"/>
    <mergeCell ref="E48:F48"/>
    <mergeCell ref="G48:H48"/>
    <mergeCell ref="G47:H47"/>
  </mergeCells>
  <printOptions/>
  <pageMargins left="0.75" right="0.75" top="1" bottom="1" header="0.5" footer="0.5"/>
  <pageSetup orientation="portrait" r:id="rId1"/>
  <rowBreaks count="5" manualBreakCount="5">
    <brk id="38" max="255" man="1"/>
    <brk id="84" max="255" man="1"/>
    <brk id="128" max="255" man="1"/>
    <brk id="165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T Y Associates</cp:lastModifiedBy>
  <cp:lastPrinted>2005-08-24T06:43:25Z</cp:lastPrinted>
  <dcterms:created xsi:type="dcterms:W3CDTF">2002-11-12T04:54:08Z</dcterms:created>
  <dcterms:modified xsi:type="dcterms:W3CDTF">2005-08-25T09:09:25Z</dcterms:modified>
  <cp:category/>
  <cp:version/>
  <cp:contentType/>
  <cp:contentStatus/>
</cp:coreProperties>
</file>