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3"/>
  </bookViews>
  <sheets>
    <sheet name="equity" sheetId="1" r:id="rId1"/>
    <sheet name="income" sheetId="2" r:id="rId2"/>
    <sheet name="bsheet" sheetId="3" r:id="rId3"/>
    <sheet name="cflow" sheetId="4" r:id="rId4"/>
    <sheet name="not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alan</author>
  </authors>
  <commentList>
    <comment ref="B19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<sst xmlns="http://schemas.openxmlformats.org/spreadsheetml/2006/main" count="350" uniqueCount="274">
  <si>
    <t>UPA CORPORATION BERHAD (384490-P)</t>
  </si>
  <si>
    <t>Condensed Consolidated Statement of Changes in Equity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</si>
  <si>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</si>
  <si>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</si>
  <si>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</si>
  <si>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</si>
  <si>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</si>
  <si>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</si>
  <si>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</si>
  <si>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</si>
  <si>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</si>
  <si>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</si>
  <si>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>Income tax paid</t>
  </si>
  <si>
    <t xml:space="preserve">The Condensed Consolidated Statement of Changes in Equity should be read in conjunction </t>
  </si>
  <si>
    <t>The accounting policies and methods of computation adopted by the Group in this interim</t>
  </si>
  <si>
    <t>financial report are consistent with those adopted in the financial statements for the year</t>
  </si>
  <si>
    <t>Property, plant and equipment</t>
  </si>
  <si>
    <t>The valuations of land and buildings have been brought forward, without amendment, from</t>
  </si>
  <si>
    <t>the previous annual financial report.</t>
  </si>
  <si>
    <t>Inventories</t>
  </si>
  <si>
    <t>Segment information</t>
  </si>
  <si>
    <t>Segment information is presented in respect of the Group's business segment.</t>
  </si>
  <si>
    <t>Manufacturing</t>
  </si>
  <si>
    <t>Machineries</t>
  </si>
  <si>
    <t>Revenue</t>
  </si>
  <si>
    <t>Profit before tax</t>
  </si>
  <si>
    <t>Inter-segment elimination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</si>
  <si>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</si>
  <si>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</si>
  <si>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</si>
  <si>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</si>
  <si>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</si>
  <si>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</si>
  <si>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</si>
  <si>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The calculation of basic earnings per share for the quarter is based on the net profit</t>
  </si>
  <si>
    <t>Taxation</t>
  </si>
  <si>
    <t xml:space="preserve">Share of associated </t>
  </si>
  <si>
    <t>companies' taxation</t>
  </si>
  <si>
    <t>Condensed Consolidated Balance Sheet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</si>
  <si>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</si>
  <si>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</si>
  <si>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</si>
  <si>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</si>
  <si>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</si>
  <si>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</si>
  <si>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</si>
  <si>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</si>
  <si>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Net current assets</t>
  </si>
  <si>
    <t>Financed by :</t>
  </si>
  <si>
    <t>Capital and reserves</t>
  </si>
  <si>
    <t>Share capital</t>
  </si>
  <si>
    <t>Reserves</t>
  </si>
  <si>
    <t>Minority shareholders' interest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</si>
  <si>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</si>
  <si>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</si>
  <si>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</si>
  <si>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Condensed consolidated income statements</t>
  </si>
  <si>
    <t>Operating profit</t>
  </si>
  <si>
    <t>Interest expense</t>
  </si>
  <si>
    <t>Interest income</t>
  </si>
  <si>
    <t>Share of profit of associates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</si>
  <si>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</si>
  <si>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</si>
  <si>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</si>
  <si>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</si>
  <si>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</si>
  <si>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Condensed Consolidated Cash Flow Statements</t>
  </si>
  <si>
    <t>Net profit before tax</t>
  </si>
  <si>
    <t>Adjustment for non-cash flow items :</t>
  </si>
  <si>
    <t>Operating profit before changes in working capital</t>
  </si>
  <si>
    <t>Changes in working capital :</t>
  </si>
  <si>
    <t>Net change in Cash and Cash Equivalents</t>
  </si>
  <si>
    <t xml:space="preserve">The Condensed Consolidated Cash Flow Statements should be read in conjunction with the </t>
  </si>
  <si>
    <t>Dividends paid</t>
  </si>
  <si>
    <t>Interest paid</t>
  </si>
  <si>
    <t>Proceeds from share issue</t>
  </si>
  <si>
    <t>Payment of hire purchase liabilities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</si>
  <si>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</si>
  <si>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</si>
  <si>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</si>
  <si>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</si>
  <si>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</si>
  <si>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</si>
  <si>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Dividend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</si>
  <si>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</si>
  <si>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</si>
  <si>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</si>
  <si>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</si>
  <si>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</si>
  <si>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</si>
  <si>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</si>
  <si>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</si>
  <si>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</si>
  <si>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Notes to the interim financial report as per MASB 26</t>
  </si>
  <si>
    <t>Material events subsequent to the end of the period reported</t>
  </si>
  <si>
    <t>Earnings per share</t>
  </si>
  <si>
    <t>Profit forecast</t>
  </si>
  <si>
    <t xml:space="preserve">The Group does not have any financial instrument with off balance sheet risk as </t>
  </si>
  <si>
    <t>at the date of this report, apart from outstanding forward contracts on foreign</t>
  </si>
  <si>
    <t>currencies in relation to the Group's sales and purchases.</t>
  </si>
  <si>
    <t>Manufacturing segment is subject to seasonal and cyclical factors while machinery</t>
  </si>
  <si>
    <t>segment is not.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</si>
  <si>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</si>
  <si>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</si>
  <si>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</si>
  <si>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</si>
  <si>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</si>
  <si>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</si>
  <si>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</si>
  <si>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</si>
  <si>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</si>
  <si>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</si>
  <si>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</si>
  <si>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</si>
  <si>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</si>
  <si>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</si>
  <si>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</si>
  <si>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</si>
  <si>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</si>
  <si>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</si>
  <si>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</si>
  <si>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</si>
  <si>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</si>
  <si>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</si>
  <si>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</si>
  <si>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</si>
  <si>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</si>
  <si>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Interest received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</si>
  <si>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</si>
  <si>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</si>
  <si>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</si>
  <si>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Cash and bank balances</t>
  </si>
  <si>
    <t>Bank overdraft</t>
  </si>
  <si>
    <t xml:space="preserve">Depreciation </t>
  </si>
  <si>
    <t>Purchase or Sale of Quoted Securities</t>
  </si>
  <si>
    <t>Add : Minority interest</t>
  </si>
  <si>
    <t xml:space="preserve">All the foreign exchange contracts mature within 12 months and any gain or loss on </t>
  </si>
  <si>
    <t>foreign exchange contracts are dealt with in the income statement.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</si>
  <si>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</si>
  <si>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</si>
  <si>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</si>
  <si>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Purchase of property, plant and equipment</t>
  </si>
  <si>
    <t>Dividends received from associates</t>
  </si>
  <si>
    <t>Dividends paid to shareholders of the company</t>
  </si>
  <si>
    <t>(The figures have not been audited)</t>
  </si>
  <si>
    <t>Non-distributable</t>
  </si>
  <si>
    <t>Distributable</t>
  </si>
  <si>
    <t>Cash flows from financing activities</t>
  </si>
  <si>
    <t>Net cash flow (used in)/generated from</t>
  </si>
  <si>
    <t>operating activities</t>
  </si>
  <si>
    <t>Cash flows from operating activities</t>
  </si>
  <si>
    <t>Cash generated from operations</t>
  </si>
  <si>
    <t>Trust receipts</t>
  </si>
  <si>
    <t>Bankers' acceptances</t>
  </si>
  <si>
    <t>Deferred tax expense</t>
  </si>
  <si>
    <t>Income tax expense</t>
  </si>
  <si>
    <t>-current</t>
  </si>
  <si>
    <t xml:space="preserve">Borrowings </t>
  </si>
  <si>
    <t>Forward foreign exchange contracts are entered into with licensed banks</t>
  </si>
  <si>
    <t>Basis of preparation</t>
  </si>
  <si>
    <t>Payment of term loan</t>
  </si>
  <si>
    <t>Other non-cash items</t>
  </si>
  <si>
    <t>There were no unusual items that have a material effect on the assets, liabilities, equity,</t>
  </si>
  <si>
    <t>net income or cashflow for the current quarter and financial year todate.</t>
  </si>
  <si>
    <t>Basic earnings per share</t>
  </si>
  <si>
    <t>Weighted average number</t>
  </si>
  <si>
    <t>Current Quarter</t>
  </si>
  <si>
    <t>Cumulative Quarter</t>
  </si>
  <si>
    <t>Net profit for the period (RM '000)</t>
  </si>
  <si>
    <t>Basic EPS (sen)</t>
  </si>
  <si>
    <t>NA</t>
  </si>
  <si>
    <t>Net tangible asset per share</t>
  </si>
  <si>
    <t>At 1 January 2003</t>
  </si>
  <si>
    <t>Increase in investment in a subsidiary</t>
  </si>
  <si>
    <t>Deposits with licensed banks</t>
  </si>
  <si>
    <t>There were no sale of investments or properties for the current financial quarter and year todate.</t>
  </si>
  <si>
    <t>There were no purchase or sale of quoted securities for the current financial quarter and</t>
  </si>
  <si>
    <t>Increase in investment in an associate</t>
  </si>
  <si>
    <t>Property/Investment</t>
  </si>
  <si>
    <t xml:space="preserve">Bank overdraft </t>
  </si>
  <si>
    <t>MASB 26, Interim Financial Reporting.</t>
  </si>
  <si>
    <t>The interim financial report is unaudited and has been prepared in compliance with</t>
  </si>
  <si>
    <t xml:space="preserve">The interim financial report should be read in conjunction with the audited financial </t>
  </si>
  <si>
    <t>Bonus issue</t>
  </si>
  <si>
    <t>ESOS</t>
  </si>
  <si>
    <t xml:space="preserve">There are no outstanding corporate proposals that have not been completed as at the date of </t>
  </si>
  <si>
    <t>this report.</t>
  </si>
  <si>
    <t>to hedge certain portion of the Group's sales and purchases.</t>
  </si>
  <si>
    <t xml:space="preserve">Barring any unforeseen circumstances, the operating performance of the Group is </t>
  </si>
  <si>
    <t>At 31 December 2003</t>
  </si>
  <si>
    <t>31 Dec 2003</t>
  </si>
  <si>
    <t>31.12.03</t>
  </si>
  <si>
    <t xml:space="preserve"> </t>
  </si>
  <si>
    <t>Acquisition of a subsidiary, net of cash acquired</t>
  </si>
  <si>
    <t>Effects of adoption of MASB 25</t>
  </si>
  <si>
    <t>Restated balance</t>
  </si>
  <si>
    <t>-under/(over)provision in prior years</t>
  </si>
  <si>
    <t>Diluted earnings per ordinary share (sen)</t>
  </si>
  <si>
    <t>investing activities</t>
  </si>
  <si>
    <t>Cash flows from investing activities</t>
  </si>
  <si>
    <t>financing activities</t>
  </si>
  <si>
    <t>Proceeds from disposal of property, plant and equipment</t>
  </si>
  <si>
    <t>Unallocated expenses</t>
  </si>
  <si>
    <t xml:space="preserve">Included in short-term borrowings are trust receipt borrowings denominated in the </t>
  </si>
  <si>
    <t>USD</t>
  </si>
  <si>
    <t>EUR</t>
  </si>
  <si>
    <t>JPY</t>
  </si>
  <si>
    <t>Rate</t>
  </si>
  <si>
    <t>following foreign currencies :</t>
  </si>
  <si>
    <t>of shares in issue ('000)</t>
  </si>
  <si>
    <t>Net profit for the period/year</t>
  </si>
  <si>
    <t>facilities granted to subsidiaries amounted to RM 64.7 million as at the date of</t>
  </si>
  <si>
    <t>Annual Financial Report for the year ended 31 December 2003.</t>
  </si>
  <si>
    <t>At 1 January 2004</t>
  </si>
  <si>
    <t>with the Annual Financial Report for the year ended 31 December 2003.</t>
  </si>
  <si>
    <t>Goodwill on consolidation</t>
  </si>
  <si>
    <t>Negative goodwill</t>
  </si>
  <si>
    <t>statements of the Group for the year ended 31 December 2003.</t>
  </si>
  <si>
    <t xml:space="preserve">ended 31 December 2003. </t>
  </si>
  <si>
    <t>31 December 2003.</t>
  </si>
  <si>
    <t>Weighted average number of ordinary shares</t>
  </si>
  <si>
    <t>Issued ordinary shares at beginning of the year</t>
  </si>
  <si>
    <t>Effect of bonus issue in August 2003</t>
  </si>
  <si>
    <t>Effect of allotment of shares pursuant to ESOS</t>
  </si>
  <si>
    <t>Cash and Cash Equivalents at the beginning of the period</t>
  </si>
  <si>
    <t>Cash and Cash Equivalents at the end of the period</t>
  </si>
  <si>
    <t>Cash and cash equivalents at the end of the period</t>
  </si>
  <si>
    <t>Explanatory notes as required by the BMSB's Listing Requirements</t>
  </si>
  <si>
    <t>3 months ended</t>
  </si>
  <si>
    <t xml:space="preserve">RM </t>
  </si>
  <si>
    <t>attributable to ordinary shareholders and the weighted average number of ordinary</t>
  </si>
  <si>
    <t>shares in issue :</t>
  </si>
  <si>
    <t>Diluted earnings per share is not applicable for the Company.</t>
  </si>
  <si>
    <t>For the period ended 30 September 2004</t>
  </si>
  <si>
    <t>At 30 September 2004</t>
  </si>
  <si>
    <t>9 months ended 30 September</t>
  </si>
  <si>
    <t>30 Sept 2004</t>
  </si>
  <si>
    <t>At 30 Sept 2004</t>
  </si>
  <si>
    <t>(9 months)</t>
  </si>
  <si>
    <t>9 months ended</t>
  </si>
  <si>
    <t>30 Sept</t>
  </si>
  <si>
    <t>30 September 2004 up to the date of this report, which is likely to substantially</t>
  </si>
  <si>
    <t>30.09.04</t>
  </si>
  <si>
    <t>GBP</t>
  </si>
  <si>
    <t>HKD</t>
  </si>
  <si>
    <t>The directors do not recommend any interim dividends for the current quarter.</t>
  </si>
  <si>
    <t>Quarter ended 30 Sept</t>
  </si>
  <si>
    <t>During the quarter, the Company paid a first and final dividend for the financial year 2003</t>
  </si>
  <si>
    <t>compared to RM 24.6 million in the corresponding quarter of the previous year.</t>
  </si>
  <si>
    <t xml:space="preserve">The Group's effective tax rate is lower than the statutory tax rate due to capital gains </t>
  </si>
  <si>
    <t>which are not subject to tax.</t>
  </si>
  <si>
    <t>The company issued 90,000 shares in the current quarter under ESOS, thus increasing</t>
  </si>
  <si>
    <t>the paid up share capital to RM 62,052,002.</t>
  </si>
  <si>
    <t>For the quarter under review, the Group recorded a profit before tax of RM 7.018 million</t>
  </si>
  <si>
    <t xml:space="preserve">compared to RM 6.958 million in the immediate preceding quarter. </t>
  </si>
  <si>
    <t>The Group's profit before taxation for the third quarter ended 30 Sept 2004 was RM 7.018 million</t>
  </si>
  <si>
    <t>compared to RM 4.475 million in the corresponding quarter of the previous year.</t>
  </si>
  <si>
    <t>The value of the above contracts as at the date of this report was RM 6.1 million.</t>
  </si>
  <si>
    <t xml:space="preserve">The Group's turnover for the third quarter ended 30 September 2004 was RM 33.4 million </t>
  </si>
  <si>
    <t>amounting to RM 3,102,633.</t>
  </si>
  <si>
    <t>Proceeds from/(payment of) borrowings</t>
  </si>
  <si>
    <t>During the quarter, an associate of the Company, Sharp Litho Sdn Bhd,</t>
  </si>
  <si>
    <t>had ceased operations. The cessation of business of this associate will not</t>
  </si>
  <si>
    <t>have any material impact on the results of the Group in the current and</t>
  </si>
  <si>
    <t xml:space="preserve">future financial years. Apart from the above, there are no changes in the </t>
  </si>
  <si>
    <t>composition of the Group for the current financial quarter.</t>
  </si>
  <si>
    <t>Prospects for the current financial year</t>
  </si>
  <si>
    <t>expected to be satisfactory for the rest of the financial year. The directors are confident</t>
  </si>
  <si>
    <t>that the performance of the Group will exceed that of the previous financial year.</t>
  </si>
  <si>
    <t>Not applicable.</t>
  </si>
  <si>
    <t>30 Sept 2003</t>
  </si>
  <si>
    <t>By Order of the Board</t>
  </si>
  <si>
    <t>Hoh Fong Yin (MAICSA0809434)</t>
  </si>
  <si>
    <t>Secretary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</si>
</sst>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000"/>
    <numFmt numFmtId="173" formatCode="#,##0.000"/>
    <numFmt numFmtId="174" formatCode="#,##0.0"/>
    <numFmt numFmtId="175" formatCode="_(* #,##0.0_);_(* \(#,##0.0\);_(* &quot;-&quot;??_);_(@_)"/>
    <numFmt numFmtId="176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7" xfId="0" applyNumberFormat="1" applyBorder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16" fontId="1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0" fillId="0" borderId="3" xfId="0" applyNumberFormat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22">
      <selection activeCell="G30" sqref="G30"/>
    </sheetView>
  </sheetViews>
  <sheetFormatPr defaultColWidth="9.140625" defaultRowHeight="12.75"/>
  <cols>
    <col min="1" max="1" width="30.00390625" style="0" customWidth="1"/>
    <col min="2" max="3" width="9.140625" style="2" customWidth="1"/>
    <col min="4" max="4" width="10.28125" style="2" customWidth="1"/>
    <col min="5" max="5" width="11.7109375" style="2" customWidth="1"/>
    <col min="6" max="6" width="9.140625" style="2" customWidth="1"/>
  </cols>
  <sheetData>
    <row r="1" ht="12.75">
      <c r="A1" s="4" t="s">
        <v>0</v>
      </c>
    </row>
    <row r="3" ht="12.75">
      <c r="A3" s="4" t="s">
        <v>1</v>
      </c>
    </row>
    <row r="4" ht="12.75">
      <c r="A4" s="4" t="s">
        <v>233</v>
      </c>
    </row>
    <row r="5" ht="12.75">
      <c r="A5" s="4" t="s">
        <v>144</v>
      </c>
    </row>
    <row r="6" spans="1:5" ht="12.75">
      <c r="A6" s="4"/>
      <c r="B6" s="51" t="s">
        <v>145</v>
      </c>
      <c r="C6" s="51"/>
      <c r="D6" s="51"/>
      <c r="E6" s="23" t="s">
        <v>146</v>
      </c>
    </row>
    <row r="8" spans="2:6" ht="12.75">
      <c r="B8" s="3" t="s">
        <v>2</v>
      </c>
      <c r="C8" s="3" t="s">
        <v>2</v>
      </c>
      <c r="D8" s="3" t="s">
        <v>9</v>
      </c>
      <c r="E8" s="3" t="s">
        <v>4</v>
      </c>
      <c r="F8" s="3"/>
    </row>
    <row r="9" spans="2:6" ht="12.75">
      <c r="B9" s="3" t="s">
        <v>3</v>
      </c>
      <c r="C9" s="3" t="s">
        <v>8</v>
      </c>
      <c r="D9" s="3" t="s">
        <v>10</v>
      </c>
      <c r="E9" s="3" t="s">
        <v>5</v>
      </c>
      <c r="F9" s="3" t="s">
        <v>6</v>
      </c>
    </row>
    <row r="10" spans="1:6" ht="12.75">
      <c r="A10" s="46"/>
      <c r="B10" s="18" t="s">
        <v>7</v>
      </c>
      <c r="C10" s="18" t="s">
        <v>7</v>
      </c>
      <c r="D10" s="18" t="s">
        <v>7</v>
      </c>
      <c r="E10" s="18" t="s">
        <v>7</v>
      </c>
      <c r="F10" s="18" t="s">
        <v>7</v>
      </c>
    </row>
    <row r="11" spans="2:6" ht="12.75">
      <c r="B11" s="7"/>
      <c r="C11" s="7"/>
      <c r="D11" s="7"/>
      <c r="E11" s="7"/>
      <c r="F11" s="7"/>
    </row>
    <row r="13" spans="1:6" ht="12.75">
      <c r="A13" s="4"/>
      <c r="B13" s="16"/>
      <c r="C13" s="16"/>
      <c r="D13" s="16"/>
      <c r="E13" s="16"/>
      <c r="F13" s="16"/>
    </row>
    <row r="14" spans="1:6" ht="12.75">
      <c r="A14" s="4" t="s">
        <v>172</v>
      </c>
      <c r="B14" s="25">
        <v>43770</v>
      </c>
      <c r="C14" s="25">
        <v>3686</v>
      </c>
      <c r="D14" s="25">
        <v>1490</v>
      </c>
      <c r="E14" s="25">
        <v>35126</v>
      </c>
      <c r="F14" s="25">
        <f>SUM(B14:E14)</f>
        <v>84072</v>
      </c>
    </row>
    <row r="15" ht="12.75">
      <c r="A15" s="4"/>
    </row>
    <row r="16" spans="1:6" ht="12.75">
      <c r="A16" s="4" t="s">
        <v>194</v>
      </c>
      <c r="E16" s="2">
        <v>-2132</v>
      </c>
      <c r="F16" s="2">
        <f>SUM(B16:E16)</f>
        <v>-2132</v>
      </c>
    </row>
    <row r="17" spans="1:6" ht="12.75">
      <c r="A17" s="4"/>
      <c r="B17" s="7"/>
      <c r="C17" s="7"/>
      <c r="D17" s="7"/>
      <c r="E17" s="7"/>
      <c r="F17" s="7"/>
    </row>
    <row r="18" spans="2:6" ht="12.75">
      <c r="B18" s="16"/>
      <c r="C18" s="16"/>
      <c r="D18" s="16"/>
      <c r="E18" s="16"/>
      <c r="F18" s="16"/>
    </row>
    <row r="19" spans="1:6" ht="12.75">
      <c r="A19" s="4" t="s">
        <v>172</v>
      </c>
      <c r="B19" s="2">
        <f>SUM(B14:B16)</f>
        <v>43770</v>
      </c>
      <c r="C19" s="2">
        <f>SUM(C14:C16)</f>
        <v>3686</v>
      </c>
      <c r="D19" s="2">
        <f>SUM(D14:D16)</f>
        <v>1490</v>
      </c>
      <c r="E19" s="2">
        <f>SUM(E14:E16)</f>
        <v>32994</v>
      </c>
      <c r="F19" s="2">
        <f>SUM(F14:F16)</f>
        <v>81940</v>
      </c>
    </row>
    <row r="20" ht="12.75">
      <c r="A20" s="4" t="s">
        <v>195</v>
      </c>
    </row>
    <row r="22" spans="1:6" ht="12.75">
      <c r="A22" t="s">
        <v>63</v>
      </c>
      <c r="E22" s="2">
        <v>11775</v>
      </c>
      <c r="F22" s="2">
        <f>SUM(B22:E22)</f>
        <v>11775</v>
      </c>
    </row>
    <row r="23" spans="1:6" ht="12.75">
      <c r="A23" s="14" t="s">
        <v>183</v>
      </c>
      <c r="B23" s="2">
        <v>17508</v>
      </c>
      <c r="E23" s="2">
        <v>-17508</v>
      </c>
      <c r="F23" s="2">
        <f>SUM(B23:E23)</f>
        <v>0</v>
      </c>
    </row>
    <row r="24" spans="1:6" ht="12.75">
      <c r="A24" s="14" t="s">
        <v>184</v>
      </c>
      <c r="B24" s="2">
        <v>333</v>
      </c>
      <c r="C24" s="2">
        <v>13</v>
      </c>
      <c r="F24" s="2">
        <f>SUM(B24:E24)</f>
        <v>346</v>
      </c>
    </row>
    <row r="25" spans="1:6" ht="12.75">
      <c r="A25" s="14" t="s">
        <v>73</v>
      </c>
      <c r="E25" s="2">
        <v>-1891</v>
      </c>
      <c r="F25" s="2">
        <f>SUM(B25:E25)</f>
        <v>-1891</v>
      </c>
    </row>
    <row r="28" spans="1:6" ht="12.75">
      <c r="A28" s="4" t="s">
        <v>189</v>
      </c>
      <c r="B28" s="5">
        <f>SUM(B19:B26)</f>
        <v>61611</v>
      </c>
      <c r="C28" s="5">
        <f>SUM(C19:C26)</f>
        <v>3699</v>
      </c>
      <c r="D28" s="5">
        <f>SUM(D19:D26)</f>
        <v>1490</v>
      </c>
      <c r="E28" s="5">
        <f>SUM(E19:E26)</f>
        <v>25370</v>
      </c>
      <c r="F28" s="5">
        <f>SUM(B28:E28)</f>
        <v>92170</v>
      </c>
    </row>
    <row r="29" spans="1:6" ht="12.75">
      <c r="A29" s="4"/>
      <c r="B29" s="16"/>
      <c r="C29" s="16"/>
      <c r="D29" s="16"/>
      <c r="E29" s="16"/>
      <c r="F29" s="16"/>
    </row>
    <row r="30" spans="1:6" ht="12.75">
      <c r="A30" s="4"/>
      <c r="B30" s="16"/>
      <c r="C30" s="16"/>
      <c r="D30" s="16"/>
      <c r="E30" s="16"/>
      <c r="F30" s="16"/>
    </row>
    <row r="31" spans="1:6" ht="12.75">
      <c r="A31" s="4" t="s">
        <v>213</v>
      </c>
      <c r="B31" s="25">
        <f>+B28</f>
        <v>61611</v>
      </c>
      <c r="C31" s="25">
        <f>+C28</f>
        <v>3699</v>
      </c>
      <c r="D31" s="25">
        <f>+D28</f>
        <v>1490</v>
      </c>
      <c r="E31" s="25">
        <v>25370</v>
      </c>
      <c r="F31" s="25">
        <f>SUM(B31:E31)</f>
        <v>92170</v>
      </c>
    </row>
    <row r="32" ht="12.75">
      <c r="A32" s="4"/>
    </row>
    <row r="34" spans="1:6" ht="12.75">
      <c r="A34" t="s">
        <v>63</v>
      </c>
      <c r="E34" s="2">
        <v>12102</v>
      </c>
      <c r="F34" s="2">
        <f>SUM(B34:E34)</f>
        <v>12102</v>
      </c>
    </row>
    <row r="35" spans="1:6" ht="12.75">
      <c r="A35" s="14" t="s">
        <v>184</v>
      </c>
      <c r="B35" s="2">
        <v>441</v>
      </c>
      <c r="C35" s="2">
        <v>18</v>
      </c>
      <c r="F35" s="2">
        <f>SUM(B35:E35)</f>
        <v>459</v>
      </c>
    </row>
    <row r="36" spans="1:6" ht="12.75">
      <c r="A36" s="14" t="s">
        <v>73</v>
      </c>
      <c r="E36" s="2">
        <v>-3103</v>
      </c>
      <c r="F36" s="2">
        <f>SUM(B36:E36)</f>
        <v>-3103</v>
      </c>
    </row>
    <row r="38" spans="1:6" ht="12.75">
      <c r="A38" s="4" t="s">
        <v>237</v>
      </c>
      <c r="B38" s="5">
        <f>SUM(B31:B36)</f>
        <v>62052</v>
      </c>
      <c r="C38" s="5">
        <f>SUM(C31:C36)</f>
        <v>3717</v>
      </c>
      <c r="D38" s="5">
        <f>SUM(D31:D36)</f>
        <v>1490</v>
      </c>
      <c r="E38" s="5">
        <f>SUM(E31:E36)</f>
        <v>34369</v>
      </c>
      <c r="F38" s="5">
        <f>SUM(B38:E38)</f>
        <v>101628</v>
      </c>
    </row>
    <row r="39" spans="1:6" ht="12.75">
      <c r="A39" s="4"/>
      <c r="B39" s="16"/>
      <c r="C39" s="16"/>
      <c r="D39" s="16"/>
      <c r="E39" s="16"/>
      <c r="F39" s="16"/>
    </row>
    <row r="40" ht="12.75">
      <c r="A40" s="4" t="s">
        <v>13</v>
      </c>
    </row>
    <row r="41" ht="12.75">
      <c r="A41" s="4" t="s">
        <v>214</v>
      </c>
    </row>
  </sheetData>
  <mergeCells count="1">
    <mergeCell ref="B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2">
      <selection activeCell="H34" sqref="H34"/>
    </sheetView>
  </sheetViews>
  <sheetFormatPr defaultColWidth="9.140625" defaultRowHeight="12.75"/>
  <cols>
    <col min="1" max="1" width="41.140625" style="0" customWidth="1"/>
    <col min="4" max="4" width="2.7109375" style="0" customWidth="1"/>
  </cols>
  <sheetData>
    <row r="1" ht="12.75">
      <c r="A1" s="4" t="s">
        <v>0</v>
      </c>
    </row>
    <row r="3" ht="12.75">
      <c r="A3" s="4" t="s">
        <v>56</v>
      </c>
    </row>
    <row r="4" ht="12.75">
      <c r="A4" s="4" t="s">
        <v>233</v>
      </c>
    </row>
    <row r="5" ht="12.75">
      <c r="A5" s="4" t="s">
        <v>144</v>
      </c>
    </row>
    <row r="6" spans="1:6" ht="12.75">
      <c r="A6" s="4"/>
      <c r="F6" s="4"/>
    </row>
    <row r="7" spans="1:6" ht="12.75">
      <c r="A7" s="4"/>
      <c r="C7" s="13"/>
      <c r="F7" s="13"/>
    </row>
    <row r="8" spans="2:6" ht="12.75">
      <c r="B8" s="52"/>
      <c r="C8" s="52"/>
      <c r="D8" s="36"/>
      <c r="E8" s="52"/>
      <c r="F8" s="52"/>
    </row>
    <row r="9" spans="2:6" ht="12.75">
      <c r="B9" s="53" t="s">
        <v>166</v>
      </c>
      <c r="C9" s="54"/>
      <c r="D9" s="37"/>
      <c r="E9" s="55" t="s">
        <v>167</v>
      </c>
      <c r="F9" s="54"/>
    </row>
    <row r="10" spans="1:6" ht="12.75">
      <c r="A10" s="4" t="s">
        <v>235</v>
      </c>
      <c r="B10" s="4">
        <v>2004</v>
      </c>
      <c r="C10" s="4">
        <v>2003</v>
      </c>
      <c r="D10" s="38"/>
      <c r="E10" s="4">
        <v>2004</v>
      </c>
      <c r="F10" s="4">
        <v>2003</v>
      </c>
    </row>
    <row r="11" spans="2:6" ht="12.75">
      <c r="B11" s="13" t="s">
        <v>11</v>
      </c>
      <c r="C11" s="13" t="s">
        <v>11</v>
      </c>
      <c r="D11" s="39"/>
      <c r="E11" s="13" t="s">
        <v>11</v>
      </c>
      <c r="F11" s="13" t="s">
        <v>11</v>
      </c>
    </row>
    <row r="12" ht="12.75">
      <c r="D12" s="40"/>
    </row>
    <row r="13" spans="1:6" ht="12.75">
      <c r="A13" t="s">
        <v>24</v>
      </c>
      <c r="B13" s="2">
        <f>+E13-50324</f>
        <v>33446</v>
      </c>
      <c r="C13" s="2">
        <v>24600</v>
      </c>
      <c r="D13" s="41"/>
      <c r="E13" s="2">
        <v>83770</v>
      </c>
      <c r="F13" s="2">
        <v>66194</v>
      </c>
    </row>
    <row r="14" spans="2:6" ht="12.75">
      <c r="B14" s="2"/>
      <c r="C14" s="2"/>
      <c r="D14" s="41"/>
      <c r="E14" s="2"/>
      <c r="F14" s="2"/>
    </row>
    <row r="15" spans="2:6" ht="12.75">
      <c r="B15" s="2"/>
      <c r="C15" s="2"/>
      <c r="D15" s="41"/>
      <c r="E15" s="2"/>
      <c r="F15" s="2"/>
    </row>
    <row r="16" spans="1:6" ht="12.75">
      <c r="A16" t="s">
        <v>57</v>
      </c>
      <c r="B16" s="2">
        <f>+E16-9302</f>
        <v>6780</v>
      </c>
      <c r="C16" s="2">
        <v>4213</v>
      </c>
      <c r="D16" s="41"/>
      <c r="E16" s="2">
        <v>16082</v>
      </c>
      <c r="F16" s="2">
        <v>11710</v>
      </c>
    </row>
    <row r="17" spans="2:6" ht="12.75">
      <c r="B17" s="2"/>
      <c r="C17" s="2"/>
      <c r="D17" s="41"/>
      <c r="E17" s="2"/>
      <c r="F17" s="2"/>
    </row>
    <row r="18" spans="1:6" ht="12.75">
      <c r="A18" t="s">
        <v>58</v>
      </c>
      <c r="B18" s="2">
        <f>+E18+375</f>
        <v>-171</v>
      </c>
      <c r="C18" s="2">
        <v>152</v>
      </c>
      <c r="D18" s="41"/>
      <c r="E18" s="2">
        <v>-546</v>
      </c>
      <c r="F18" s="2">
        <v>-417</v>
      </c>
    </row>
    <row r="19" spans="1:6" ht="12.75">
      <c r="A19" t="s">
        <v>59</v>
      </c>
      <c r="B19" s="2">
        <f>+E19-183</f>
        <v>43</v>
      </c>
      <c r="C19" s="2">
        <v>50</v>
      </c>
      <c r="D19" s="41"/>
      <c r="E19" s="2">
        <v>226</v>
      </c>
      <c r="F19" s="2">
        <v>103</v>
      </c>
    </row>
    <row r="20" spans="1:6" ht="12.75">
      <c r="A20" t="s">
        <v>60</v>
      </c>
      <c r="B20" s="7">
        <f>+E20-237</f>
        <v>366</v>
      </c>
      <c r="C20" s="7">
        <v>60</v>
      </c>
      <c r="D20" s="42"/>
      <c r="E20" s="7">
        <v>603</v>
      </c>
      <c r="F20" s="7">
        <v>350</v>
      </c>
    </row>
    <row r="21" spans="2:6" ht="12.75">
      <c r="B21" s="2"/>
      <c r="C21" s="2"/>
      <c r="D21" s="41"/>
      <c r="E21" s="2"/>
      <c r="F21" s="2"/>
    </row>
    <row r="22" spans="1:6" ht="12.75">
      <c r="A22" t="s">
        <v>25</v>
      </c>
      <c r="B22" s="2">
        <f>SUM(B16:B20)</f>
        <v>7018</v>
      </c>
      <c r="C22" s="2">
        <f>SUM(C16:C20)</f>
        <v>4475</v>
      </c>
      <c r="D22" s="41"/>
      <c r="E22" s="2">
        <f>SUM(E16:E20)</f>
        <v>16365</v>
      </c>
      <c r="F22" s="2">
        <f>SUM(F16:F20)</f>
        <v>11746</v>
      </c>
    </row>
    <row r="23" spans="1:6" ht="12.75">
      <c r="A23" t="s">
        <v>61</v>
      </c>
      <c r="B23" s="7">
        <f>+E23+2296</f>
        <v>-1970</v>
      </c>
      <c r="C23" s="7">
        <v>-555</v>
      </c>
      <c r="D23" s="42"/>
      <c r="E23" s="7">
        <v>-4266</v>
      </c>
      <c r="F23" s="7">
        <v>-1915</v>
      </c>
    </row>
    <row r="24" spans="1:6" ht="12.75">
      <c r="A24" t="s">
        <v>62</v>
      </c>
      <c r="B24" s="2">
        <f>SUM(B22:B23)</f>
        <v>5048</v>
      </c>
      <c r="C24" s="2">
        <f>SUM(C22:C23)</f>
        <v>3920</v>
      </c>
      <c r="D24" s="41"/>
      <c r="E24" s="2">
        <f>SUM(E22:E23)</f>
        <v>12099</v>
      </c>
      <c r="F24" s="2">
        <f>SUM(F22:F23)</f>
        <v>9831</v>
      </c>
    </row>
    <row r="25" spans="1:6" ht="12.75">
      <c r="A25" t="s">
        <v>135</v>
      </c>
      <c r="B25" s="2">
        <f>+E25-2</f>
        <v>1</v>
      </c>
      <c r="C25" s="2">
        <v>2</v>
      </c>
      <c r="D25" s="41"/>
      <c r="E25" s="2">
        <v>3</v>
      </c>
      <c r="F25" s="2">
        <v>4</v>
      </c>
    </row>
    <row r="26" spans="1:6" ht="12.75">
      <c r="A26" t="s">
        <v>210</v>
      </c>
      <c r="B26" s="5">
        <f>SUM(B24:B25)</f>
        <v>5049</v>
      </c>
      <c r="C26" s="5">
        <f>SUM(C24:C25)</f>
        <v>3922</v>
      </c>
      <c r="D26" s="43"/>
      <c r="E26" s="5">
        <f>SUM(E24:E25)</f>
        <v>12102</v>
      </c>
      <c r="F26" s="5">
        <f>SUM(F24:F25)</f>
        <v>9835</v>
      </c>
    </row>
    <row r="27" spans="2:6" ht="12.75">
      <c r="B27" s="2"/>
      <c r="C27" s="2"/>
      <c r="D27" s="2"/>
      <c r="E27" s="2"/>
      <c r="F27" s="2"/>
    </row>
    <row r="29" spans="1:6" ht="12.75">
      <c r="A29" t="s">
        <v>64</v>
      </c>
      <c r="B29" s="17">
        <f>+B26*100/61852</f>
        <v>8.163034340037509</v>
      </c>
      <c r="C29" s="17">
        <f>+C26*100/61377</f>
        <v>6.390015803965655</v>
      </c>
      <c r="D29" s="17"/>
      <c r="E29" s="17">
        <f>+E26*100/61852</f>
        <v>19.566060919614564</v>
      </c>
      <c r="F29" s="17">
        <f>+F26*100/61377</f>
        <v>16.023917754207602</v>
      </c>
    </row>
    <row r="30" spans="2:6" ht="12.75">
      <c r="B30" s="17"/>
      <c r="C30" s="17"/>
      <c r="D30" s="17"/>
      <c r="E30" s="17"/>
      <c r="F30" s="17"/>
    </row>
    <row r="31" spans="1:6" ht="12.75">
      <c r="A31" t="s">
        <v>197</v>
      </c>
      <c r="B31" s="20" t="s">
        <v>170</v>
      </c>
      <c r="C31" s="20" t="s">
        <v>170</v>
      </c>
      <c r="D31" s="20"/>
      <c r="E31" s="20" t="s">
        <v>170</v>
      </c>
      <c r="F31" s="20" t="s">
        <v>170</v>
      </c>
    </row>
    <row r="32" spans="2:6" ht="12.75">
      <c r="B32" s="20"/>
      <c r="C32" s="20"/>
      <c r="D32" s="20"/>
      <c r="E32" s="20"/>
      <c r="F32" s="20"/>
    </row>
    <row r="33" spans="2:6" ht="12.75">
      <c r="B33" s="17"/>
      <c r="C33" s="17"/>
      <c r="D33" s="17"/>
      <c r="E33" s="17"/>
      <c r="F33" s="17"/>
    </row>
    <row r="35" ht="12.75">
      <c r="A35" s="4" t="s">
        <v>65</v>
      </c>
    </row>
    <row r="36" ht="12.75">
      <c r="A36" s="4" t="s">
        <v>212</v>
      </c>
    </row>
  </sheetData>
  <mergeCells count="4">
    <mergeCell ref="B8:C8"/>
    <mergeCell ref="B9:C9"/>
    <mergeCell ref="E8:F8"/>
    <mergeCell ref="E9:F9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workbookViewId="0" topLeftCell="A32">
      <selection activeCell="G45" sqref="G45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4" width="12.421875" style="0" customWidth="1"/>
    <col min="5" max="5" width="13.140625" style="0" customWidth="1"/>
  </cols>
  <sheetData>
    <row r="1" ht="12.75">
      <c r="A1" s="4" t="s">
        <v>0</v>
      </c>
    </row>
    <row r="3" spans="1:2" ht="12.75">
      <c r="A3" s="4" t="s">
        <v>38</v>
      </c>
      <c r="B3" s="4"/>
    </row>
    <row r="4" spans="1:2" ht="12.75">
      <c r="A4" s="4" t="s">
        <v>234</v>
      </c>
      <c r="B4" s="4"/>
    </row>
    <row r="5" ht="12.75">
      <c r="A5" s="4" t="s">
        <v>144</v>
      </c>
    </row>
    <row r="6" spans="1:5" ht="12.75">
      <c r="A6" s="4"/>
      <c r="E6" s="13"/>
    </row>
    <row r="7" spans="3:5" ht="12.75">
      <c r="C7" s="4"/>
      <c r="D7" s="12" t="s">
        <v>236</v>
      </c>
      <c r="E7" s="12" t="s">
        <v>190</v>
      </c>
    </row>
    <row r="8" spans="3:5" ht="12.75">
      <c r="C8" s="4"/>
      <c r="D8" s="13" t="s">
        <v>11</v>
      </c>
      <c r="E8" s="13" t="s">
        <v>11</v>
      </c>
    </row>
    <row r="10" spans="1:5" ht="12.75">
      <c r="A10" t="s">
        <v>16</v>
      </c>
      <c r="D10" s="2">
        <v>41138</v>
      </c>
      <c r="E10" s="2">
        <v>45775</v>
      </c>
    </row>
    <row r="11" spans="1:5" ht="12.75">
      <c r="A11" t="s">
        <v>39</v>
      </c>
      <c r="D11" s="2">
        <v>7118</v>
      </c>
      <c r="E11" s="2">
        <v>6692</v>
      </c>
    </row>
    <row r="12" spans="1:5" ht="12.75">
      <c r="A12" t="s">
        <v>40</v>
      </c>
      <c r="D12" s="2">
        <v>8894</v>
      </c>
      <c r="E12" s="2">
        <v>8894</v>
      </c>
    </row>
    <row r="13" spans="1:5" ht="12.75">
      <c r="A13" t="s">
        <v>215</v>
      </c>
      <c r="D13" s="2">
        <v>196</v>
      </c>
      <c r="E13" s="2">
        <v>366</v>
      </c>
    </row>
    <row r="14" spans="4:5" ht="12.75">
      <c r="D14" s="2"/>
      <c r="E14" s="2"/>
    </row>
    <row r="15" spans="1:5" ht="12.75">
      <c r="A15" s="4" t="s">
        <v>41</v>
      </c>
      <c r="D15" s="2"/>
      <c r="E15" s="2"/>
    </row>
    <row r="16" spans="1:5" ht="12.75">
      <c r="A16" t="s">
        <v>19</v>
      </c>
      <c r="D16" s="9">
        <v>29419</v>
      </c>
      <c r="E16" s="9">
        <v>22468</v>
      </c>
    </row>
    <row r="17" spans="1:5" ht="12.75">
      <c r="A17" t="s">
        <v>42</v>
      </c>
      <c r="D17" s="10">
        <v>35809</v>
      </c>
      <c r="E17" s="10">
        <v>24333</v>
      </c>
    </row>
    <row r="18" spans="1:5" ht="12.75">
      <c r="A18" t="s">
        <v>43</v>
      </c>
      <c r="D18" s="11">
        <v>17848</v>
      </c>
      <c r="E18" s="11">
        <v>17419</v>
      </c>
    </row>
    <row r="19" spans="4:5" ht="12.75">
      <c r="D19" s="6">
        <f>SUM(D16:D18)</f>
        <v>83076</v>
      </c>
      <c r="E19" s="6">
        <f>SUM(E16:E18)</f>
        <v>64220</v>
      </c>
    </row>
    <row r="20" spans="4:5" ht="12.75">
      <c r="D20" s="2"/>
      <c r="E20" s="2"/>
    </row>
    <row r="21" spans="1:5" ht="12.75">
      <c r="A21" s="4" t="s">
        <v>44</v>
      </c>
      <c r="D21" s="2"/>
      <c r="E21" s="2"/>
    </row>
    <row r="22" spans="1:5" ht="12.75">
      <c r="A22" t="s">
        <v>45</v>
      </c>
      <c r="D22" s="9">
        <v>9081</v>
      </c>
      <c r="E22" s="9">
        <v>7202</v>
      </c>
    </row>
    <row r="23" spans="1:5" ht="12.75">
      <c r="A23" t="s">
        <v>157</v>
      </c>
      <c r="D23" s="10">
        <v>16728</v>
      </c>
      <c r="E23" s="10">
        <v>16899</v>
      </c>
    </row>
    <row r="24" spans="1:5" ht="12.75">
      <c r="A24" t="s">
        <v>35</v>
      </c>
      <c r="D24" s="11">
        <v>2129</v>
      </c>
      <c r="E24" s="11">
        <v>471</v>
      </c>
    </row>
    <row r="25" spans="4:5" ht="12.75">
      <c r="D25" s="6">
        <f>SUM(D22:D24)</f>
        <v>27938</v>
      </c>
      <c r="E25" s="6">
        <f>SUM(E22:E24)</f>
        <v>24572</v>
      </c>
    </row>
    <row r="26" spans="4:5" ht="12.75">
      <c r="D26" s="2"/>
      <c r="E26" s="2"/>
    </row>
    <row r="27" spans="1:5" ht="12.75">
      <c r="A27" s="4" t="s">
        <v>47</v>
      </c>
      <c r="D27" s="2">
        <f>+D19-D25</f>
        <v>55138</v>
      </c>
      <c r="E27" s="2">
        <f>+E19-E25</f>
        <v>39648</v>
      </c>
    </row>
    <row r="28" spans="4:5" ht="12.75">
      <c r="D28" s="2"/>
      <c r="E28" s="2"/>
    </row>
    <row r="29" spans="4:5" ht="13.5" thickBot="1">
      <c r="D29" s="19">
        <f>+D10+D11+D12+D13+D27</f>
        <v>112484</v>
      </c>
      <c r="E29" s="19">
        <f>+E10+E11+E12+E13+E27</f>
        <v>101375</v>
      </c>
    </row>
    <row r="30" spans="4:5" ht="12.75">
      <c r="D30" s="2"/>
      <c r="E30" s="2"/>
    </row>
    <row r="31" spans="1:5" ht="12.75">
      <c r="A31" s="4" t="s">
        <v>48</v>
      </c>
      <c r="D31" s="2"/>
      <c r="E31" s="2"/>
    </row>
    <row r="32" spans="1:5" ht="12.75">
      <c r="A32" s="4" t="s">
        <v>49</v>
      </c>
      <c r="D32" s="2"/>
      <c r="E32" s="2"/>
    </row>
    <row r="33" spans="2:5" ht="12.75">
      <c r="B33" t="s">
        <v>50</v>
      </c>
      <c r="D33" s="2">
        <v>62052</v>
      </c>
      <c r="E33" s="2">
        <v>61611</v>
      </c>
    </row>
    <row r="34" spans="2:5" ht="12.75">
      <c r="B34" t="s">
        <v>51</v>
      </c>
      <c r="D34" s="7">
        <v>39575</v>
      </c>
      <c r="E34" s="7">
        <v>30559</v>
      </c>
    </row>
    <row r="35" spans="4:5" ht="12.75">
      <c r="D35" s="2">
        <f>SUM(D33:D34)</f>
        <v>101627</v>
      </c>
      <c r="E35" s="2">
        <f>SUM(E33:E34)</f>
        <v>92170</v>
      </c>
    </row>
    <row r="36" spans="4:5" ht="12.75">
      <c r="D36" s="2"/>
      <c r="E36" s="2"/>
    </row>
    <row r="37" spans="1:5" ht="12.75">
      <c r="A37" s="4" t="s">
        <v>216</v>
      </c>
      <c r="D37" s="2">
        <v>12</v>
      </c>
      <c r="E37" s="2">
        <v>126</v>
      </c>
    </row>
    <row r="38" spans="1:5" ht="12.75">
      <c r="A38" s="4" t="s">
        <v>52</v>
      </c>
      <c r="D38" s="2">
        <v>1456</v>
      </c>
      <c r="E38" s="2">
        <v>1460</v>
      </c>
    </row>
    <row r="39" spans="4:5" ht="12.75">
      <c r="D39" s="2"/>
      <c r="E39" s="2"/>
    </row>
    <row r="40" spans="1:5" ht="12.75">
      <c r="A40" s="4" t="s">
        <v>53</v>
      </c>
      <c r="D40" s="2"/>
      <c r="E40" s="2"/>
    </row>
    <row r="41" spans="2:5" ht="12.75">
      <c r="B41" t="s">
        <v>46</v>
      </c>
      <c r="D41" s="16">
        <v>2747</v>
      </c>
      <c r="E41" s="16">
        <v>956</v>
      </c>
    </row>
    <row r="42" spans="2:5" ht="12.75">
      <c r="B42" t="s">
        <v>54</v>
      </c>
      <c r="D42" s="7">
        <v>6642</v>
      </c>
      <c r="E42" s="7">
        <v>6663</v>
      </c>
    </row>
    <row r="43" spans="4:5" ht="12.75">
      <c r="D43" s="16">
        <f>SUM(D41:D42)</f>
        <v>9389</v>
      </c>
      <c r="E43" s="16">
        <f>SUM(E41:E42)</f>
        <v>7619</v>
      </c>
    </row>
    <row r="44" spans="4:5" ht="12.75">
      <c r="D44" s="2"/>
      <c r="E44" s="2"/>
    </row>
    <row r="45" spans="4:5" ht="13.5" thickBot="1">
      <c r="D45" s="19">
        <f>+D35+D37+D38+D43</f>
        <v>112484</v>
      </c>
      <c r="E45" s="19">
        <f>+E35+E37+E38+E43</f>
        <v>101375</v>
      </c>
    </row>
    <row r="46" spans="4:5" ht="12.75">
      <c r="D46" s="16"/>
      <c r="E46" s="16"/>
    </row>
    <row r="47" spans="1:5" ht="12.75">
      <c r="A47" t="s">
        <v>171</v>
      </c>
      <c r="D47" s="35">
        <f>+(D35-D13)/D33</f>
        <v>1.6346129053052278</v>
      </c>
      <c r="E47" s="35">
        <f>+(E35-E13)/E33</f>
        <v>1.4900585934329909</v>
      </c>
    </row>
    <row r="48" spans="4:5" ht="12.75">
      <c r="D48" s="35"/>
      <c r="E48" s="35"/>
    </row>
    <row r="49" spans="4:5" ht="12.75">
      <c r="D49" s="16"/>
      <c r="E49" s="16"/>
    </row>
    <row r="50" spans="1:5" ht="12.75">
      <c r="A50" s="4" t="s">
        <v>55</v>
      </c>
      <c r="D50" s="2"/>
      <c r="E50" s="2"/>
    </row>
    <row r="51" spans="1:5" ht="12.75">
      <c r="A51" s="4" t="s">
        <v>212</v>
      </c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</sheetData>
  <printOptions/>
  <pageMargins left="0.75" right="0.75" top="1" bottom="1" header="0.5" footer="0.5"/>
  <pageSetup fitToHeight="1" fitToWidth="1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workbookViewId="0" topLeftCell="A26">
      <selection activeCell="C26" sqref="C26"/>
    </sheetView>
  </sheetViews>
  <sheetFormatPr defaultColWidth="9.140625" defaultRowHeight="12.75"/>
  <cols>
    <col min="1" max="1" width="48.140625" style="0" customWidth="1"/>
    <col min="2" max="3" width="14.28125" style="0" customWidth="1"/>
    <col min="4" max="4" width="12.00390625" style="0" customWidth="1"/>
  </cols>
  <sheetData>
    <row r="1" ht="12.75">
      <c r="A1" s="4" t="s">
        <v>0</v>
      </c>
    </row>
    <row r="3" ht="12.75">
      <c r="A3" s="4" t="s">
        <v>66</v>
      </c>
    </row>
    <row r="4" spans="1:3" ht="12.75">
      <c r="A4" s="4" t="s">
        <v>233</v>
      </c>
      <c r="B4" s="13"/>
      <c r="C4" s="13"/>
    </row>
    <row r="5" spans="1:3" ht="12.75">
      <c r="A5" s="4" t="s">
        <v>144</v>
      </c>
      <c r="B5" s="13" t="s">
        <v>238</v>
      </c>
      <c r="C5" s="13" t="s">
        <v>238</v>
      </c>
    </row>
    <row r="6" spans="1:3" ht="12.75">
      <c r="A6" s="4"/>
      <c r="B6" s="12" t="s">
        <v>236</v>
      </c>
      <c r="C6" s="12" t="s">
        <v>270</v>
      </c>
    </row>
    <row r="7" spans="2:3" ht="12.75">
      <c r="B7" s="13" t="s">
        <v>11</v>
      </c>
      <c r="C7" s="13" t="s">
        <v>11</v>
      </c>
    </row>
    <row r="8" ht="12.75">
      <c r="A8" s="4" t="s">
        <v>150</v>
      </c>
    </row>
    <row r="9" spans="1:3" ht="12.75">
      <c r="A9" t="s">
        <v>67</v>
      </c>
      <c r="B9" s="2">
        <v>16365</v>
      </c>
      <c r="C9" s="2">
        <v>11746</v>
      </c>
    </row>
    <row r="10" spans="2:3" ht="12.75">
      <c r="B10" s="2"/>
      <c r="C10" s="2"/>
    </row>
    <row r="11" spans="1:3" ht="12.75">
      <c r="A11" s="4" t="s">
        <v>68</v>
      </c>
      <c r="B11" s="2"/>
      <c r="C11" s="2"/>
    </row>
    <row r="12" spans="1:3" ht="12.75">
      <c r="A12" t="s">
        <v>133</v>
      </c>
      <c r="B12" s="2">
        <v>3343</v>
      </c>
      <c r="C12" s="2">
        <v>3295</v>
      </c>
    </row>
    <row r="13" spans="1:3" ht="12.75">
      <c r="A13" t="s">
        <v>161</v>
      </c>
      <c r="B13" s="50">
        <v>0</v>
      </c>
      <c r="C13" s="7">
        <v>-836</v>
      </c>
    </row>
    <row r="14" spans="2:3" ht="12.75">
      <c r="B14" s="16"/>
      <c r="C14" s="16"/>
    </row>
    <row r="15" spans="1:3" ht="12.75">
      <c r="A15" t="s">
        <v>69</v>
      </c>
      <c r="B15" s="2">
        <f>SUM(B9:B13)</f>
        <v>19708</v>
      </c>
      <c r="C15" s="2">
        <f>SUM(C9:C13)</f>
        <v>14205</v>
      </c>
    </row>
    <row r="16" spans="2:3" ht="12.75">
      <c r="B16" s="2"/>
      <c r="C16" s="2"/>
    </row>
    <row r="17" spans="1:3" ht="12.75">
      <c r="A17" s="4" t="s">
        <v>70</v>
      </c>
      <c r="B17" s="2"/>
      <c r="C17" s="2"/>
    </row>
    <row r="18" spans="1:3" ht="12.75">
      <c r="A18" s="14" t="s">
        <v>19</v>
      </c>
      <c r="B18" s="2">
        <v>-6951</v>
      </c>
      <c r="C18" s="2">
        <v>-656</v>
      </c>
    </row>
    <row r="19" spans="1:3" ht="12.75">
      <c r="A19" t="s">
        <v>42</v>
      </c>
      <c r="B19" s="2">
        <v>-11586</v>
      </c>
      <c r="C19" s="2">
        <v>-826</v>
      </c>
    </row>
    <row r="20" spans="1:3" ht="12.75">
      <c r="A20" t="s">
        <v>45</v>
      </c>
      <c r="B20" s="7">
        <v>4008</v>
      </c>
      <c r="C20" s="7">
        <v>3177</v>
      </c>
    </row>
    <row r="21" spans="1:3" ht="12.75">
      <c r="A21" t="s">
        <v>151</v>
      </c>
      <c r="B21" s="2">
        <f>SUM(B15:B20)</f>
        <v>5179</v>
      </c>
      <c r="C21" s="2">
        <f>SUM(C15:C20)</f>
        <v>15900</v>
      </c>
    </row>
    <row r="22" spans="2:3" ht="12.75">
      <c r="B22" s="2"/>
      <c r="C22" s="2"/>
    </row>
    <row r="23" spans="1:3" ht="12.75">
      <c r="A23" t="s">
        <v>12</v>
      </c>
      <c r="B23" s="2">
        <v>-1583</v>
      </c>
      <c r="C23" s="2">
        <v>-2195</v>
      </c>
    </row>
    <row r="24" spans="1:3" ht="12.75">
      <c r="A24" t="s">
        <v>74</v>
      </c>
      <c r="B24" s="2">
        <v>-546</v>
      </c>
      <c r="C24" s="2">
        <v>-417</v>
      </c>
    </row>
    <row r="25" spans="1:3" ht="12.75">
      <c r="A25" t="s">
        <v>127</v>
      </c>
      <c r="B25" s="2">
        <v>226</v>
      </c>
      <c r="C25" s="2">
        <v>103</v>
      </c>
    </row>
    <row r="26" spans="1:3" ht="12.75">
      <c r="A26" s="4" t="s">
        <v>148</v>
      </c>
      <c r="B26" s="2"/>
      <c r="C26" s="2"/>
    </row>
    <row r="27" spans="1:3" ht="12.75">
      <c r="A27" s="4" t="s">
        <v>149</v>
      </c>
      <c r="B27" s="5">
        <f>SUM(B21:B25)</f>
        <v>3276</v>
      </c>
      <c r="C27" s="5">
        <f>SUM(C21:C25)</f>
        <v>13391</v>
      </c>
    </row>
    <row r="28" spans="2:3" ht="12.75">
      <c r="B28" s="2"/>
      <c r="C28" s="2"/>
    </row>
    <row r="29" spans="1:3" ht="12.75">
      <c r="A29" s="4" t="s">
        <v>199</v>
      </c>
      <c r="B29" s="2"/>
      <c r="C29" s="2"/>
    </row>
    <row r="30" spans="1:3" ht="12.75">
      <c r="A30" t="s">
        <v>201</v>
      </c>
      <c r="B30" s="2">
        <v>6050</v>
      </c>
      <c r="C30" s="2">
        <v>0</v>
      </c>
    </row>
    <row r="31" spans="1:3" ht="12.75">
      <c r="A31" t="s">
        <v>141</v>
      </c>
      <c r="B31" s="3">
        <v>-173</v>
      </c>
      <c r="C31" s="2">
        <v>-9339</v>
      </c>
    </row>
    <row r="32" spans="1:3" ht="12.75">
      <c r="A32" t="s">
        <v>173</v>
      </c>
      <c r="B32" s="2">
        <v>0</v>
      </c>
      <c r="C32" s="2">
        <v>-660</v>
      </c>
    </row>
    <row r="33" spans="1:3" ht="12.75">
      <c r="A33" t="s">
        <v>177</v>
      </c>
      <c r="B33" s="2">
        <v>0</v>
      </c>
      <c r="C33" s="2">
        <v>0</v>
      </c>
    </row>
    <row r="34" spans="1:3" ht="12.75">
      <c r="A34" t="s">
        <v>193</v>
      </c>
      <c r="B34" s="2">
        <v>0</v>
      </c>
      <c r="C34" s="2">
        <v>0</v>
      </c>
    </row>
    <row r="35" spans="1:3" ht="12.75">
      <c r="A35" t="s">
        <v>142</v>
      </c>
      <c r="B35" s="2">
        <v>0</v>
      </c>
      <c r="C35" s="2">
        <v>815</v>
      </c>
    </row>
    <row r="36" spans="2:3" ht="12.75">
      <c r="B36" s="2"/>
      <c r="C36" s="2"/>
    </row>
    <row r="37" spans="1:3" ht="12.75">
      <c r="A37" s="4" t="s">
        <v>148</v>
      </c>
      <c r="B37" s="2"/>
      <c r="C37" s="2"/>
    </row>
    <row r="38" spans="1:3" ht="12.75">
      <c r="A38" s="4" t="s">
        <v>198</v>
      </c>
      <c r="B38" s="5">
        <f>SUM(B30:B37)</f>
        <v>5877</v>
      </c>
      <c r="C38" s="5">
        <f>SUM(C30:C37)</f>
        <v>-9184</v>
      </c>
    </row>
    <row r="39" spans="2:3" ht="12.75">
      <c r="B39" s="16"/>
      <c r="C39" s="16"/>
    </row>
    <row r="40" spans="1:3" ht="12.75">
      <c r="A40" s="4" t="s">
        <v>147</v>
      </c>
      <c r="B40" s="2"/>
      <c r="C40" s="2"/>
    </row>
    <row r="41" spans="1:3" ht="12.75">
      <c r="A41" s="14" t="s">
        <v>260</v>
      </c>
      <c r="B41" s="2">
        <v>-4673</v>
      </c>
      <c r="C41" s="2">
        <v>0</v>
      </c>
    </row>
    <row r="42" spans="1:3" ht="12.75">
      <c r="A42" s="14" t="s">
        <v>160</v>
      </c>
      <c r="B42" s="2">
        <v>-1170</v>
      </c>
      <c r="C42" s="2">
        <v>-291</v>
      </c>
    </row>
    <row r="43" spans="1:3" ht="12.75">
      <c r="A43" s="14" t="s">
        <v>74</v>
      </c>
      <c r="B43" s="2">
        <v>0</v>
      </c>
      <c r="C43" s="2">
        <v>0</v>
      </c>
    </row>
    <row r="44" spans="1:3" ht="12.75">
      <c r="A44" s="14" t="s">
        <v>75</v>
      </c>
      <c r="B44" s="2">
        <v>459</v>
      </c>
      <c r="C44" s="2">
        <v>103</v>
      </c>
    </row>
    <row r="45" spans="1:3" ht="12.75">
      <c r="A45" s="14" t="s">
        <v>143</v>
      </c>
      <c r="B45" s="2">
        <v>-3103</v>
      </c>
      <c r="C45" s="2">
        <v>-1879</v>
      </c>
    </row>
    <row r="46" spans="1:3" ht="12.75">
      <c r="A46" s="14" t="s">
        <v>76</v>
      </c>
      <c r="B46" s="2">
        <v>-225</v>
      </c>
      <c r="C46" s="2">
        <v>-447</v>
      </c>
    </row>
    <row r="47" spans="1:3" ht="12.75">
      <c r="A47" s="14"/>
      <c r="B47" s="2"/>
      <c r="C47" s="2"/>
    </row>
    <row r="48" spans="1:3" ht="12.75">
      <c r="A48" s="4" t="s">
        <v>148</v>
      </c>
      <c r="B48" s="2"/>
      <c r="C48" s="2"/>
    </row>
    <row r="49" spans="1:3" ht="12.75">
      <c r="A49" s="4" t="s">
        <v>200</v>
      </c>
      <c r="B49" s="5">
        <f>SUM(B41:B46)</f>
        <v>-8712</v>
      </c>
      <c r="C49" s="5">
        <f>SUM(C41:C46)</f>
        <v>-2514</v>
      </c>
    </row>
    <row r="50" spans="2:3" ht="12.75">
      <c r="B50" s="2"/>
      <c r="C50" s="2"/>
    </row>
    <row r="51" spans="1:3" ht="12.75">
      <c r="A51" t="s">
        <v>71</v>
      </c>
      <c r="B51" s="2">
        <f>+B27+B38+B49</f>
        <v>441</v>
      </c>
      <c r="C51" s="2">
        <f>+C27+C38+C49</f>
        <v>1693</v>
      </c>
    </row>
    <row r="52" spans="2:3" ht="12.75">
      <c r="B52" s="2"/>
      <c r="C52" s="2"/>
    </row>
    <row r="53" spans="1:3" ht="12.75">
      <c r="A53" t="s">
        <v>224</v>
      </c>
      <c r="B53" s="2">
        <v>17407</v>
      </c>
      <c r="C53" s="2">
        <v>8764</v>
      </c>
    </row>
    <row r="54" spans="1:3" ht="12.75">
      <c r="A54" t="s">
        <v>225</v>
      </c>
      <c r="B54" s="29">
        <f>SUM(B51:B53)</f>
        <v>17848</v>
      </c>
      <c r="C54" s="29">
        <f>SUM(C51:C53)</f>
        <v>10457</v>
      </c>
    </row>
    <row r="55" spans="2:3" ht="12.75">
      <c r="B55" s="2"/>
      <c r="C55" s="2"/>
    </row>
    <row r="56" spans="1:3" ht="12.75">
      <c r="A56" s="4" t="s">
        <v>226</v>
      </c>
      <c r="B56" s="2"/>
      <c r="C56" s="2"/>
    </row>
    <row r="57" spans="1:3" ht="12.75">
      <c r="A57" t="s">
        <v>131</v>
      </c>
      <c r="B57" s="2">
        <v>6535</v>
      </c>
      <c r="C57" s="2">
        <v>7942</v>
      </c>
    </row>
    <row r="58" spans="1:3" ht="12.75">
      <c r="A58" t="s">
        <v>174</v>
      </c>
      <c r="B58" s="2">
        <v>11316</v>
      </c>
      <c r="C58" s="2">
        <v>2515</v>
      </c>
    </row>
    <row r="59" spans="1:3" ht="12.75">
      <c r="A59" t="s">
        <v>132</v>
      </c>
      <c r="B59" s="2">
        <v>-3</v>
      </c>
      <c r="C59" s="2">
        <v>0</v>
      </c>
    </row>
    <row r="60" spans="2:3" ht="12.75">
      <c r="B60" s="5">
        <f>SUM(B57:B59)</f>
        <v>17848</v>
      </c>
      <c r="C60" s="5">
        <f>SUM(C57:C59)</f>
        <v>10457</v>
      </c>
    </row>
    <row r="61" spans="2:3" ht="12.75">
      <c r="B61" s="2"/>
      <c r="C61" s="2"/>
    </row>
    <row r="62" ht="12.75">
      <c r="A62" s="4" t="s">
        <v>72</v>
      </c>
    </row>
    <row r="63" ht="12.75">
      <c r="A63" s="4" t="s">
        <v>212</v>
      </c>
    </row>
    <row r="66" spans="1:3" ht="12.75">
      <c r="A66" s="21"/>
      <c r="B66" s="22"/>
      <c r="C66" s="22"/>
    </row>
    <row r="67" spans="2:4" ht="12.75">
      <c r="B67" s="2"/>
      <c r="C67" s="2"/>
      <c r="D67" s="2"/>
    </row>
    <row r="68" spans="2:4" ht="12.75">
      <c r="B68" s="2"/>
      <c r="C68" s="2"/>
      <c r="D68" s="2"/>
    </row>
  </sheetData>
  <printOptions/>
  <pageMargins left="0.75" right="0.75" top="1" bottom="1" header="0.5" footer="0.5"/>
  <pageSetup fitToHeight="1" fitToWidth="1" orientation="portrait" scale="82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80"/>
  <sheetViews>
    <sheetView workbookViewId="0" topLeftCell="A202">
      <selection activeCell="E224" sqref="E224"/>
    </sheetView>
  </sheetViews>
  <sheetFormatPr defaultColWidth="9.140625" defaultRowHeight="12.75"/>
  <cols>
    <col min="1" max="1" width="4.00390625" style="8" customWidth="1"/>
    <col min="2" max="2" width="9.421875" style="0" bestFit="1" customWidth="1"/>
    <col min="3" max="3" width="11.7109375" style="0" customWidth="1"/>
    <col min="4" max="4" width="9.8515625" style="0" customWidth="1"/>
    <col min="5" max="5" width="10.28125" style="0" bestFit="1" customWidth="1"/>
    <col min="6" max="6" width="11.421875" style="0" customWidth="1"/>
    <col min="7" max="8" width="9.8515625" style="0" customWidth="1"/>
  </cols>
  <sheetData>
    <row r="1" ht="12.75">
      <c r="A1" s="8" t="s">
        <v>0</v>
      </c>
    </row>
    <row r="2" ht="12.75">
      <c r="A2" s="8" t="s">
        <v>93</v>
      </c>
    </row>
    <row r="4" spans="1:2" ht="12.75">
      <c r="A4" s="8" t="s">
        <v>102</v>
      </c>
      <c r="B4" s="4" t="s">
        <v>159</v>
      </c>
    </row>
    <row r="5" ht="12.75">
      <c r="B5" t="s">
        <v>181</v>
      </c>
    </row>
    <row r="6" ht="12.75">
      <c r="B6" t="s">
        <v>180</v>
      </c>
    </row>
    <row r="8" ht="12.75">
      <c r="B8" t="s">
        <v>182</v>
      </c>
    </row>
    <row r="9" ht="12.75">
      <c r="B9" t="s">
        <v>217</v>
      </c>
    </row>
    <row r="11" ht="12.75">
      <c r="B11" t="s">
        <v>14</v>
      </c>
    </row>
    <row r="12" ht="12.75">
      <c r="B12" t="s">
        <v>15</v>
      </c>
    </row>
    <row r="13" spans="2:9" ht="12.75">
      <c r="B13" s="14" t="s">
        <v>218</v>
      </c>
      <c r="C13" s="4"/>
      <c r="D13" s="4"/>
      <c r="E13" s="4"/>
      <c r="F13" s="4"/>
      <c r="G13" s="4"/>
      <c r="H13" s="4"/>
      <c r="I13" s="4"/>
    </row>
    <row r="15" spans="1:2" ht="12.75">
      <c r="A15" s="8" t="s">
        <v>103</v>
      </c>
      <c r="B15" s="4" t="s">
        <v>87</v>
      </c>
    </row>
    <row r="16" ht="12.75">
      <c r="B16" t="s">
        <v>88</v>
      </c>
    </row>
    <row r="17" ht="12.75">
      <c r="B17" t="s">
        <v>219</v>
      </c>
    </row>
    <row r="19" spans="1:2" ht="12.75">
      <c r="A19" s="8" t="s">
        <v>104</v>
      </c>
      <c r="B19" s="4" t="s">
        <v>85</v>
      </c>
    </row>
    <row r="20" ht="12.75">
      <c r="B20" t="s">
        <v>100</v>
      </c>
    </row>
    <row r="21" ht="12.75">
      <c r="B21" t="s">
        <v>101</v>
      </c>
    </row>
    <row r="23" spans="1:2" ht="12.75">
      <c r="A23" s="33" t="s">
        <v>105</v>
      </c>
      <c r="B23" s="4" t="s">
        <v>89</v>
      </c>
    </row>
    <row r="24" spans="1:2" s="14" customFormat="1" ht="12.75">
      <c r="A24" s="26"/>
      <c r="B24" s="14" t="s">
        <v>162</v>
      </c>
    </row>
    <row r="25" spans="1:2" s="14" customFormat="1" ht="12.75">
      <c r="A25" s="26"/>
      <c r="B25" s="14" t="s">
        <v>163</v>
      </c>
    </row>
    <row r="26" s="14" customFormat="1" ht="12.75">
      <c r="A26" s="26"/>
    </row>
    <row r="27" spans="1:2" ht="12.75">
      <c r="A27" s="8" t="s">
        <v>106</v>
      </c>
      <c r="B27" s="4" t="s">
        <v>90</v>
      </c>
    </row>
    <row r="28" ht="12.75">
      <c r="B28" t="s">
        <v>91</v>
      </c>
    </row>
    <row r="29" ht="12.75">
      <c r="B29" t="s">
        <v>92</v>
      </c>
    </row>
    <row r="31" spans="1:2" ht="12.75">
      <c r="A31" s="8" t="s">
        <v>107</v>
      </c>
      <c r="B31" s="4" t="s">
        <v>27</v>
      </c>
    </row>
    <row r="32" ht="12.75">
      <c r="B32" s="14" t="s">
        <v>251</v>
      </c>
    </row>
    <row r="33" ht="12.75">
      <c r="B33" s="14" t="s">
        <v>252</v>
      </c>
    </row>
    <row r="34" ht="12.75">
      <c r="B34" s="14"/>
    </row>
    <row r="35" spans="1:8" ht="12.75">
      <c r="A35" s="8" t="s">
        <v>108</v>
      </c>
      <c r="B35" s="4" t="s">
        <v>73</v>
      </c>
      <c r="G35" s="52"/>
      <c r="H35" s="52"/>
    </row>
    <row r="36" spans="2:8" ht="12.75">
      <c r="B36" t="s">
        <v>247</v>
      </c>
      <c r="G36" s="44"/>
      <c r="H36" s="45"/>
    </row>
    <row r="37" ht="12.75">
      <c r="B37" t="s">
        <v>259</v>
      </c>
    </row>
    <row r="38" spans="5:8" ht="12.75">
      <c r="E38" s="1"/>
      <c r="F38" s="1"/>
      <c r="G38" s="1"/>
      <c r="H38" s="1"/>
    </row>
    <row r="41" ht="12.75">
      <c r="A41" s="8" t="s">
        <v>0</v>
      </c>
    </row>
    <row r="42" ht="12.75">
      <c r="A42" s="8" t="s">
        <v>93</v>
      </c>
    </row>
    <row r="44" spans="1:2" ht="12.75">
      <c r="A44" s="8" t="s">
        <v>109</v>
      </c>
      <c r="B44" s="4" t="s">
        <v>20</v>
      </c>
    </row>
    <row r="45" ht="12.75">
      <c r="B45" t="s">
        <v>21</v>
      </c>
    </row>
    <row r="46" ht="12.75">
      <c r="B46" t="s">
        <v>128</v>
      </c>
    </row>
    <row r="48" spans="7:8" ht="12.75">
      <c r="G48" s="52"/>
      <c r="H48" s="52"/>
    </row>
    <row r="49" spans="2:8" ht="12.75">
      <c r="B49" s="4" t="s">
        <v>239</v>
      </c>
      <c r="E49" s="52" t="s">
        <v>24</v>
      </c>
      <c r="F49" s="52"/>
      <c r="G49" s="52" t="s">
        <v>57</v>
      </c>
      <c r="H49" s="52"/>
    </row>
    <row r="50" spans="2:8" ht="12.75">
      <c r="B50" s="31" t="s">
        <v>240</v>
      </c>
      <c r="E50">
        <v>2004</v>
      </c>
      <c r="F50">
        <v>2003</v>
      </c>
      <c r="G50">
        <v>2004</v>
      </c>
      <c r="H50">
        <v>2003</v>
      </c>
    </row>
    <row r="51" spans="5:8" ht="12.75">
      <c r="E51" s="1" t="s">
        <v>11</v>
      </c>
      <c r="F51" s="1" t="s">
        <v>11</v>
      </c>
      <c r="G51" s="1" t="s">
        <v>11</v>
      </c>
      <c r="H51" s="1" t="s">
        <v>11</v>
      </c>
    </row>
    <row r="53" spans="2:8" ht="12.75">
      <c r="B53" t="s">
        <v>22</v>
      </c>
      <c r="E53" s="2">
        <v>49797</v>
      </c>
      <c r="F53" s="2">
        <v>42656</v>
      </c>
      <c r="G53" s="25">
        <v>12398</v>
      </c>
      <c r="H53" s="25">
        <v>8907</v>
      </c>
    </row>
    <row r="54" spans="2:8" ht="12.75">
      <c r="B54" t="s">
        <v>23</v>
      </c>
      <c r="E54" s="2">
        <v>33973</v>
      </c>
      <c r="F54" s="2">
        <v>23506</v>
      </c>
      <c r="G54" s="25">
        <v>3250</v>
      </c>
      <c r="H54" s="25">
        <v>2364</v>
      </c>
    </row>
    <row r="55" spans="2:8" ht="12.75">
      <c r="B55" t="s">
        <v>178</v>
      </c>
      <c r="E55" s="7">
        <v>0</v>
      </c>
      <c r="F55" s="27">
        <v>34</v>
      </c>
      <c r="G55" s="27">
        <v>434</v>
      </c>
      <c r="H55" s="27">
        <v>439</v>
      </c>
    </row>
    <row r="56" spans="5:8" ht="12.75">
      <c r="E56" s="16">
        <f>SUM(E53:E55)</f>
        <v>83770</v>
      </c>
      <c r="F56" s="28">
        <f>SUM(F53:F55)</f>
        <v>66196</v>
      </c>
      <c r="G56" s="28">
        <f>SUM(G53:G55)</f>
        <v>16082</v>
      </c>
      <c r="H56" s="28">
        <f>SUM(H53:H55)</f>
        <v>11710</v>
      </c>
    </row>
    <row r="57" spans="2:6" ht="12.75">
      <c r="B57" t="s">
        <v>26</v>
      </c>
      <c r="E57" s="30">
        <v>0</v>
      </c>
      <c r="F57" s="27">
        <v>0</v>
      </c>
    </row>
    <row r="58" spans="2:6" ht="12.75">
      <c r="B58" t="s">
        <v>24</v>
      </c>
      <c r="E58" s="5">
        <f>SUM(E56:E57)</f>
        <v>83770</v>
      </c>
      <c r="F58" s="5">
        <f>SUM(F56:F57)</f>
        <v>66196</v>
      </c>
    </row>
    <row r="59" spans="5:6" ht="12.75">
      <c r="E59" s="16"/>
      <c r="F59" s="16"/>
    </row>
    <row r="60" spans="2:8" ht="12.75">
      <c r="B60" t="s">
        <v>202</v>
      </c>
      <c r="E60" s="16"/>
      <c r="F60" s="16"/>
      <c r="G60" s="27">
        <v>0</v>
      </c>
      <c r="H60" s="27">
        <v>0</v>
      </c>
    </row>
    <row r="61" spans="5:8" ht="12.75">
      <c r="E61" s="16"/>
      <c r="F61" s="16"/>
      <c r="G61" s="28"/>
      <c r="H61" s="28"/>
    </row>
    <row r="62" spans="2:8" ht="12.75">
      <c r="B62" t="s">
        <v>57</v>
      </c>
      <c r="E62" s="16"/>
      <c r="F62" s="16"/>
      <c r="G62" s="28">
        <f>SUM(G56:G60)</f>
        <v>16082</v>
      </c>
      <c r="H62" s="28">
        <f>SUM(H56:H60)</f>
        <v>11710</v>
      </c>
    </row>
    <row r="63" spans="2:8" ht="12.75">
      <c r="B63" s="14" t="s">
        <v>58</v>
      </c>
      <c r="C63" s="4"/>
      <c r="D63" s="4"/>
      <c r="E63" s="32"/>
      <c r="F63" s="32"/>
      <c r="G63" s="28">
        <v>-546</v>
      </c>
      <c r="H63" s="28">
        <v>-417</v>
      </c>
    </row>
    <row r="64" spans="2:8" ht="12.75">
      <c r="B64" s="14" t="s">
        <v>59</v>
      </c>
      <c r="C64" s="4"/>
      <c r="D64" s="4"/>
      <c r="E64" s="32"/>
      <c r="F64" s="32"/>
      <c r="G64" s="28">
        <v>226</v>
      </c>
      <c r="H64" s="28">
        <v>103</v>
      </c>
    </row>
    <row r="65" spans="2:8" ht="12.75">
      <c r="B65" t="s">
        <v>60</v>
      </c>
      <c r="E65" s="16"/>
      <c r="F65" s="16"/>
      <c r="G65" s="28">
        <v>603</v>
      </c>
      <c r="H65" s="28">
        <v>350</v>
      </c>
    </row>
    <row r="66" spans="2:8" ht="12.75">
      <c r="B66" t="s">
        <v>25</v>
      </c>
      <c r="E66" s="16"/>
      <c r="F66" s="16"/>
      <c r="G66" s="29">
        <f>SUM(G61:G65)</f>
        <v>16365</v>
      </c>
      <c r="H66" s="29">
        <f>SUM(H61:H65)</f>
        <v>11746</v>
      </c>
    </row>
    <row r="68" spans="1:2" ht="12.75">
      <c r="A68" s="8" t="s">
        <v>110</v>
      </c>
      <c r="B68" s="4" t="s">
        <v>16</v>
      </c>
    </row>
    <row r="69" ht="12.75">
      <c r="B69" t="s">
        <v>17</v>
      </c>
    </row>
    <row r="70" ht="12.75">
      <c r="B70" t="s">
        <v>18</v>
      </c>
    </row>
    <row r="72" spans="1:2" ht="12.75">
      <c r="A72" s="8" t="s">
        <v>111</v>
      </c>
      <c r="B72" s="4" t="s">
        <v>94</v>
      </c>
    </row>
    <row r="73" ht="12.75">
      <c r="B73" t="s">
        <v>129</v>
      </c>
    </row>
    <row r="74" ht="12.75">
      <c r="B74" t="s">
        <v>241</v>
      </c>
    </row>
    <row r="75" ht="12.75">
      <c r="B75" t="s">
        <v>130</v>
      </c>
    </row>
    <row r="77" spans="1:2" ht="12.75">
      <c r="A77" s="8" t="s">
        <v>112</v>
      </c>
      <c r="B77" s="4" t="s">
        <v>84</v>
      </c>
    </row>
    <row r="78" ht="12.75">
      <c r="B78" s="14" t="s">
        <v>261</v>
      </c>
    </row>
    <row r="79" spans="1:2" s="14" customFormat="1" ht="12.75">
      <c r="A79" s="26"/>
      <c r="B79" s="14" t="s">
        <v>262</v>
      </c>
    </row>
    <row r="80" spans="1:2" s="14" customFormat="1" ht="12.75">
      <c r="A80" s="26"/>
      <c r="B80" s="14" t="s">
        <v>263</v>
      </c>
    </row>
    <row r="81" ht="12.75">
      <c r="B81" s="14" t="s">
        <v>264</v>
      </c>
    </row>
    <row r="82" ht="12.75">
      <c r="B82" t="s">
        <v>265</v>
      </c>
    </row>
    <row r="84" spans="1:2" ht="12.75">
      <c r="A84" s="8" t="s">
        <v>113</v>
      </c>
      <c r="B84" s="4" t="s">
        <v>86</v>
      </c>
    </row>
    <row r="85" ht="12.75">
      <c r="B85" t="s">
        <v>138</v>
      </c>
    </row>
    <row r="86" ht="12.75">
      <c r="B86" t="s">
        <v>211</v>
      </c>
    </row>
    <row r="87" ht="12.75">
      <c r="B87" t="s">
        <v>186</v>
      </c>
    </row>
    <row r="88" ht="12.75">
      <c r="B88" s="4"/>
    </row>
    <row r="90" ht="12.75">
      <c r="A90" s="8" t="s">
        <v>0</v>
      </c>
    </row>
    <row r="91" ht="12.75">
      <c r="A91" s="8" t="s">
        <v>227</v>
      </c>
    </row>
    <row r="93" spans="1:2" ht="12.75">
      <c r="A93" s="8" t="s">
        <v>114</v>
      </c>
      <c r="B93" s="4" t="s">
        <v>28</v>
      </c>
    </row>
    <row r="94" ht="12.75">
      <c r="B94" s="14" t="s">
        <v>258</v>
      </c>
    </row>
    <row r="95" ht="12.75">
      <c r="B95" s="14" t="s">
        <v>248</v>
      </c>
    </row>
    <row r="96" ht="12.75">
      <c r="B96" s="14"/>
    </row>
    <row r="97" ht="12.75">
      <c r="B97" s="14" t="s">
        <v>255</v>
      </c>
    </row>
    <row r="98" ht="12.75">
      <c r="B98" s="14" t="s">
        <v>256</v>
      </c>
    </row>
    <row r="100" spans="1:2" ht="12.75">
      <c r="A100" s="8" t="s">
        <v>115</v>
      </c>
      <c r="B100" s="4" t="s">
        <v>29</v>
      </c>
    </row>
    <row r="101" ht="12.75">
      <c r="B101" s="14" t="s">
        <v>253</v>
      </c>
    </row>
    <row r="102" ht="12.75">
      <c r="B102" s="14" t="s">
        <v>254</v>
      </c>
    </row>
    <row r="103" ht="12.75">
      <c r="B103" s="14"/>
    </row>
    <row r="104" spans="1:2" ht="12.75">
      <c r="A104" s="8" t="s">
        <v>116</v>
      </c>
      <c r="B104" s="4" t="s">
        <v>266</v>
      </c>
    </row>
    <row r="105" ht="12.75">
      <c r="B105" s="14" t="s">
        <v>188</v>
      </c>
    </row>
    <row r="106" ht="12.75">
      <c r="B106" s="14" t="s">
        <v>267</v>
      </c>
    </row>
    <row r="107" ht="12.75">
      <c r="B107" s="14" t="s">
        <v>268</v>
      </c>
    </row>
    <row r="108" ht="12.75">
      <c r="B108" s="14"/>
    </row>
    <row r="109" spans="1:2" ht="12.75">
      <c r="A109" s="8" t="s">
        <v>117</v>
      </c>
      <c r="B109" s="4" t="s">
        <v>96</v>
      </c>
    </row>
    <row r="110" ht="12.75">
      <c r="B110" t="s">
        <v>269</v>
      </c>
    </row>
    <row r="112" spans="1:8" ht="12.75">
      <c r="A112" s="8" t="s">
        <v>118</v>
      </c>
      <c r="B112" s="4" t="s">
        <v>35</v>
      </c>
      <c r="E112" s="52" t="s">
        <v>228</v>
      </c>
      <c r="F112" s="52"/>
      <c r="G112" s="52" t="s">
        <v>239</v>
      </c>
      <c r="H112" s="52"/>
    </row>
    <row r="113" spans="5:8" ht="12.75">
      <c r="E113" s="56" t="s">
        <v>240</v>
      </c>
      <c r="F113" s="56"/>
      <c r="G113" s="56" t="s">
        <v>240</v>
      </c>
      <c r="H113" s="56"/>
    </row>
    <row r="114" spans="5:8" ht="12.75">
      <c r="E114">
        <v>2004</v>
      </c>
      <c r="F114">
        <v>2003</v>
      </c>
      <c r="G114">
        <v>2004</v>
      </c>
      <c r="H114">
        <v>2003</v>
      </c>
    </row>
    <row r="115" spans="5:8" ht="12.75">
      <c r="E115" s="1" t="s">
        <v>11</v>
      </c>
      <c r="F115" s="1" t="s">
        <v>11</v>
      </c>
      <c r="G115" s="1" t="s">
        <v>11</v>
      </c>
      <c r="H115" s="1" t="s">
        <v>11</v>
      </c>
    </row>
    <row r="116" spans="2:8" ht="12.75">
      <c r="B116" t="s">
        <v>155</v>
      </c>
      <c r="E116" s="2"/>
      <c r="F116" s="2"/>
      <c r="G116" s="2"/>
      <c r="H116" s="2"/>
    </row>
    <row r="117" spans="2:8" ht="12.75">
      <c r="B117" s="24" t="s">
        <v>156</v>
      </c>
      <c r="E117" s="2">
        <f>+G117-2222</f>
        <v>1868</v>
      </c>
      <c r="F117" s="2">
        <v>536</v>
      </c>
      <c r="G117" s="2">
        <v>4090</v>
      </c>
      <c r="H117" s="2">
        <v>1815</v>
      </c>
    </row>
    <row r="118" spans="2:9" ht="12.75">
      <c r="B118" s="24" t="s">
        <v>196</v>
      </c>
      <c r="E118" s="7">
        <v>0</v>
      </c>
      <c r="F118" s="7">
        <v>0</v>
      </c>
      <c r="G118" s="7">
        <v>0</v>
      </c>
      <c r="H118" s="7">
        <v>0</v>
      </c>
      <c r="I118" s="2"/>
    </row>
    <row r="119" spans="5:8" ht="12.75">
      <c r="E119" s="5">
        <f>SUM(E117:E118)</f>
        <v>1868</v>
      </c>
      <c r="F119" s="5">
        <f>SUM(F117:F118)</f>
        <v>536</v>
      </c>
      <c r="G119" s="5">
        <f>SUM(G117:G118)</f>
        <v>4090</v>
      </c>
      <c r="H119" s="5">
        <f>SUM(H117:H118)</f>
        <v>1815</v>
      </c>
    </row>
    <row r="120" spans="5:8" ht="12.75">
      <c r="E120" s="2"/>
      <c r="F120" s="2"/>
      <c r="G120" s="2"/>
      <c r="H120" s="2"/>
    </row>
    <row r="121" spans="2:8" ht="12.75">
      <c r="B121" t="s">
        <v>154</v>
      </c>
      <c r="E121" s="16">
        <v>0</v>
      </c>
      <c r="F121" s="16">
        <v>0</v>
      </c>
      <c r="G121" s="16">
        <v>0</v>
      </c>
      <c r="H121" s="16">
        <v>0</v>
      </c>
    </row>
    <row r="122" spans="5:8" ht="12.75">
      <c r="E122" s="2"/>
      <c r="F122" s="2"/>
      <c r="G122" s="2"/>
      <c r="H122" s="2"/>
    </row>
    <row r="123" spans="2:8" ht="12.75">
      <c r="B123" s="14" t="s">
        <v>36</v>
      </c>
      <c r="E123" s="2"/>
      <c r="F123" s="2"/>
      <c r="G123" s="2"/>
      <c r="H123" s="2"/>
    </row>
    <row r="124" spans="2:8" ht="12.75">
      <c r="B124" s="14" t="s">
        <v>37</v>
      </c>
      <c r="E124" s="2">
        <f>+G124-74</f>
        <v>102</v>
      </c>
      <c r="F124" s="2">
        <v>19</v>
      </c>
      <c r="G124" s="2">
        <v>176</v>
      </c>
      <c r="H124" s="2">
        <v>100</v>
      </c>
    </row>
    <row r="125" spans="5:8" ht="12.75">
      <c r="E125" s="5">
        <f>SUM(E119:E124)</f>
        <v>1970</v>
      </c>
      <c r="F125" s="5">
        <f>SUM(F119:F124)</f>
        <v>555</v>
      </c>
      <c r="G125" s="5">
        <f>SUM(G119:G124)</f>
        <v>4266</v>
      </c>
      <c r="H125" s="5">
        <f>SUM(H119:H124)</f>
        <v>1915</v>
      </c>
    </row>
    <row r="126" spans="5:8" ht="12.75">
      <c r="E126" s="16"/>
      <c r="F126" s="16"/>
      <c r="G126" s="16"/>
      <c r="H126" s="16"/>
    </row>
    <row r="127" ht="12.75">
      <c r="B127" s="14" t="s">
        <v>249</v>
      </c>
    </row>
    <row r="128" ht="12.75">
      <c r="B128" s="14" t="s">
        <v>250</v>
      </c>
    </row>
    <row r="129" ht="12.75">
      <c r="B129" s="14"/>
    </row>
    <row r="131" ht="12.75">
      <c r="A131" s="8" t="s">
        <v>0</v>
      </c>
    </row>
    <row r="132" ht="12.75">
      <c r="A132" s="8" t="s">
        <v>227</v>
      </c>
    </row>
    <row r="134" spans="1:2" ht="12.75">
      <c r="A134" s="8" t="s">
        <v>119</v>
      </c>
      <c r="B134" s="4" t="s">
        <v>77</v>
      </c>
    </row>
    <row r="135" ht="12.75">
      <c r="B135" t="s">
        <v>175</v>
      </c>
    </row>
    <row r="137" spans="1:2" ht="12.75">
      <c r="A137" s="8" t="s">
        <v>120</v>
      </c>
      <c r="B137" s="4" t="s">
        <v>134</v>
      </c>
    </row>
    <row r="138" ht="12.75">
      <c r="B138" t="s">
        <v>176</v>
      </c>
    </row>
    <row r="139" ht="12.75">
      <c r="B139" t="s">
        <v>78</v>
      </c>
    </row>
    <row r="141" spans="1:2" ht="12.75">
      <c r="A141" s="8" t="s">
        <v>121</v>
      </c>
      <c r="B141" s="4" t="s">
        <v>79</v>
      </c>
    </row>
    <row r="142" s="14" customFormat="1" ht="12.75">
      <c r="A142" s="26"/>
    </row>
    <row r="143" ht="12.75">
      <c r="B143" t="s">
        <v>185</v>
      </c>
    </row>
    <row r="144" ht="12.75">
      <c r="B144" t="s">
        <v>186</v>
      </c>
    </row>
    <row r="145" ht="14.25" customHeight="1"/>
    <row r="147" spans="1:2" ht="12.75">
      <c r="A147" s="8" t="s">
        <v>122</v>
      </c>
      <c r="B147" s="4" t="s">
        <v>80</v>
      </c>
    </row>
    <row r="148" spans="5:8" ht="12.75">
      <c r="E148" s="15"/>
      <c r="F148" s="15"/>
      <c r="G148" s="15" t="s">
        <v>242</v>
      </c>
      <c r="H148" s="15" t="s">
        <v>191</v>
      </c>
    </row>
    <row r="149" spans="2:8" ht="12.75">
      <c r="B149" s="4" t="s">
        <v>30</v>
      </c>
      <c r="E149" s="13"/>
      <c r="F149" s="13"/>
      <c r="G149" s="13" t="s">
        <v>11</v>
      </c>
      <c r="H149" s="13" t="s">
        <v>11</v>
      </c>
    </row>
    <row r="150" spans="2:8" ht="12.75">
      <c r="B150" t="s">
        <v>179</v>
      </c>
      <c r="E150" s="2"/>
      <c r="F150" s="2"/>
      <c r="G150" s="2">
        <v>3</v>
      </c>
      <c r="H150" s="2">
        <v>12</v>
      </c>
    </row>
    <row r="151" spans="2:8" ht="12.75">
      <c r="B151" t="s">
        <v>152</v>
      </c>
      <c r="E151" s="2"/>
      <c r="F151" s="2"/>
      <c r="G151" s="2">
        <v>15604</v>
      </c>
      <c r="H151" s="2">
        <v>16217</v>
      </c>
    </row>
    <row r="152" spans="2:8" ht="12.75">
      <c r="B152" t="s">
        <v>82</v>
      </c>
      <c r="E152" s="2"/>
      <c r="F152" s="2"/>
      <c r="G152" s="2">
        <v>374</v>
      </c>
      <c r="H152" s="2">
        <v>254</v>
      </c>
    </row>
    <row r="153" spans="2:8" ht="12.75">
      <c r="B153" t="s">
        <v>153</v>
      </c>
      <c r="E153" s="2"/>
      <c r="F153" s="2"/>
      <c r="G153" s="2">
        <v>0</v>
      </c>
      <c r="H153" s="2">
        <v>0</v>
      </c>
    </row>
    <row r="154" spans="2:8" ht="12.75">
      <c r="B154" t="s">
        <v>81</v>
      </c>
      <c r="E154" s="2"/>
      <c r="F154" s="2"/>
      <c r="G154" s="2">
        <v>747</v>
      </c>
      <c r="H154" s="2">
        <v>416</v>
      </c>
    </row>
    <row r="155" spans="7:8" ht="12.75">
      <c r="G155" s="5">
        <f>SUM(G150:G154)</f>
        <v>16728</v>
      </c>
      <c r="H155" s="5">
        <f>SUM(H150:H154)</f>
        <v>16899</v>
      </c>
    </row>
    <row r="156" spans="2:8" ht="12.75">
      <c r="B156" s="4" t="s">
        <v>31</v>
      </c>
      <c r="G156" s="2"/>
      <c r="H156" s="2"/>
    </row>
    <row r="157" spans="2:8" ht="12.75">
      <c r="B157" t="s">
        <v>82</v>
      </c>
      <c r="G157" s="2">
        <v>478</v>
      </c>
      <c r="H157" s="2">
        <v>478</v>
      </c>
    </row>
    <row r="158" spans="2:8" ht="12.75">
      <c r="B158" t="s">
        <v>81</v>
      </c>
      <c r="G158" s="2">
        <v>2269</v>
      </c>
      <c r="H158" s="2">
        <v>478</v>
      </c>
    </row>
    <row r="159" spans="7:8" ht="12.75">
      <c r="G159" s="5">
        <f>SUM(G157:G158)</f>
        <v>2747</v>
      </c>
      <c r="H159" s="5">
        <f>SUM(H157:H158)</f>
        <v>956</v>
      </c>
    </row>
    <row r="160" spans="2:8" ht="12.75">
      <c r="B160" s="4" t="s">
        <v>6</v>
      </c>
      <c r="G160" s="32">
        <f>+G155+G159</f>
        <v>19475</v>
      </c>
      <c r="H160" s="32">
        <f>+H155+H159</f>
        <v>17855</v>
      </c>
    </row>
    <row r="161" spans="2:8" ht="12.75">
      <c r="B161" s="4"/>
      <c r="G161" s="16"/>
      <c r="H161" s="16"/>
    </row>
    <row r="162" spans="1:8" s="14" customFormat="1" ht="12.75">
      <c r="A162" s="26"/>
      <c r="B162" s="14" t="s">
        <v>203</v>
      </c>
      <c r="G162" s="28"/>
      <c r="H162" s="28"/>
    </row>
    <row r="163" spans="1:8" s="14" customFormat="1" ht="12.75">
      <c r="A163" s="26"/>
      <c r="B163" s="14" t="s">
        <v>208</v>
      </c>
      <c r="G163" s="28"/>
      <c r="H163" s="28"/>
    </row>
    <row r="164" spans="1:8" s="14" customFormat="1" ht="12.75">
      <c r="A164" s="26"/>
      <c r="G164" s="28"/>
      <c r="H164" s="28"/>
    </row>
    <row r="165" spans="1:8" s="14" customFormat="1" ht="12.75">
      <c r="A165" s="26"/>
      <c r="C165" s="13"/>
      <c r="D165" s="13" t="s">
        <v>207</v>
      </c>
      <c r="E165" s="13" t="s">
        <v>229</v>
      </c>
      <c r="G165" s="28"/>
      <c r="H165" s="28"/>
    </row>
    <row r="166" spans="1:8" s="14" customFormat="1" ht="12.75">
      <c r="A166" s="26"/>
      <c r="B166" s="4" t="s">
        <v>204</v>
      </c>
      <c r="C166" s="25">
        <v>2291666</v>
      </c>
      <c r="D166" s="48">
        <v>3.8</v>
      </c>
      <c r="E166" s="25">
        <f>+C166*D166</f>
        <v>8708330.799999999</v>
      </c>
      <c r="G166" s="28"/>
      <c r="H166" s="28"/>
    </row>
    <row r="167" spans="1:8" s="14" customFormat="1" ht="12.75">
      <c r="A167" s="26"/>
      <c r="B167" s="4" t="s">
        <v>205</v>
      </c>
      <c r="C167" s="25">
        <v>176137</v>
      </c>
      <c r="D167" s="48">
        <v>4.7238</v>
      </c>
      <c r="E167" s="25">
        <f>+C167*D167</f>
        <v>832035.9606</v>
      </c>
      <c r="G167" s="28"/>
      <c r="H167" s="28"/>
    </row>
    <row r="168" spans="1:8" s="14" customFormat="1" ht="12.75">
      <c r="A168" s="26"/>
      <c r="B168" s="4" t="s">
        <v>206</v>
      </c>
      <c r="C168" s="25">
        <v>133716000</v>
      </c>
      <c r="D168" s="48">
        <v>0.0345</v>
      </c>
      <c r="E168" s="25">
        <f>+C168*D168</f>
        <v>4613202</v>
      </c>
      <c r="G168" s="28"/>
      <c r="H168" s="28"/>
    </row>
    <row r="169" spans="2:8" ht="12.75">
      <c r="B169" s="4" t="s">
        <v>243</v>
      </c>
      <c r="C169" s="25">
        <v>139500</v>
      </c>
      <c r="D169" s="49">
        <v>6.8837</v>
      </c>
      <c r="E169" s="25">
        <f>+C169*D169</f>
        <v>960276.15</v>
      </c>
      <c r="G169" s="16"/>
      <c r="H169" s="16"/>
    </row>
    <row r="170" spans="2:8" ht="12.75">
      <c r="B170" s="4" t="s">
        <v>244</v>
      </c>
      <c r="C170" s="25">
        <v>836541</v>
      </c>
      <c r="D170" s="49">
        <v>0.4874</v>
      </c>
      <c r="E170" s="25">
        <f>+C170*D170</f>
        <v>407730.0834</v>
      </c>
      <c r="G170" s="16"/>
      <c r="H170" s="16"/>
    </row>
    <row r="172" ht="12.75">
      <c r="A172" s="8" t="s">
        <v>0</v>
      </c>
    </row>
    <row r="173" ht="12.75">
      <c r="A173" s="8" t="s">
        <v>227</v>
      </c>
    </row>
    <row r="175" spans="1:2" ht="12.75">
      <c r="A175" s="8" t="s">
        <v>123</v>
      </c>
      <c r="B175" s="4" t="s">
        <v>32</v>
      </c>
    </row>
    <row r="176" ht="12.75">
      <c r="B176" s="14" t="s">
        <v>97</v>
      </c>
    </row>
    <row r="177" spans="1:2" s="14" customFormat="1" ht="12.75">
      <c r="A177" s="8"/>
      <c r="B177" s="14" t="s">
        <v>98</v>
      </c>
    </row>
    <row r="178" spans="1:2" s="14" customFormat="1" ht="12.75">
      <c r="A178" s="8"/>
      <c r="B178" s="14" t="s">
        <v>99</v>
      </c>
    </row>
    <row r="179" spans="1:2" s="14" customFormat="1" ht="12.75">
      <c r="A179" s="8"/>
      <c r="B179" s="14" t="s">
        <v>257</v>
      </c>
    </row>
    <row r="180" s="14" customFormat="1" ht="12.75">
      <c r="A180" s="8"/>
    </row>
    <row r="181" spans="1:2" s="14" customFormat="1" ht="12.75">
      <c r="A181" s="8"/>
      <c r="B181" s="14" t="s">
        <v>158</v>
      </c>
    </row>
    <row r="182" spans="1:2" s="14" customFormat="1" ht="12.75">
      <c r="A182" s="8"/>
      <c r="B182" s="14" t="s">
        <v>187</v>
      </c>
    </row>
    <row r="183" spans="1:2" s="14" customFormat="1" ht="12.75">
      <c r="A183" s="8"/>
      <c r="B183" s="14" t="s">
        <v>136</v>
      </c>
    </row>
    <row r="184" spans="1:2" s="14" customFormat="1" ht="12.75">
      <c r="A184" s="8"/>
      <c r="B184" s="14" t="s">
        <v>137</v>
      </c>
    </row>
    <row r="185" s="14" customFormat="1" ht="12.75">
      <c r="A185" s="8"/>
    </row>
    <row r="186" spans="1:2" ht="12.75">
      <c r="A186" s="8" t="s">
        <v>124</v>
      </c>
      <c r="B186" s="4" t="s">
        <v>33</v>
      </c>
    </row>
    <row r="187" ht="12.75">
      <c r="B187" t="s">
        <v>139</v>
      </c>
    </row>
    <row r="188" ht="12.75">
      <c r="B188" t="s">
        <v>140</v>
      </c>
    </row>
    <row r="190" spans="1:2" ht="12.75">
      <c r="A190" s="8" t="s">
        <v>125</v>
      </c>
      <c r="B190" s="4" t="s">
        <v>83</v>
      </c>
    </row>
    <row r="191" s="14" customFormat="1" ht="12.75">
      <c r="A191" s="26"/>
    </row>
    <row r="192" spans="1:2" s="14" customFormat="1" ht="12.75">
      <c r="A192" s="26"/>
      <c r="B192" s="14" t="s">
        <v>245</v>
      </c>
    </row>
    <row r="193" ht="12.75">
      <c r="B193" s="14"/>
    </row>
    <row r="194" spans="1:10" s="14" customFormat="1" ht="12.75">
      <c r="A194" s="8" t="s">
        <v>126</v>
      </c>
      <c r="B194" s="4" t="s">
        <v>95</v>
      </c>
      <c r="C194"/>
      <c r="D194"/>
      <c r="E194"/>
      <c r="F194"/>
      <c r="G194"/>
      <c r="H194"/>
      <c r="I194"/>
      <c r="J194"/>
    </row>
    <row r="195" spans="1:10" s="14" customFormat="1" ht="12.75">
      <c r="A195" s="8"/>
      <c r="B195" s="4"/>
      <c r="C195"/>
      <c r="D195"/>
      <c r="E195"/>
      <c r="F195"/>
      <c r="G195"/>
      <c r="H195"/>
      <c r="I195"/>
      <c r="J195"/>
    </row>
    <row r="196" spans="1:10" s="14" customFormat="1" ht="12.75">
      <c r="A196" s="8"/>
      <c r="B196" s="4" t="s">
        <v>164</v>
      </c>
      <c r="C196"/>
      <c r="D196"/>
      <c r="E196"/>
      <c r="F196"/>
      <c r="G196"/>
      <c r="H196"/>
      <c r="I196"/>
      <c r="J196"/>
    </row>
    <row r="197" spans="1:10" s="14" customFormat="1" ht="12.75">
      <c r="A197" s="8"/>
      <c r="B197" t="s">
        <v>34</v>
      </c>
      <c r="C197"/>
      <c r="D197"/>
      <c r="E197"/>
      <c r="F197"/>
      <c r="G197"/>
      <c r="H197"/>
      <c r="I197"/>
      <c r="J197"/>
    </row>
    <row r="198" spans="1:10" s="14" customFormat="1" ht="12.75">
      <c r="A198" s="8"/>
      <c r="B198" t="s">
        <v>230</v>
      </c>
      <c r="C198"/>
      <c r="D198"/>
      <c r="E198"/>
      <c r="F198"/>
      <c r="G198"/>
      <c r="H198"/>
      <c r="I198"/>
      <c r="J198"/>
    </row>
    <row r="199" spans="1:10" s="14" customFormat="1" ht="12.75">
      <c r="A199" s="8"/>
      <c r="B199" t="s">
        <v>231</v>
      </c>
      <c r="C199"/>
      <c r="D199"/>
      <c r="E199"/>
      <c r="F199"/>
      <c r="G199"/>
      <c r="H199"/>
      <c r="I199"/>
      <c r="J199"/>
    </row>
    <row r="200" spans="1:10" s="14" customFormat="1" ht="12.75">
      <c r="A200" s="8"/>
      <c r="B200"/>
      <c r="C200"/>
      <c r="D200"/>
      <c r="E200"/>
      <c r="F200"/>
      <c r="G200"/>
      <c r="H200"/>
      <c r="I200"/>
      <c r="J200"/>
    </row>
    <row r="201" spans="1:10" s="14" customFormat="1" ht="12.75">
      <c r="A201" s="8"/>
      <c r="B201"/>
      <c r="C201"/>
      <c r="D201"/>
      <c r="E201" s="53" t="s">
        <v>166</v>
      </c>
      <c r="F201" s="53"/>
      <c r="G201" s="53" t="s">
        <v>167</v>
      </c>
      <c r="H201" s="53"/>
      <c r="I201"/>
      <c r="J201"/>
    </row>
    <row r="202" spans="1:10" s="14" customFormat="1" ht="12.75">
      <c r="A202" s="8"/>
      <c r="B202" s="4" t="s">
        <v>246</v>
      </c>
      <c r="C202"/>
      <c r="D202"/>
      <c r="E202" s="4">
        <v>2004</v>
      </c>
      <c r="F202" s="4">
        <v>2003</v>
      </c>
      <c r="G202" s="4">
        <v>2004</v>
      </c>
      <c r="H202" s="4">
        <v>2003</v>
      </c>
      <c r="I202" t="s">
        <v>192</v>
      </c>
      <c r="J202"/>
    </row>
    <row r="203" spans="1:10" s="14" customFormat="1" ht="12.75">
      <c r="A203" s="8"/>
      <c r="B203"/>
      <c r="C203"/>
      <c r="D203"/>
      <c r="E203"/>
      <c r="F203"/>
      <c r="G203"/>
      <c r="H203"/>
      <c r="I203"/>
      <c r="J203"/>
    </row>
    <row r="204" spans="1:10" s="14" customFormat="1" ht="12.75">
      <c r="A204" s="8"/>
      <c r="B204" t="s">
        <v>168</v>
      </c>
      <c r="C204"/>
      <c r="D204"/>
      <c r="E204" s="2">
        <v>5049</v>
      </c>
      <c r="F204" s="2">
        <v>3922</v>
      </c>
      <c r="G204" s="2">
        <v>12102</v>
      </c>
      <c r="H204" s="2">
        <v>9835</v>
      </c>
      <c r="I204"/>
      <c r="J204"/>
    </row>
    <row r="205" spans="5:8" ht="12.75">
      <c r="E205" s="2"/>
      <c r="F205" s="2"/>
      <c r="G205" s="2"/>
      <c r="H205" s="2"/>
    </row>
    <row r="206" spans="2:8" ht="12.75">
      <c r="B206" t="s">
        <v>165</v>
      </c>
      <c r="E206" s="2"/>
      <c r="F206" s="2"/>
      <c r="G206" s="2"/>
      <c r="H206" s="2"/>
    </row>
    <row r="207" spans="2:8" ht="12.75">
      <c r="B207" t="s">
        <v>209</v>
      </c>
      <c r="E207" s="2">
        <v>61852</v>
      </c>
      <c r="F207" s="2">
        <v>61377</v>
      </c>
      <c r="G207" s="2">
        <v>61852</v>
      </c>
      <c r="H207" s="2">
        <v>61377</v>
      </c>
    </row>
    <row r="209" spans="2:8" ht="12.75">
      <c r="B209" t="s">
        <v>169</v>
      </c>
      <c r="E209" s="34">
        <f>+E204*100/E207</f>
        <v>8.163034340037509</v>
      </c>
      <c r="F209" s="34">
        <f>+F204*100/F207</f>
        <v>6.390015803965655</v>
      </c>
      <c r="G209" s="34">
        <f>+G204*100/G207</f>
        <v>19.566060919614564</v>
      </c>
      <c r="H209" s="34">
        <f>+H204*100/H207</f>
        <v>16.023917754207602</v>
      </c>
    </row>
    <row r="211" ht="12.75">
      <c r="B211" s="14" t="s">
        <v>232</v>
      </c>
    </row>
    <row r="212" spans="2:8" ht="12.75">
      <c r="B212" s="14"/>
      <c r="G212" s="4"/>
      <c r="H212" s="13"/>
    </row>
    <row r="213" spans="2:8" ht="12.75">
      <c r="B213" s="14"/>
      <c r="G213" s="4">
        <v>2004</v>
      </c>
      <c r="H213" s="4">
        <v>2003</v>
      </c>
    </row>
    <row r="214" spans="1:10" s="14" customFormat="1" ht="12.75">
      <c r="A214" s="8"/>
      <c r="B214" s="4" t="s">
        <v>220</v>
      </c>
      <c r="C214"/>
      <c r="D214"/>
      <c r="E214"/>
      <c r="F214"/>
      <c r="G214"/>
      <c r="H214"/>
      <c r="I214"/>
      <c r="J214"/>
    </row>
    <row r="215" spans="1:10" s="14" customFormat="1" ht="12.75">
      <c r="A215" s="8"/>
      <c r="B215" t="s">
        <v>221</v>
      </c>
      <c r="C215"/>
      <c r="D215"/>
      <c r="E215"/>
      <c r="F215"/>
      <c r="G215" s="2">
        <v>61611002</v>
      </c>
      <c r="H215" s="2">
        <v>43770000</v>
      </c>
      <c r="I215"/>
      <c r="J215"/>
    </row>
    <row r="216" spans="1:10" s="14" customFormat="1" ht="12.75">
      <c r="A216" s="8"/>
      <c r="B216" t="s">
        <v>222</v>
      </c>
      <c r="C216"/>
      <c r="D216"/>
      <c r="E216"/>
      <c r="F216"/>
      <c r="G216" s="2"/>
      <c r="H216" s="2">
        <v>17508000</v>
      </c>
      <c r="I216"/>
      <c r="J216"/>
    </row>
    <row r="217" spans="1:10" s="14" customFormat="1" ht="12.75">
      <c r="A217" s="8"/>
      <c r="B217" t="s">
        <v>223</v>
      </c>
      <c r="C217"/>
      <c r="D217"/>
      <c r="E217"/>
      <c r="F217"/>
      <c r="G217" s="25">
        <v>241000</v>
      </c>
      <c r="H217" s="2">
        <v>99000</v>
      </c>
      <c r="I217"/>
      <c r="J217"/>
    </row>
    <row r="218" spans="1:10" s="14" customFormat="1" ht="12.75">
      <c r="A218" s="8"/>
      <c r="B218"/>
      <c r="C218"/>
      <c r="D218"/>
      <c r="E218"/>
      <c r="F218"/>
      <c r="G218" s="2"/>
      <c r="H218" s="2"/>
      <c r="I218"/>
      <c r="J218"/>
    </row>
    <row r="219" spans="1:10" s="14" customFormat="1" ht="12.75">
      <c r="A219" s="8"/>
      <c r="B219"/>
      <c r="C219"/>
      <c r="D219"/>
      <c r="E219"/>
      <c r="F219"/>
      <c r="G219" s="5">
        <f>SUM(G215:G217)</f>
        <v>61852002</v>
      </c>
      <c r="H219" s="5">
        <f>SUM(H215:H217)</f>
        <v>61377000</v>
      </c>
      <c r="I219"/>
      <c r="J219" t="s">
        <v>192</v>
      </c>
    </row>
    <row r="220" spans="1:10" s="14" customFormat="1" ht="12.75">
      <c r="A220" s="8"/>
      <c r="B220"/>
      <c r="C220"/>
      <c r="D220"/>
      <c r="E220"/>
      <c r="F220"/>
      <c r="G220"/>
      <c r="H220"/>
      <c r="I220"/>
      <c r="J220"/>
    </row>
    <row r="221" spans="1:10" s="14" customFormat="1" ht="12.75">
      <c r="A221" s="8"/>
      <c r="B221" t="s">
        <v>271</v>
      </c>
      <c r="C221"/>
      <c r="D221"/>
      <c r="E221"/>
      <c r="F221"/>
      <c r="G221"/>
      <c r="H221"/>
      <c r="I221"/>
      <c r="J221"/>
    </row>
    <row r="222" spans="1:10" s="14" customFormat="1" ht="12.75">
      <c r="A222" s="8"/>
      <c r="B222"/>
      <c r="C222"/>
      <c r="D222"/>
      <c r="E222"/>
      <c r="F222"/>
      <c r="G222"/>
      <c r="H222"/>
      <c r="I222"/>
      <c r="J222"/>
    </row>
    <row r="223" spans="1:10" s="14" customFormat="1" ht="12.75">
      <c r="A223" s="8"/>
      <c r="B223"/>
      <c r="C223"/>
      <c r="D223"/>
      <c r="E223"/>
      <c r="F223"/>
      <c r="G223"/>
      <c r="H223"/>
      <c r="I223"/>
      <c r="J223"/>
    </row>
    <row r="224" spans="1:10" s="14" customFormat="1" ht="12.75">
      <c r="A224" s="8"/>
      <c r="B224"/>
      <c r="C224"/>
      <c r="D224"/>
      <c r="E224"/>
      <c r="F224"/>
      <c r="G224"/>
      <c r="H224"/>
      <c r="I224"/>
      <c r="J224"/>
    </row>
    <row r="225" spans="2:4" ht="12.75">
      <c r="B225" s="14" t="s">
        <v>272</v>
      </c>
      <c r="C225" s="14"/>
      <c r="D225" s="14"/>
    </row>
    <row r="226" ht="12.75">
      <c r="B226" s="14" t="s">
        <v>273</v>
      </c>
    </row>
    <row r="227" ht="12.75">
      <c r="B227" s="4"/>
    </row>
    <row r="228" ht="12.75">
      <c r="B228" s="4"/>
    </row>
    <row r="229" ht="12.75">
      <c r="B229" s="14"/>
    </row>
    <row r="230" s="14" customFormat="1" ht="12.75">
      <c r="A230" s="26"/>
    </row>
    <row r="231" s="14" customFormat="1" ht="12.75">
      <c r="A231" s="26"/>
    </row>
    <row r="232" s="14" customFormat="1" ht="12.75">
      <c r="A232" s="26"/>
    </row>
    <row r="233" s="14" customFormat="1" ht="12.75">
      <c r="A233" s="26"/>
    </row>
    <row r="234" s="14" customFormat="1" ht="12.75">
      <c r="A234" s="26"/>
    </row>
    <row r="235" s="14" customFormat="1" ht="12.75">
      <c r="A235" s="26"/>
    </row>
    <row r="236" s="14" customFormat="1" ht="12.75">
      <c r="A236" s="26"/>
    </row>
    <row r="237" s="14" customFormat="1" ht="12.75">
      <c r="A237" s="26"/>
    </row>
    <row r="238" s="14" customFormat="1" ht="12.75">
      <c r="A238" s="26"/>
    </row>
    <row r="239" s="14" customFormat="1" ht="12.75">
      <c r="A239" s="26"/>
    </row>
    <row r="240" s="14" customFormat="1" ht="12.75">
      <c r="A240" s="26"/>
    </row>
    <row r="241" spans="1:2" s="14" customFormat="1" ht="12.75">
      <c r="A241" s="26"/>
      <c r="B241" s="4"/>
    </row>
    <row r="242" spans="1:2" s="14" customFormat="1" ht="12.75">
      <c r="A242" s="26"/>
      <c r="B242" s="4"/>
    </row>
    <row r="243" s="14" customFormat="1" ht="12.75">
      <c r="A243" s="26"/>
    </row>
    <row r="244" s="14" customFormat="1" ht="12.75">
      <c r="A244" s="26"/>
    </row>
    <row r="245" s="14" customFormat="1" ht="12.75">
      <c r="A245" s="26"/>
    </row>
    <row r="246" s="14" customFormat="1" ht="12.75">
      <c r="A246" s="26"/>
    </row>
    <row r="247" s="14" customFormat="1" ht="12.75">
      <c r="A247" s="26"/>
    </row>
    <row r="248" s="14" customFormat="1" ht="12.75">
      <c r="A248" s="26"/>
    </row>
    <row r="249" s="14" customFormat="1" ht="12.75">
      <c r="A249" s="26"/>
    </row>
    <row r="250" s="14" customFormat="1" ht="12.75">
      <c r="A250" s="26"/>
    </row>
    <row r="251" spans="1:10" ht="12.75">
      <c r="A251" s="26"/>
      <c r="B251" s="14"/>
      <c r="C251" s="14"/>
      <c r="D251" s="14"/>
      <c r="E251" s="14"/>
      <c r="F251" s="14"/>
      <c r="G251" s="14"/>
      <c r="H251" s="13"/>
      <c r="I251" s="14"/>
      <c r="J251" s="14"/>
    </row>
    <row r="252" spans="2:9" ht="12.75">
      <c r="B252" s="4"/>
      <c r="F252" s="13"/>
      <c r="G252" s="13"/>
      <c r="H252" s="13"/>
      <c r="I252" s="4"/>
    </row>
    <row r="253" spans="2:9" ht="12.75">
      <c r="B253" s="4"/>
      <c r="F253" s="13"/>
      <c r="G253" s="13"/>
      <c r="H253" s="13"/>
      <c r="I253" s="4"/>
    </row>
    <row r="254" spans="6:9" ht="12.75">
      <c r="F254" s="13"/>
      <c r="G254" s="13"/>
      <c r="H254" s="13"/>
      <c r="I254" s="4"/>
    </row>
    <row r="255" spans="2:4" ht="12.75">
      <c r="B255" s="4"/>
      <c r="C255" s="14"/>
      <c r="D255" s="14"/>
    </row>
    <row r="256" spans="2:8" ht="12.75">
      <c r="B256" s="47"/>
      <c r="C256" s="14"/>
      <c r="D256" s="14"/>
      <c r="G256" s="2"/>
      <c r="H256" s="2"/>
    </row>
    <row r="257" spans="2:8" ht="12.75">
      <c r="B257" s="46"/>
      <c r="C257" s="14"/>
      <c r="D257" s="14"/>
      <c r="G257" s="2"/>
      <c r="H257" s="2"/>
    </row>
    <row r="258" spans="2:8" ht="12.75">
      <c r="B258" s="46"/>
      <c r="C258" s="14"/>
      <c r="D258" s="14"/>
      <c r="G258" s="2"/>
      <c r="H258" s="2"/>
    </row>
    <row r="259" spans="2:8" ht="12.75">
      <c r="B259" s="47"/>
      <c r="C259" s="14"/>
      <c r="D259" s="14"/>
      <c r="F259" s="2"/>
      <c r="G259" s="2"/>
      <c r="H259" s="2"/>
    </row>
    <row r="260" spans="2:8" ht="12.75">
      <c r="B260" s="14"/>
      <c r="C260" s="14"/>
      <c r="D260" s="14"/>
      <c r="F260" s="2"/>
      <c r="G260" s="2"/>
      <c r="H260" s="2"/>
    </row>
    <row r="261" spans="1:10" s="14" customFormat="1" ht="12.75">
      <c r="A261" s="8"/>
      <c r="B261" s="4"/>
      <c r="E261"/>
      <c r="F261" s="2"/>
      <c r="G261" s="2"/>
      <c r="H261" s="2"/>
      <c r="I261"/>
      <c r="J261"/>
    </row>
    <row r="262" spans="1:10" s="14" customFormat="1" ht="12.75">
      <c r="A262" s="8"/>
      <c r="B262" s="47"/>
      <c r="E262"/>
      <c r="F262" s="2"/>
      <c r="G262" s="2"/>
      <c r="H262" s="2"/>
      <c r="I262"/>
      <c r="J262"/>
    </row>
    <row r="263" spans="1:10" s="14" customFormat="1" ht="12.75">
      <c r="A263" s="8"/>
      <c r="B263" s="47"/>
      <c r="E263"/>
      <c r="F263" s="2"/>
      <c r="G263" s="2"/>
      <c r="H263" s="2"/>
      <c r="I263"/>
      <c r="J263"/>
    </row>
    <row r="264" spans="1:10" s="14" customFormat="1" ht="12.75">
      <c r="A264" s="8"/>
      <c r="B264" s="47"/>
      <c r="E264"/>
      <c r="F264" s="2"/>
      <c r="G264" s="2"/>
      <c r="H264" s="2"/>
      <c r="I264"/>
      <c r="J264"/>
    </row>
    <row r="265" spans="1:10" s="14" customFormat="1" ht="12.75">
      <c r="A265" s="8"/>
      <c r="B265" s="47"/>
      <c r="E265"/>
      <c r="F265" s="2"/>
      <c r="G265" s="2"/>
      <c r="H265" s="2"/>
      <c r="I265"/>
      <c r="J265"/>
    </row>
    <row r="266" spans="1:10" s="14" customFormat="1" ht="12.75">
      <c r="A266" s="8"/>
      <c r="B266" s="47"/>
      <c r="E266" s="2"/>
      <c r="F266" s="2"/>
      <c r="G266" s="2"/>
      <c r="H266" s="2"/>
      <c r="I266"/>
      <c r="J266"/>
    </row>
    <row r="267" spans="1:10" s="14" customFormat="1" ht="12.75">
      <c r="A267" s="8"/>
      <c r="B267"/>
      <c r="C267"/>
      <c r="D267"/>
      <c r="E267"/>
      <c r="F267"/>
      <c r="G267" s="2"/>
      <c r="H267" s="2"/>
      <c r="I267"/>
      <c r="J267"/>
    </row>
    <row r="268" spans="1:10" s="14" customFormat="1" ht="12.75">
      <c r="A268" s="8"/>
      <c r="B268" s="4"/>
      <c r="C268"/>
      <c r="D268"/>
      <c r="E268"/>
      <c r="F268"/>
      <c r="G268" s="2"/>
      <c r="H268" s="2"/>
      <c r="I268"/>
      <c r="J268"/>
    </row>
    <row r="269" spans="1:10" s="14" customFormat="1" ht="12.75">
      <c r="A269" s="8"/>
      <c r="B269" s="24"/>
      <c r="C269"/>
      <c r="D269"/>
      <c r="E269"/>
      <c r="F269"/>
      <c r="G269" s="2"/>
      <c r="H269" s="2"/>
      <c r="I269"/>
      <c r="J269"/>
    </row>
    <row r="270" spans="1:10" s="14" customFormat="1" ht="12.75">
      <c r="A270" s="8"/>
      <c r="B270" s="24"/>
      <c r="C270"/>
      <c r="D270"/>
      <c r="E270"/>
      <c r="F270"/>
      <c r="G270" s="2"/>
      <c r="H270" s="2"/>
      <c r="I270"/>
      <c r="J270"/>
    </row>
    <row r="271" spans="1:10" s="14" customFormat="1" ht="12.75">
      <c r="A271" s="8"/>
      <c r="B271"/>
      <c r="C271"/>
      <c r="D271"/>
      <c r="E271"/>
      <c r="F271"/>
      <c r="G271" s="2"/>
      <c r="H271" s="2"/>
      <c r="I271"/>
      <c r="J271"/>
    </row>
    <row r="279" ht="12.75">
      <c r="B279" s="4"/>
    </row>
    <row r="280" ht="12.75">
      <c r="B280" s="4"/>
    </row>
  </sheetData>
  <mergeCells count="10">
    <mergeCell ref="E201:F201"/>
    <mergeCell ref="G201:H201"/>
    <mergeCell ref="E113:F113"/>
    <mergeCell ref="G113:H113"/>
    <mergeCell ref="E112:F112"/>
    <mergeCell ref="G112:H112"/>
    <mergeCell ref="G35:H35"/>
    <mergeCell ref="E49:F49"/>
    <mergeCell ref="G49:H49"/>
    <mergeCell ref="G48:H48"/>
  </mergeCells>
  <printOptions/>
  <pageMargins left="0.75" right="0.75" top="1" bottom="1" header="0.5" footer="0.5"/>
  <pageSetup orientation="portrait" r:id="rId1"/>
  <rowBreaks count="4" manualBreakCount="4">
    <brk id="39" max="255" man="1"/>
    <brk id="88" max="255" man="1"/>
    <brk id="129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T Y Associates</cp:lastModifiedBy>
  <cp:lastPrinted>2004-11-26T06:13:51Z</cp:lastPrinted>
  <dcterms:created xsi:type="dcterms:W3CDTF">2002-11-12T04:54:08Z</dcterms:created>
  <dcterms:modified xsi:type="dcterms:W3CDTF">2004-11-26T06:14:13Z</dcterms:modified>
  <cp:category/>
  <cp:version/>
  <cp:contentType/>
  <cp:contentStatus/>
</cp:coreProperties>
</file>