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7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<sst xmlns="http://schemas.openxmlformats.org/spreadsheetml/2006/main" count="391" uniqueCount="302">
  <si>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</si>
  <si>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</si>
  <si>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</si>
  <si>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</si>
  <si>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</si>
  <si>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</si>
  <si>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</si>
  <si>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</si>
  <si>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</si>
  <si>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</si>
  <si>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</si>
  <si>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</si>
  <si>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</si>
  <si>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</si>
  <si>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</si>
  <si>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</si>
  <si>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</si>
  <si>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</si>
  <si>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</si>
  <si>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</si>
  <si>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</si>
  <si>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</si>
  <si>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</si>
  <si>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</si>
  <si>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</si>
  <si>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</si>
  <si>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</si>
  <si>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</si>
  <si>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</si>
  <si>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</si>
  <si>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</si>
  <si>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</si>
  <si>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</si>
  <si>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</si>
  <si>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</si>
  <si>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</si>
  <si>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</si>
  <si>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</si>
  <si>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</si>
  <si>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</si>
  <si>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</si>
  <si>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</si>
  <si>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</si>
  <si>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</si>
  <si>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</si>
  <si>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</si>
  <si>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</si>
  <si>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</si>
  <si>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</si>
  <si>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</si>
  <si>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</si>
  <si>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</si>
  <si>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</si>
  <si>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</si>
  <si>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</si>
  <si>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</si>
  <si>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</si>
  <si>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</si>
  <si>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</si>
  <si>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</si>
  <si>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</si>
  <si>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</si>
  <si>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</si>
  <si>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</si>
  <si>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</si>
  <si>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>3 months ended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</si>
  <si>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</si>
  <si>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</si>
  <si>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</si>
  <si>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</si>
  <si>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</si>
  <si>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</si>
  <si>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</si>
  <si>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</si>
  <si>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</si>
  <si>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</si>
  <si>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</si>
  <si>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</si>
  <si>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</si>
  <si>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</si>
  <si>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</si>
  <si>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</si>
  <si>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</si>
  <si>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</si>
  <si>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</si>
  <si>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</si>
  <si>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There are no changes in the composition of the Group for the current financial quarter.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</si>
  <si>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</si>
  <si>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</si>
  <si>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</si>
  <si>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</si>
  <si>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</si>
  <si>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</si>
  <si>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</si>
  <si>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</si>
  <si>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</si>
  <si>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</si>
  <si>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</si>
  <si>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Explanatory notes as required by the KLSE's Listing Requirements</t>
  </si>
  <si>
    <t>Profit forecast</t>
  </si>
  <si>
    <t>This is not applicable to the Group.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</si>
  <si>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</si>
  <si>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</si>
  <si>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</si>
  <si>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</si>
  <si>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</si>
  <si>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</si>
  <si>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</si>
  <si>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</si>
  <si>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</si>
  <si>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</si>
  <si>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</si>
  <si>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</si>
  <si>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</si>
  <si>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</si>
  <si>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</si>
  <si>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</si>
  <si>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</si>
  <si>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</si>
  <si>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</si>
  <si>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</si>
  <si>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</si>
  <si>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</si>
  <si>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</si>
  <si>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</si>
  <si>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</si>
  <si>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</si>
  <si>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</si>
  <si>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</si>
  <si>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</si>
  <si>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</si>
  <si>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</si>
  <si>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</si>
  <si>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</si>
  <si>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</si>
  <si>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</si>
  <si>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</si>
  <si>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</si>
  <si>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</si>
  <si>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</si>
  <si>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</si>
  <si>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</si>
  <si>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31 Dec 2002</t>
  </si>
  <si>
    <t>Corporate guarantees issued to licensed financial institutions with regard to banking</t>
  </si>
  <si>
    <t>31.12.02</t>
  </si>
  <si>
    <t>Prospects for the coming year</t>
  </si>
  <si>
    <t>The Group does not have any material litigation which would materially and adversely</t>
  </si>
  <si>
    <t>affect the financial position of the Group.</t>
  </si>
  <si>
    <t>Proceeds from disposal of property, plant and eqpt</t>
  </si>
  <si>
    <t>Purchase of property, plant and equipment</t>
  </si>
  <si>
    <t>Dividends received from associates</t>
  </si>
  <si>
    <t>Proceeds from borrowings</t>
  </si>
  <si>
    <t>Dividends paid to shareholders of the company</t>
  </si>
  <si>
    <t>(The figures have not been audited)</t>
  </si>
  <si>
    <t>Non-distributable</t>
  </si>
  <si>
    <t>Distributable</t>
  </si>
  <si>
    <t>Cash flows from investing Activities</t>
  </si>
  <si>
    <t>Cash flows from financing activities</t>
  </si>
  <si>
    <t>Net cash used in investing activities</t>
  </si>
  <si>
    <t>Net cash used in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</si>
  <si>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</si>
  <si>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</si>
  <si>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</si>
  <si>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</si>
  <si>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</si>
  <si>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</si>
  <si>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</si>
  <si>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</si>
  <si>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</si>
  <si>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>-overprovision in prior years</t>
  </si>
  <si>
    <t>(As restated)</t>
  </si>
  <si>
    <t xml:space="preserve">Borrowings </t>
  </si>
  <si>
    <t>A13</t>
  </si>
  <si>
    <t>Forward foreign exchange contracts are entered into with licensed banks</t>
  </si>
  <si>
    <t>Basis of preparation</t>
  </si>
  <si>
    <t>31 December 2002.</t>
  </si>
  <si>
    <t>Annual Financial Report for the year ended 31 December 2002.</t>
  </si>
  <si>
    <t>with the Annual Financial Report for the year ended 31 December 2002.</t>
  </si>
  <si>
    <t>Payment of term loan</t>
  </si>
  <si>
    <t>Reserve on consolidation</t>
  </si>
  <si>
    <t>Goodwill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</si>
  <si>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</si>
  <si>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</si>
  <si>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</si>
  <si>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</si>
  <si>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</si>
  <si>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of shares in issue</t>
  </si>
  <si>
    <t>Current Quarter</t>
  </si>
  <si>
    <t>Cumulative Quarter</t>
  </si>
  <si>
    <t>Net profit for the period (RM '000)</t>
  </si>
  <si>
    <t>Basic EPS (sen)</t>
  </si>
  <si>
    <t>Diluted EPS (sen)</t>
  </si>
  <si>
    <t>NA</t>
  </si>
  <si>
    <t>B14</t>
  </si>
  <si>
    <t>Diluted earnings per ordinary share (sen)</t>
  </si>
  <si>
    <t>Net tangible asset per share</t>
  </si>
  <si>
    <t>Cash and Cash Equivalents at the end of the period</t>
  </si>
  <si>
    <t>Cash and Cash Equivalents at the beginning of the period</t>
  </si>
  <si>
    <t>ended 31 December 2002 except for the adoption of the MASB 25 "Income Taxes" which</t>
  </si>
  <si>
    <t>has been applied retrospectively.</t>
  </si>
  <si>
    <t>Effects of the adoption of MASB 25 "Income Taxes"</t>
  </si>
  <si>
    <t>For the year ended</t>
  </si>
  <si>
    <t>Retained profits c/f</t>
  </si>
  <si>
    <t>reported</t>
  </si>
  <si>
    <t>Deferred tax liability</t>
  </si>
  <si>
    <t>As</t>
  </si>
  <si>
    <t>Effect</t>
  </si>
  <si>
    <t>of change</t>
  </si>
  <si>
    <t xml:space="preserve">As </t>
  </si>
  <si>
    <t>restated</t>
  </si>
  <si>
    <t>At 31 Dec 2002</t>
  </si>
  <si>
    <t>Prior year adjustment-Change</t>
  </si>
  <si>
    <t>in accounting policy</t>
  </si>
  <si>
    <t xml:space="preserve">MASB 25 requires the deferred tax liability arising from the revaluation of freehold and </t>
  </si>
  <si>
    <t>which is equivalent to the tax effect on the revaluation surplus from the revaluation reserve</t>
  </si>
  <si>
    <t>Group</t>
  </si>
  <si>
    <t>At 1 January 2003</t>
  </si>
  <si>
    <t>The prior year adjustment relates to the effects of adoption of MASB 25 "Income Taxes."</t>
  </si>
  <si>
    <t>The directors do not recommend any interim dividend for the current reporting quarter.</t>
  </si>
  <si>
    <t>Increase in investment in a subsidiary</t>
  </si>
  <si>
    <t>Deposits with licensed banks</t>
  </si>
  <si>
    <t>Operating profit/</t>
  </si>
  <si>
    <t xml:space="preserve">The weighted average number of shares in issue for FY 2002 has been adjusted for the </t>
  </si>
  <si>
    <t>There were no sale of investments or properties for the current financial quarter and year todate.</t>
  </si>
  <si>
    <t>There were no purchase or sale of quoted securities for the current financial quarter and</t>
  </si>
  <si>
    <t>The Group's effective tax rate is lower than the statutory tax rate due to availability of</t>
  </si>
  <si>
    <t>reinvestment allowance for certain subsidiaries arising from capital expenditure.</t>
  </si>
  <si>
    <t>long term leasehold land and buildings to be provided. This involves transferring an amount</t>
  </si>
  <si>
    <t xml:space="preserve">account to the deferred tax liability account. </t>
  </si>
  <si>
    <t>At Group level, the amount of provision for deferred taxation has been adjusted against</t>
  </si>
  <si>
    <t>retained earnings. The net effect is a decrease in retained earnings of RM 2.9 million.</t>
  </si>
  <si>
    <t>Increase in investment in an associate</t>
  </si>
  <si>
    <t>Property/Investment</t>
  </si>
  <si>
    <t xml:space="preserve">Rate </t>
  </si>
  <si>
    <t>RM</t>
  </si>
  <si>
    <t>USD</t>
  </si>
  <si>
    <t>EUR</t>
  </si>
  <si>
    <t>GBP</t>
  </si>
  <si>
    <t>JYP</t>
  </si>
  <si>
    <t>The final dividend of 6% less tax at 28% for the financial year ended 31 December 2002</t>
  </si>
  <si>
    <t xml:space="preserve">Bank overdraft </t>
  </si>
  <si>
    <t>following foreign currency :</t>
  </si>
  <si>
    <t xml:space="preserve">Included in short term borrowings are trust receipt borrowings denominated in the </t>
  </si>
  <si>
    <t>MASB 26, Interim Financial Reporting.</t>
  </si>
  <si>
    <t>The interim financial report is unaudited and has been prepared in compliance with</t>
  </si>
  <si>
    <t>statements of the Group for the year ended 31 December 2002.</t>
  </si>
  <si>
    <t xml:space="preserve">The interim financial report should be read in conjunction with the audited financial </t>
  </si>
  <si>
    <t>On 20 August 2003, the issued and paid-up capital of the Company was increased from</t>
  </si>
  <si>
    <t>For the period ended 30 September 2003</t>
  </si>
  <si>
    <t>9 months ended 30 September</t>
  </si>
  <si>
    <t>(Earnings per share for  FY 2002 has been adjusted for bonus issue of 17,508,000 shares)</t>
  </si>
  <si>
    <t>At 30 September 2003</t>
  </si>
  <si>
    <t>30 Sep 2003</t>
  </si>
  <si>
    <t>Bonus issue</t>
  </si>
  <si>
    <t>ESOS</t>
  </si>
  <si>
    <t>(9 months)</t>
  </si>
  <si>
    <t>30 Sep 2002</t>
  </si>
  <si>
    <t>were issued under ESOS, increasing the paid up share capital to RM 61,377,000.</t>
  </si>
  <si>
    <t>9 months ended</t>
  </si>
  <si>
    <t>30 September</t>
  </si>
  <si>
    <t xml:space="preserve">The Group's turnover for the third quarter ended 30 September 2003 was RM 24.6 million </t>
  </si>
  <si>
    <t>compared to RM 25.0 million in the corresponding quarter of the previous year.</t>
  </si>
  <si>
    <t xml:space="preserve">The Group's profit before taxation for the third quarter ended 30 September 2003 was </t>
  </si>
  <si>
    <t>RM 4.5 million compared to RM 5.5 million in the corresponding quarter of the previous year.</t>
  </si>
  <si>
    <t>For the quarter under review, the Group recorded a profit before tax of RM 4.5 million</t>
  </si>
  <si>
    <t xml:space="preserve">compared to RM 5.0 million in the immediate preceding quarter. </t>
  </si>
  <si>
    <t>30.09.03</t>
  </si>
  <si>
    <t>attributable to ordinary shareholders of RM 3,923,000 and the weighted average number</t>
  </si>
  <si>
    <t>of ordinary shares in issue of 61,377,000.</t>
  </si>
  <si>
    <t>Quarter ended 30 September</t>
  </si>
  <si>
    <t>bonus issue of 17,508,000 shares.</t>
  </si>
  <si>
    <t>facilities granted to subsidiaries amounted to RM 56.6 million at 30 September 2003.</t>
  </si>
  <si>
    <t>The value of the above contracts as at the date of this report was RM 17.6 million.</t>
  </si>
  <si>
    <t xml:space="preserve">There are no outstanding corporate proposals that have not been completed as at the date of </t>
  </si>
  <si>
    <t>this report.</t>
  </si>
  <si>
    <t>Cash and cash equivalents at the end of the period</t>
  </si>
  <si>
    <t>Please refer to Note B14 for the effects of the adoption of MASB 25 "Income Taxes".</t>
  </si>
  <si>
    <t xml:space="preserve">RM 43,770,000 to RM 61,278,000 by way of a bonus issue of 17,508,000 new </t>
  </si>
  <si>
    <t>ordinary shares of RM 1.00 each on the basis of 2 new ordinary shares for every</t>
  </si>
  <si>
    <t xml:space="preserve">5 existing ordinary shares held on 15 August 2003. Subsequently, 99,000 new shares </t>
  </si>
  <si>
    <t>(Net tangible asset per share for FY 2003 has been adjusted for bonus issue of 17,508,000 shares)</t>
  </si>
  <si>
    <t>to hedge certain portion of the Group's sales and purchases.</t>
  </si>
  <si>
    <t>amounting to RM 1,879,000 was paid on 16 July 2003.</t>
  </si>
  <si>
    <t xml:space="preserve">9 month quarter ended </t>
  </si>
  <si>
    <t>30 September 2003</t>
  </si>
  <si>
    <t>30 September 2002</t>
  </si>
  <si>
    <t>At 1 January 2002</t>
  </si>
  <si>
    <t>At 30 September 2002</t>
  </si>
  <si>
    <t xml:space="preserve">Prior year adjustment </t>
  </si>
  <si>
    <t xml:space="preserve">Barring any unforeseen circumstances, the operating performance of the Group is </t>
  </si>
  <si>
    <t>expected to be satisfactory for the rest of the financial year. The manufacturing</t>
  </si>
  <si>
    <t>segment should continue to perform well for the remainder of the year.</t>
  </si>
  <si>
    <t>In relation to the corporate proposals announced by AmMerchant Bank Berhad on 29 April 2003,</t>
  </si>
  <si>
    <t>the bonus issue of 2 for 5 amounting to 17,508,000 ordinary shares of RM 1.00 each was</t>
  </si>
  <si>
    <t>completed on 20 August 2003 and UPA Corporation Berhad was transferred to the Main Board</t>
  </si>
  <si>
    <t>of the Kuala Lumpur Stock Exchange on 23 September 2003.</t>
  </si>
  <si>
    <t>30 September 2003 up to the date of this report, which is likely to substantially</t>
  </si>
  <si>
    <t>By Order of the Board,</t>
  </si>
  <si>
    <t>CHEW YOKE LIN</t>
  </si>
  <si>
    <t>(MAICSA 7019214)</t>
  </si>
  <si>
    <t>Company Secretary</t>
  </si>
  <si>
    <t>19th November 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</si>
</sst>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5" fontId="0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1">
      <selection activeCell="H42" sqref="H42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248</v>
      </c>
    </row>
    <row r="5" ht="12.75">
      <c r="A5" s="4" t="s">
        <v>153</v>
      </c>
    </row>
    <row r="6" spans="1:5" ht="12.75">
      <c r="A6" s="4"/>
      <c r="B6" s="52" t="s">
        <v>154</v>
      </c>
      <c r="C6" s="52"/>
      <c r="D6" s="52"/>
      <c r="E6" s="24" t="s">
        <v>155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1:6" ht="12.75">
      <c r="A9" t="s">
        <v>283</v>
      </c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51" t="s">
        <v>284</v>
      </c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1:6" ht="12.75">
      <c r="A11" s="21"/>
      <c r="B11" s="18"/>
      <c r="C11" s="18"/>
      <c r="D11" s="18"/>
      <c r="E11" s="18"/>
      <c r="F11" s="18"/>
    </row>
    <row r="12" spans="2:6" ht="12.75">
      <c r="B12" s="7"/>
      <c r="C12" s="7"/>
      <c r="D12" s="7"/>
      <c r="E12" s="7"/>
      <c r="F12" s="7"/>
    </row>
    <row r="13" spans="1:6" ht="12.75">
      <c r="A13" s="4" t="s">
        <v>216</v>
      </c>
      <c r="B13" s="26">
        <v>43770</v>
      </c>
      <c r="C13" s="26">
        <v>3686</v>
      </c>
      <c r="D13" s="26">
        <v>1490</v>
      </c>
      <c r="E13" s="26">
        <v>35126</v>
      </c>
      <c r="F13" s="26">
        <f>SUM(B13:E13)</f>
        <v>84072</v>
      </c>
    </row>
    <row r="14" ht="12.75">
      <c r="A14" s="4"/>
    </row>
    <row r="15" ht="12.75">
      <c r="A15" s="4" t="s">
        <v>211</v>
      </c>
    </row>
    <row r="16" spans="1:6" ht="12.75">
      <c r="A16" s="4" t="s">
        <v>212</v>
      </c>
      <c r="E16" s="2">
        <v>-2872</v>
      </c>
      <c r="F16" s="2">
        <f>SUM(B16:E16)</f>
        <v>-2872</v>
      </c>
    </row>
    <row r="17" spans="1:6" ht="12.75">
      <c r="A17" s="4"/>
      <c r="B17" s="7"/>
      <c r="C17" s="7"/>
      <c r="D17" s="7"/>
      <c r="E17" s="7"/>
      <c r="F17" s="7"/>
    </row>
    <row r="18" spans="1:6" ht="12.75">
      <c r="A18" s="4" t="s">
        <v>216</v>
      </c>
      <c r="B18" s="16"/>
      <c r="C18" s="16"/>
      <c r="D18" s="16"/>
      <c r="E18" s="16"/>
      <c r="F18" s="16"/>
    </row>
    <row r="19" spans="1:6" ht="12.75">
      <c r="A19" s="4" t="s">
        <v>170</v>
      </c>
      <c r="B19" s="2">
        <f>SUM(B13:B16)</f>
        <v>43770</v>
      </c>
      <c r="C19" s="2">
        <f>SUM(C13:C16)</f>
        <v>3686</v>
      </c>
      <c r="D19" s="2">
        <f>SUM(D13:D16)</f>
        <v>1490</v>
      </c>
      <c r="E19" s="2">
        <f>SUM(E13:E16)</f>
        <v>32254</v>
      </c>
      <c r="F19" s="2">
        <f>SUM(F13:F16)</f>
        <v>81200</v>
      </c>
    </row>
    <row r="20" ht="12.75">
      <c r="A20" s="4"/>
    </row>
    <row r="22" spans="1:6" ht="12.75">
      <c r="A22" t="s">
        <v>63</v>
      </c>
      <c r="E22" s="2">
        <v>9836</v>
      </c>
      <c r="F22" s="2">
        <f>SUM(B22:E22)</f>
        <v>9836</v>
      </c>
    </row>
    <row r="23" spans="1:6" ht="12.75">
      <c r="A23" s="14" t="s">
        <v>253</v>
      </c>
      <c r="B23" s="2">
        <v>17508</v>
      </c>
      <c r="E23" s="2">
        <v>-17508</v>
      </c>
      <c r="F23" s="2">
        <f>SUM(B23:E23)</f>
        <v>0</v>
      </c>
    </row>
    <row r="24" spans="1:6" ht="12.75">
      <c r="A24" s="14" t="s">
        <v>254</v>
      </c>
      <c r="B24" s="2">
        <v>99</v>
      </c>
      <c r="C24" s="2">
        <v>4</v>
      </c>
      <c r="F24" s="2">
        <f>SUM(B24:E24)</f>
        <v>103</v>
      </c>
    </row>
    <row r="25" spans="1:6" ht="12.75">
      <c r="A25" s="14" t="s">
        <v>74</v>
      </c>
      <c r="E25" s="2">
        <v>-1879</v>
      </c>
      <c r="F25" s="2">
        <f>SUM(B25:E25)</f>
        <v>-1879</v>
      </c>
    </row>
    <row r="28" spans="1:6" ht="12.75">
      <c r="A28" s="4" t="s">
        <v>251</v>
      </c>
      <c r="B28" s="5">
        <f>SUM(B19:B26)</f>
        <v>61377</v>
      </c>
      <c r="C28" s="5">
        <f>SUM(C19:C26)</f>
        <v>3690</v>
      </c>
      <c r="D28" s="5">
        <f>SUM(D19:D26)</f>
        <v>1490</v>
      </c>
      <c r="E28" s="5">
        <f>SUM(E19:E26)</f>
        <v>22703</v>
      </c>
      <c r="F28" s="5">
        <f>SUM(B28:E28)</f>
        <v>89260</v>
      </c>
    </row>
    <row r="29" spans="1:6" ht="12.75">
      <c r="A29" s="4"/>
      <c r="B29" s="16"/>
      <c r="C29" s="16"/>
      <c r="D29" s="16"/>
      <c r="E29" s="16"/>
      <c r="F29" s="16"/>
    </row>
    <row r="30" spans="1:6" ht="12.75">
      <c r="A30" s="4"/>
      <c r="B30" s="16"/>
      <c r="C30" s="16"/>
      <c r="D30" s="16"/>
      <c r="E30" s="16"/>
      <c r="F30" s="16"/>
    </row>
    <row r="31" spans="1:6" ht="12.75">
      <c r="A31" t="s">
        <v>283</v>
      </c>
      <c r="B31" s="16"/>
      <c r="C31" s="16"/>
      <c r="D31" s="16"/>
      <c r="E31" s="16"/>
      <c r="F31" s="16"/>
    </row>
    <row r="32" spans="1:6" ht="12.75">
      <c r="A32" s="51" t="s">
        <v>285</v>
      </c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1:6" ht="12.75">
      <c r="A34" s="4" t="s">
        <v>286</v>
      </c>
      <c r="B34" s="2">
        <v>35000</v>
      </c>
      <c r="C34" s="2">
        <v>12427</v>
      </c>
      <c r="D34" s="2">
        <f>SUM(D27:D30)</f>
        <v>1490</v>
      </c>
      <c r="E34" s="2">
        <v>28338</v>
      </c>
      <c r="F34" s="2">
        <f>SUM(B34:E34)</f>
        <v>77255</v>
      </c>
    </row>
    <row r="35" ht="12.75">
      <c r="A35" s="4"/>
    </row>
    <row r="37" spans="1:6" ht="12.75">
      <c r="A37" t="s">
        <v>63</v>
      </c>
      <c r="E37" s="2">
        <v>7455</v>
      </c>
      <c r="F37" s="2">
        <f>SUM(B37:E37)</f>
        <v>7455</v>
      </c>
    </row>
    <row r="38" spans="1:6" ht="12.75">
      <c r="A38" s="14" t="s">
        <v>253</v>
      </c>
      <c r="B38" s="2">
        <v>8750</v>
      </c>
      <c r="C38" s="2">
        <v>-8750</v>
      </c>
      <c r="F38" s="2">
        <f>SUM(B38:E38)</f>
        <v>0</v>
      </c>
    </row>
    <row r="39" spans="1:6" ht="12.75">
      <c r="A39" s="14" t="s">
        <v>254</v>
      </c>
      <c r="B39" s="2">
        <v>20</v>
      </c>
      <c r="C39" s="2">
        <v>9</v>
      </c>
      <c r="F39" s="2">
        <f>SUM(B39:E39)</f>
        <v>29</v>
      </c>
    </row>
    <row r="40" spans="1:6" ht="12.75">
      <c r="A40" s="14" t="s">
        <v>74</v>
      </c>
      <c r="E40" s="2">
        <v>-2004</v>
      </c>
      <c r="F40" s="2">
        <f>SUM(B40:E40)</f>
        <v>-2004</v>
      </c>
    </row>
    <row r="43" spans="1:6" ht="12.75">
      <c r="A43" s="4" t="s">
        <v>287</v>
      </c>
      <c r="B43" s="5">
        <f>SUM(B34:B41)</f>
        <v>43770</v>
      </c>
      <c r="C43" s="5">
        <f>SUM(C34:C41)</f>
        <v>3686</v>
      </c>
      <c r="D43" s="5">
        <f>SUM(D34:D41)</f>
        <v>1490</v>
      </c>
      <c r="E43" s="5">
        <f>SUM(E34:E41)</f>
        <v>33789</v>
      </c>
      <c r="F43" s="5">
        <f>SUM(B43:E43)</f>
        <v>82735</v>
      </c>
    </row>
    <row r="44" spans="1:6" ht="12.75">
      <c r="A44" s="4"/>
      <c r="B44" s="16"/>
      <c r="C44" s="16"/>
      <c r="D44" s="16"/>
      <c r="E44" s="16"/>
      <c r="F44" s="16"/>
    </row>
    <row r="46" ht="12.75">
      <c r="A46" s="4" t="s">
        <v>13</v>
      </c>
    </row>
    <row r="47" ht="12.75">
      <c r="A47" s="4" t="s">
        <v>177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8">
      <selection activeCell="A15" sqref="A15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56</v>
      </c>
    </row>
    <row r="4" ht="12.75">
      <c r="A4" s="4" t="s">
        <v>248</v>
      </c>
    </row>
    <row r="5" ht="12.75">
      <c r="A5" s="4" t="s">
        <v>153</v>
      </c>
    </row>
    <row r="6" spans="2:6" ht="12.75">
      <c r="B6" s="53"/>
      <c r="C6" s="53"/>
      <c r="D6" s="38"/>
      <c r="E6" s="53"/>
      <c r="F6" s="53"/>
    </row>
    <row r="7" spans="2:6" ht="12.75">
      <c r="B7" s="53" t="s">
        <v>187</v>
      </c>
      <c r="C7" s="54"/>
      <c r="D7" s="39"/>
      <c r="E7" s="53" t="s">
        <v>188</v>
      </c>
      <c r="F7" s="54"/>
    </row>
    <row r="8" spans="1:6" ht="12.75">
      <c r="A8" s="4" t="s">
        <v>249</v>
      </c>
      <c r="B8" s="4">
        <v>2003</v>
      </c>
      <c r="C8" s="4">
        <v>2002</v>
      </c>
      <c r="D8" s="40"/>
      <c r="E8" s="4">
        <v>2003</v>
      </c>
      <c r="F8" s="4">
        <v>2002</v>
      </c>
    </row>
    <row r="9" spans="2:6" ht="12.75">
      <c r="B9" s="13" t="s">
        <v>11</v>
      </c>
      <c r="C9" s="13" t="s">
        <v>11</v>
      </c>
      <c r="D9" s="41"/>
      <c r="E9" s="13" t="s">
        <v>11</v>
      </c>
      <c r="F9" s="13" t="s">
        <v>11</v>
      </c>
    </row>
    <row r="10" ht="12.75">
      <c r="D10" s="42"/>
    </row>
    <row r="11" spans="1:6" ht="12.75">
      <c r="A11" t="s">
        <v>24</v>
      </c>
      <c r="B11" s="2">
        <f>+E11-41594</f>
        <v>24600</v>
      </c>
      <c r="C11" s="2">
        <v>25016</v>
      </c>
      <c r="D11" s="43"/>
      <c r="E11" s="2">
        <v>66194</v>
      </c>
      <c r="F11" s="2">
        <v>53503</v>
      </c>
    </row>
    <row r="12" spans="2:6" ht="12.75">
      <c r="B12" s="2"/>
      <c r="C12" s="2"/>
      <c r="D12" s="43"/>
      <c r="E12" s="2"/>
      <c r="F12" s="2"/>
    </row>
    <row r="13" spans="2:6" ht="12.75">
      <c r="B13" s="2"/>
      <c r="C13" s="2"/>
      <c r="D13" s="43"/>
      <c r="E13" s="2"/>
      <c r="F13" s="2"/>
    </row>
    <row r="14" spans="1:6" ht="12.75">
      <c r="A14" t="s">
        <v>57</v>
      </c>
      <c r="B14" s="2">
        <f>+E14-7497</f>
        <v>4213</v>
      </c>
      <c r="C14" s="2">
        <v>5270</v>
      </c>
      <c r="D14" s="43"/>
      <c r="E14" s="2">
        <v>11710</v>
      </c>
      <c r="F14" s="2">
        <v>8877</v>
      </c>
    </row>
    <row r="15" spans="2:6" ht="12.75">
      <c r="B15" s="2"/>
      <c r="C15" s="2"/>
      <c r="D15" s="43"/>
      <c r="E15" s="2"/>
      <c r="F15" s="2"/>
    </row>
    <row r="16" spans="1:6" ht="12.75">
      <c r="A16" t="s">
        <v>58</v>
      </c>
      <c r="B16" s="2">
        <f>+E16+569</f>
        <v>152</v>
      </c>
      <c r="C16" s="2">
        <v>-63</v>
      </c>
      <c r="D16" s="43"/>
      <c r="E16" s="2">
        <v>-417</v>
      </c>
      <c r="F16" s="2">
        <v>-194</v>
      </c>
    </row>
    <row r="17" spans="1:6" ht="12.75">
      <c r="A17" t="s">
        <v>59</v>
      </c>
      <c r="B17" s="2">
        <f>+E17-53</f>
        <v>50</v>
      </c>
      <c r="C17" s="2">
        <v>20</v>
      </c>
      <c r="D17" s="43"/>
      <c r="E17" s="2">
        <v>103</v>
      </c>
      <c r="F17" s="2">
        <v>85</v>
      </c>
    </row>
    <row r="18" spans="1:6" ht="12.75">
      <c r="A18" t="s">
        <v>60</v>
      </c>
      <c r="B18" s="7">
        <f>+E18-290</f>
        <v>60</v>
      </c>
      <c r="C18" s="7">
        <v>297</v>
      </c>
      <c r="D18" s="44"/>
      <c r="E18" s="7">
        <v>350</v>
      </c>
      <c r="F18" s="7">
        <v>664</v>
      </c>
    </row>
    <row r="19" spans="2:6" ht="12.75">
      <c r="B19" s="2"/>
      <c r="C19" s="2"/>
      <c r="D19" s="43"/>
      <c r="E19" s="2"/>
      <c r="F19" s="2"/>
    </row>
    <row r="20" spans="1:6" ht="12.75">
      <c r="A20" t="s">
        <v>25</v>
      </c>
      <c r="B20" s="2">
        <f>SUM(B14:B18)</f>
        <v>4475</v>
      </c>
      <c r="C20" s="2">
        <f>SUM(C14:C18)</f>
        <v>5524</v>
      </c>
      <c r="D20" s="43"/>
      <c r="E20" s="2">
        <f>SUM(E14:E18)</f>
        <v>11746</v>
      </c>
      <c r="F20" s="2">
        <f>SUM(F14:F18)</f>
        <v>9432</v>
      </c>
    </row>
    <row r="21" spans="1:6" ht="12.75">
      <c r="A21" t="s">
        <v>61</v>
      </c>
      <c r="B21" s="7">
        <f>+E21+1360</f>
        <v>-555</v>
      </c>
      <c r="C21" s="7">
        <v>-1173</v>
      </c>
      <c r="D21" s="44"/>
      <c r="E21" s="7">
        <v>-1915</v>
      </c>
      <c r="F21" s="7">
        <v>-1985</v>
      </c>
    </row>
    <row r="22" spans="1:6" ht="12.75">
      <c r="A22" t="s">
        <v>62</v>
      </c>
      <c r="B22" s="2">
        <f>SUM(B20:B21)</f>
        <v>3920</v>
      </c>
      <c r="C22" s="2">
        <f>SUM(C20:C21)</f>
        <v>4351</v>
      </c>
      <c r="D22" s="43"/>
      <c r="E22" s="2">
        <f>SUM(E20:E21)</f>
        <v>9831</v>
      </c>
      <c r="F22" s="2">
        <f>SUM(F20:F21)</f>
        <v>7447</v>
      </c>
    </row>
    <row r="23" spans="1:6" ht="12.75">
      <c r="A23" t="s">
        <v>139</v>
      </c>
      <c r="B23" s="2">
        <f>+E23-2</f>
        <v>2</v>
      </c>
      <c r="C23" s="2">
        <v>4</v>
      </c>
      <c r="D23" s="43"/>
      <c r="E23" s="2">
        <v>4</v>
      </c>
      <c r="F23" s="2">
        <v>8</v>
      </c>
    </row>
    <row r="24" spans="1:6" ht="12.75">
      <c r="A24" t="s">
        <v>63</v>
      </c>
      <c r="B24" s="5">
        <f>SUM(B22:B23)</f>
        <v>3922</v>
      </c>
      <c r="C24" s="5">
        <f>SUM(C22:C23)</f>
        <v>4355</v>
      </c>
      <c r="D24" s="45"/>
      <c r="E24" s="5">
        <f>SUM(E22:E23)</f>
        <v>9835</v>
      </c>
      <c r="F24" s="5">
        <f>SUM(F22:F23)</f>
        <v>7455</v>
      </c>
    </row>
    <row r="25" spans="2:6" ht="12.75">
      <c r="B25" s="2"/>
      <c r="C25" s="2"/>
      <c r="D25" s="2"/>
      <c r="E25" s="2"/>
      <c r="F25" s="2"/>
    </row>
    <row r="27" spans="1:6" ht="12.75">
      <c r="A27" t="s">
        <v>64</v>
      </c>
      <c r="B27" s="17">
        <f>+B24*100/61377</f>
        <v>6.390015803965655</v>
      </c>
      <c r="C27" s="17">
        <f>+C24*100/61377</f>
        <v>7.0954917966013324</v>
      </c>
      <c r="D27" s="17"/>
      <c r="E27" s="17">
        <f>+E24*100/61377</f>
        <v>16.023917754207602</v>
      </c>
      <c r="F27" s="17">
        <f>+F24*100/61377</f>
        <v>12.146243706926047</v>
      </c>
    </row>
    <row r="28" spans="2:6" ht="12.75">
      <c r="B28" s="17"/>
      <c r="C28" s="17"/>
      <c r="D28" s="17"/>
      <c r="E28" s="17"/>
      <c r="F28" s="17"/>
    </row>
    <row r="29" spans="1:6" ht="12.75">
      <c r="A29" t="s">
        <v>194</v>
      </c>
      <c r="B29" s="20" t="s">
        <v>192</v>
      </c>
      <c r="C29" s="20" t="s">
        <v>192</v>
      </c>
      <c r="D29" s="20"/>
      <c r="E29" s="20" t="s">
        <v>192</v>
      </c>
      <c r="F29" s="20" t="s">
        <v>192</v>
      </c>
    </row>
    <row r="30" spans="2:6" ht="12.75">
      <c r="B30" s="20"/>
      <c r="C30" s="20"/>
      <c r="D30" s="20"/>
      <c r="E30" s="20"/>
      <c r="F30" s="20"/>
    </row>
    <row r="31" spans="2:6" ht="12.75">
      <c r="B31" s="17"/>
      <c r="C31" s="20"/>
      <c r="D31" s="20"/>
      <c r="E31" s="17"/>
      <c r="F31" s="20"/>
    </row>
    <row r="32" spans="1:6" ht="12.75">
      <c r="A32" t="s">
        <v>250</v>
      </c>
      <c r="B32" s="17"/>
      <c r="C32" s="17"/>
      <c r="D32" s="17"/>
      <c r="E32" s="17"/>
      <c r="F32" s="17"/>
    </row>
    <row r="34" ht="12.75">
      <c r="A34" s="4" t="s">
        <v>66</v>
      </c>
    </row>
    <row r="35" ht="12.75">
      <c r="A35" s="4" t="s">
        <v>176</v>
      </c>
    </row>
  </sheetData>
  <mergeCells count="4">
    <mergeCell ref="B6:C6"/>
    <mergeCell ref="B7:C7"/>
    <mergeCell ref="E6:F6"/>
    <mergeCell ref="E7:F7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31">
      <selection activeCell="I38" sqref="I38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2.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38</v>
      </c>
      <c r="B3" s="4"/>
    </row>
    <row r="4" spans="1:2" ht="12.75">
      <c r="A4" s="4" t="s">
        <v>251</v>
      </c>
      <c r="B4" s="4"/>
    </row>
    <row r="5" ht="12.75">
      <c r="A5" s="4" t="s">
        <v>153</v>
      </c>
    </row>
    <row r="6" spans="1:5" ht="12.75">
      <c r="A6" s="4"/>
      <c r="E6" s="13"/>
    </row>
    <row r="7" spans="3:5" ht="12.75">
      <c r="C7" s="4"/>
      <c r="D7" s="12" t="s">
        <v>252</v>
      </c>
      <c r="E7" s="12" t="s">
        <v>142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44156</v>
      </c>
      <c r="E10" s="2">
        <v>36171</v>
      </c>
    </row>
    <row r="11" spans="1:5" ht="12.75">
      <c r="A11" t="s">
        <v>39</v>
      </c>
      <c r="D11" s="2">
        <v>6430</v>
      </c>
      <c r="E11" s="2">
        <v>6995</v>
      </c>
    </row>
    <row r="12" spans="1:5" ht="12.75">
      <c r="A12" t="s">
        <v>40</v>
      </c>
      <c r="D12" s="2">
        <v>8894</v>
      </c>
      <c r="E12" s="2">
        <v>8894</v>
      </c>
    </row>
    <row r="13" spans="1:5" ht="12.75">
      <c r="A13" t="s">
        <v>180</v>
      </c>
      <c r="D13" s="2">
        <v>210</v>
      </c>
      <c r="E13" s="2">
        <v>239</v>
      </c>
    </row>
    <row r="14" spans="4:5" ht="12.75">
      <c r="D14" s="2"/>
      <c r="E14" s="2"/>
    </row>
    <row r="15" spans="1:5" ht="12.75">
      <c r="A15" s="4" t="s">
        <v>41</v>
      </c>
      <c r="D15" s="2"/>
      <c r="E15" s="2"/>
    </row>
    <row r="16" spans="1:5" ht="12.75">
      <c r="A16" t="s">
        <v>19</v>
      </c>
      <c r="D16" s="9">
        <v>23142</v>
      </c>
      <c r="E16" s="9">
        <v>22486</v>
      </c>
    </row>
    <row r="17" spans="1:5" ht="12.75">
      <c r="A17" t="s">
        <v>42</v>
      </c>
      <c r="D17" s="10">
        <v>29912</v>
      </c>
      <c r="E17" s="10">
        <v>29086</v>
      </c>
    </row>
    <row r="18" spans="1:5" ht="12.75">
      <c r="A18" t="s">
        <v>43</v>
      </c>
      <c r="D18" s="11">
        <v>10457</v>
      </c>
      <c r="E18" s="11">
        <v>9600</v>
      </c>
    </row>
    <row r="19" spans="4:5" ht="12.75">
      <c r="D19" s="6">
        <f>SUM(D16:D18)</f>
        <v>63511</v>
      </c>
      <c r="E19" s="6">
        <f>SUM(E16:E18)</f>
        <v>61172</v>
      </c>
    </row>
    <row r="20" spans="4:5" ht="12.75">
      <c r="D20" s="2"/>
      <c r="E20" s="2"/>
    </row>
    <row r="21" spans="1:5" ht="12.75">
      <c r="A21" s="4" t="s">
        <v>44</v>
      </c>
      <c r="D21" s="2"/>
      <c r="E21" s="2"/>
    </row>
    <row r="22" spans="1:5" ht="12.75">
      <c r="A22" t="s">
        <v>45</v>
      </c>
      <c r="D22" s="9">
        <v>7827</v>
      </c>
      <c r="E22" s="9">
        <v>11099</v>
      </c>
    </row>
    <row r="23" spans="1:5" ht="12.75">
      <c r="A23" t="s">
        <v>171</v>
      </c>
      <c r="D23" s="10">
        <v>15780</v>
      </c>
      <c r="E23" s="10">
        <v>8879</v>
      </c>
    </row>
    <row r="24" spans="1:5" ht="12.75">
      <c r="A24" t="s">
        <v>35</v>
      </c>
      <c r="D24" s="11">
        <v>1499</v>
      </c>
      <c r="E24" s="11">
        <v>1951</v>
      </c>
    </row>
    <row r="25" spans="4:5" ht="12.75">
      <c r="D25" s="6">
        <f>SUM(D22:D24)</f>
        <v>25106</v>
      </c>
      <c r="E25" s="6">
        <f>SUM(E22:E24)</f>
        <v>21929</v>
      </c>
    </row>
    <row r="26" spans="4:5" ht="12.75">
      <c r="D26" s="2"/>
      <c r="E26" s="2"/>
    </row>
    <row r="27" spans="1:5" ht="12.75">
      <c r="A27" s="4" t="s">
        <v>47</v>
      </c>
      <c r="D27" s="2">
        <f>+D19-D25</f>
        <v>38405</v>
      </c>
      <c r="E27" s="2">
        <f>+E19-E25</f>
        <v>39243</v>
      </c>
    </row>
    <row r="28" spans="4:5" ht="12.75">
      <c r="D28" s="2"/>
      <c r="E28" s="2"/>
    </row>
    <row r="29" spans="4:5" ht="13.5" thickBot="1">
      <c r="D29" s="19">
        <f>+D10+D11+D12+D13+D27</f>
        <v>98095</v>
      </c>
      <c r="E29" s="19">
        <f>+E10+E11+E12+E13+E27</f>
        <v>91542</v>
      </c>
    </row>
    <row r="30" spans="4:5" ht="12.75">
      <c r="D30" s="2"/>
      <c r="E30" s="2"/>
    </row>
    <row r="31" spans="1:5" ht="12.75">
      <c r="A31" s="4" t="s">
        <v>48</v>
      </c>
      <c r="D31" s="2"/>
      <c r="E31" s="2"/>
    </row>
    <row r="32" spans="1:5" ht="12.75">
      <c r="A32" s="4" t="s">
        <v>49</v>
      </c>
      <c r="D32" s="2"/>
      <c r="E32" s="2"/>
    </row>
    <row r="33" spans="2:5" ht="12.75">
      <c r="B33" t="s">
        <v>50</v>
      </c>
      <c r="D33" s="2">
        <v>61377</v>
      </c>
      <c r="E33" s="2">
        <v>43770</v>
      </c>
    </row>
    <row r="34" spans="2:5" ht="12.75">
      <c r="B34" t="s">
        <v>51</v>
      </c>
      <c r="D34" s="7">
        <v>27883</v>
      </c>
      <c r="E34" s="7">
        <v>40302</v>
      </c>
    </row>
    <row r="35" spans="4:5" ht="12.75">
      <c r="D35" s="2">
        <f>SUM(D33:D34)</f>
        <v>89260</v>
      </c>
      <c r="E35" s="2">
        <f>SUM(E33:E34)</f>
        <v>84072</v>
      </c>
    </row>
    <row r="36" spans="4:5" ht="12.75">
      <c r="D36" s="2"/>
      <c r="E36" s="2"/>
    </row>
    <row r="37" spans="1:5" ht="12.75">
      <c r="A37" s="4" t="s">
        <v>179</v>
      </c>
      <c r="D37" s="2">
        <v>467</v>
      </c>
      <c r="E37" s="2">
        <v>768</v>
      </c>
    </row>
    <row r="38" spans="1:5" ht="12.75">
      <c r="A38" s="4" t="s">
        <v>52</v>
      </c>
      <c r="D38" s="2">
        <v>1480</v>
      </c>
      <c r="E38" s="2">
        <v>2137</v>
      </c>
    </row>
    <row r="39" spans="4:5" ht="12.75">
      <c r="D39" s="2"/>
      <c r="E39" s="2"/>
    </row>
    <row r="40" spans="1:5" ht="12.75">
      <c r="A40" s="4" t="s">
        <v>53</v>
      </c>
      <c r="D40" s="2"/>
      <c r="E40" s="2"/>
    </row>
    <row r="41" spans="2:5" ht="12.75">
      <c r="B41" t="s">
        <v>46</v>
      </c>
      <c r="D41" s="16">
        <v>895</v>
      </c>
      <c r="E41" s="16">
        <v>1444</v>
      </c>
    </row>
    <row r="42" spans="2:5" ht="12.75">
      <c r="B42" t="s">
        <v>54</v>
      </c>
      <c r="D42" s="7">
        <v>5993</v>
      </c>
      <c r="E42" s="7">
        <v>3121</v>
      </c>
    </row>
    <row r="43" spans="4:5" ht="12.75">
      <c r="D43" s="16">
        <f>SUM(D41:D42)</f>
        <v>6888</v>
      </c>
      <c r="E43" s="16">
        <f>SUM(E41:E42)</f>
        <v>4565</v>
      </c>
    </row>
    <row r="44" spans="4:5" ht="12.75">
      <c r="D44" s="2"/>
      <c r="E44" s="2"/>
    </row>
    <row r="45" spans="4:5" ht="13.5" thickBot="1">
      <c r="D45" s="19">
        <f>+D35+D37+D38+D43</f>
        <v>98095</v>
      </c>
      <c r="E45" s="19">
        <f>+E35+E37+E38+E43</f>
        <v>91542</v>
      </c>
    </row>
    <row r="46" spans="4:5" ht="12.75">
      <c r="D46" s="16"/>
      <c r="E46" s="16"/>
    </row>
    <row r="47" spans="1:5" ht="12.75">
      <c r="A47" t="s">
        <v>195</v>
      </c>
      <c r="D47" s="37">
        <f>+(D35+D37-D13)/D33</f>
        <v>1.4584779314727014</v>
      </c>
      <c r="E47" s="37">
        <f>+(E35+E37-E13)/E33</f>
        <v>1.9328535526616404</v>
      </c>
    </row>
    <row r="48" spans="4:5" ht="12.75">
      <c r="D48" s="37"/>
      <c r="E48" s="37"/>
    </row>
    <row r="49" spans="4:5" ht="12.75">
      <c r="D49" s="37"/>
      <c r="E49" s="37"/>
    </row>
    <row r="50" spans="1:5" ht="12.75">
      <c r="A50" t="s">
        <v>280</v>
      </c>
      <c r="D50" s="37"/>
      <c r="E50" s="37"/>
    </row>
    <row r="51" spans="4:5" ht="12.75">
      <c r="D51" s="16"/>
      <c r="E51" s="16"/>
    </row>
    <row r="52" spans="1:5" ht="12.75">
      <c r="A52" s="4" t="s">
        <v>55</v>
      </c>
      <c r="D52" s="2"/>
      <c r="E52" s="2"/>
    </row>
    <row r="53" spans="1:5" ht="12.75">
      <c r="A53" s="4" t="s">
        <v>176</v>
      </c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</sheetData>
  <printOptions/>
  <pageMargins left="0.75" right="0.75" top="1" bottom="1" header="0.5" footer="0.5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workbookViewId="0" topLeftCell="A7">
      <selection activeCell="B70" sqref="B70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67</v>
      </c>
    </row>
    <row r="4" ht="12.75">
      <c r="A4" s="4" t="s">
        <v>248</v>
      </c>
    </row>
    <row r="5" spans="1:3" ht="12.75">
      <c r="A5" s="4" t="s">
        <v>153</v>
      </c>
      <c r="B5" s="13" t="s">
        <v>255</v>
      </c>
      <c r="C5" s="13" t="s">
        <v>255</v>
      </c>
    </row>
    <row r="6" spans="1:3" ht="12.75">
      <c r="A6" s="4"/>
      <c r="B6" s="12" t="s">
        <v>252</v>
      </c>
      <c r="C6" s="12" t="s">
        <v>256</v>
      </c>
    </row>
    <row r="7" spans="2:3" ht="12.75">
      <c r="B7" s="13" t="s">
        <v>11</v>
      </c>
      <c r="C7" s="13" t="s">
        <v>11</v>
      </c>
    </row>
    <row r="8" ht="12.75">
      <c r="A8" s="4" t="s">
        <v>162</v>
      </c>
    </row>
    <row r="9" spans="1:3" ht="12.75">
      <c r="A9" t="s">
        <v>68</v>
      </c>
      <c r="B9" s="2">
        <v>11746</v>
      </c>
      <c r="C9" s="2">
        <v>9432</v>
      </c>
    </row>
    <row r="10" spans="2:3" ht="12.75">
      <c r="B10" s="2"/>
      <c r="C10" s="2"/>
    </row>
    <row r="11" spans="1:3" ht="12.75">
      <c r="A11" s="4" t="s">
        <v>69</v>
      </c>
      <c r="B11" s="2"/>
      <c r="C11" s="2"/>
    </row>
    <row r="12" spans="1:3" ht="12.75">
      <c r="A12" t="s">
        <v>137</v>
      </c>
      <c r="B12" s="2">
        <v>3295</v>
      </c>
      <c r="C12" s="2">
        <v>2463</v>
      </c>
    </row>
    <row r="13" spans="1:3" ht="12.75">
      <c r="A13" t="s">
        <v>181</v>
      </c>
      <c r="B13" s="7">
        <v>-836</v>
      </c>
      <c r="C13" s="7">
        <v>-117</v>
      </c>
    </row>
    <row r="14" spans="2:3" ht="12.75">
      <c r="B14" s="16"/>
      <c r="C14" s="16"/>
    </row>
    <row r="15" spans="1:3" ht="12.75">
      <c r="A15" t="s">
        <v>70</v>
      </c>
      <c r="B15" s="2">
        <f>SUM(B9:B13)</f>
        <v>14205</v>
      </c>
      <c r="C15" s="2">
        <f>SUM(C9:C13)</f>
        <v>11778</v>
      </c>
    </row>
    <row r="16" spans="2:3" ht="12.75">
      <c r="B16" s="2"/>
      <c r="C16" s="2"/>
    </row>
    <row r="17" spans="1:3" ht="12.75">
      <c r="A17" s="4" t="s">
        <v>71</v>
      </c>
      <c r="B17" s="2"/>
      <c r="C17" s="2"/>
    </row>
    <row r="18" spans="1:3" ht="12.75">
      <c r="A18" s="14" t="s">
        <v>19</v>
      </c>
      <c r="B18" s="2">
        <v>-656</v>
      </c>
      <c r="C18" s="2">
        <v>-11671</v>
      </c>
    </row>
    <row r="19" spans="1:3" ht="12.75">
      <c r="A19" t="s">
        <v>42</v>
      </c>
      <c r="B19" s="2">
        <v>-826</v>
      </c>
      <c r="C19" s="2">
        <v>-6284</v>
      </c>
    </row>
    <row r="20" spans="1:3" ht="12.75">
      <c r="A20" t="s">
        <v>45</v>
      </c>
      <c r="B20" s="7">
        <v>3177</v>
      </c>
      <c r="C20" s="7">
        <v>5011</v>
      </c>
    </row>
    <row r="21" spans="1:3" ht="12.75">
      <c r="A21" t="s">
        <v>163</v>
      </c>
      <c r="B21" s="2">
        <f>SUM(B15:B20)</f>
        <v>15900</v>
      </c>
      <c r="C21" s="2">
        <f>SUM(C15:C20)</f>
        <v>-1166</v>
      </c>
    </row>
    <row r="22" spans="2:3" ht="12.75">
      <c r="B22" s="2"/>
      <c r="C22" s="2"/>
    </row>
    <row r="23" spans="1:3" ht="12.75">
      <c r="A23" t="s">
        <v>12</v>
      </c>
      <c r="B23" s="2">
        <v>-2195</v>
      </c>
      <c r="C23" s="2">
        <v>-2414</v>
      </c>
    </row>
    <row r="24" spans="1:3" ht="12.75">
      <c r="A24" t="s">
        <v>75</v>
      </c>
      <c r="B24" s="2">
        <v>-417</v>
      </c>
      <c r="C24" s="2">
        <v>-194</v>
      </c>
    </row>
    <row r="25" spans="1:3" ht="12.75">
      <c r="A25" t="s">
        <v>131</v>
      </c>
      <c r="B25" s="2">
        <v>103</v>
      </c>
      <c r="C25" s="2">
        <v>85</v>
      </c>
    </row>
    <row r="26" spans="1:3" ht="12.75">
      <c r="A26" s="4" t="s">
        <v>160</v>
      </c>
      <c r="B26" s="2"/>
      <c r="C26" s="2"/>
    </row>
    <row r="27" spans="1:3" ht="12.75">
      <c r="A27" s="4" t="s">
        <v>161</v>
      </c>
      <c r="B27" s="5">
        <f>SUM(B21:B25)</f>
        <v>13391</v>
      </c>
      <c r="C27" s="5">
        <f>SUM(C21:C25)</f>
        <v>-3689</v>
      </c>
    </row>
    <row r="28" spans="2:3" ht="12.75">
      <c r="B28" s="2"/>
      <c r="C28" s="2"/>
    </row>
    <row r="29" spans="1:3" ht="12.75">
      <c r="A29" s="4" t="s">
        <v>156</v>
      </c>
      <c r="B29" s="2"/>
      <c r="C29" s="2"/>
    </row>
    <row r="30" spans="1:3" ht="12.75">
      <c r="A30" t="s">
        <v>148</v>
      </c>
      <c r="B30" s="2">
        <v>0</v>
      </c>
      <c r="C30" s="2">
        <v>0</v>
      </c>
    </row>
    <row r="31" spans="1:3" ht="12.75">
      <c r="A31" t="s">
        <v>149</v>
      </c>
      <c r="B31" s="2">
        <v>-9339</v>
      </c>
      <c r="C31" s="2">
        <v>0</v>
      </c>
    </row>
    <row r="32" spans="1:3" ht="12.75">
      <c r="A32" t="s">
        <v>219</v>
      </c>
      <c r="B32" s="2">
        <v>-660</v>
      </c>
      <c r="C32" s="2">
        <v>-806</v>
      </c>
    </row>
    <row r="33" spans="1:3" ht="12.75">
      <c r="A33" t="s">
        <v>231</v>
      </c>
      <c r="B33" s="2"/>
      <c r="C33" s="2">
        <v>0</v>
      </c>
    </row>
    <row r="34" spans="1:3" ht="12.75">
      <c r="A34" t="s">
        <v>150</v>
      </c>
      <c r="B34" s="2">
        <v>815</v>
      </c>
      <c r="C34" s="2">
        <v>0</v>
      </c>
    </row>
    <row r="35" spans="2:3" ht="12.75">
      <c r="B35" s="2"/>
      <c r="C35" s="2"/>
    </row>
    <row r="36" spans="1:3" ht="12.75">
      <c r="A36" s="4" t="s">
        <v>158</v>
      </c>
      <c r="B36" s="5">
        <f>SUM(B30:B35)</f>
        <v>-9184</v>
      </c>
      <c r="C36" s="5">
        <f>SUM(C30:C35)</f>
        <v>-806</v>
      </c>
    </row>
    <row r="37" spans="2:3" ht="12.75">
      <c r="B37" s="16"/>
      <c r="C37" s="16"/>
    </row>
    <row r="38" spans="1:3" ht="12.75">
      <c r="A38" s="4" t="s">
        <v>157</v>
      </c>
      <c r="B38" s="2"/>
      <c r="C38" s="2"/>
    </row>
    <row r="39" spans="1:3" ht="12.75">
      <c r="A39" s="14" t="s">
        <v>151</v>
      </c>
      <c r="B39" s="2">
        <v>0</v>
      </c>
      <c r="C39" s="2">
        <v>0</v>
      </c>
    </row>
    <row r="40" spans="1:3" ht="12.75">
      <c r="A40" s="14" t="s">
        <v>178</v>
      </c>
      <c r="B40" s="2">
        <v>-291</v>
      </c>
      <c r="C40" s="2">
        <v>0</v>
      </c>
    </row>
    <row r="41" spans="1:3" ht="12.75">
      <c r="A41" s="14" t="s">
        <v>76</v>
      </c>
      <c r="B41" s="2">
        <v>103</v>
      </c>
      <c r="C41" s="2">
        <v>29</v>
      </c>
    </row>
    <row r="42" spans="1:3" ht="12.75">
      <c r="A42" s="14" t="s">
        <v>152</v>
      </c>
      <c r="B42" s="2">
        <v>-1879</v>
      </c>
      <c r="C42" s="2">
        <v>-2004</v>
      </c>
    </row>
    <row r="43" spans="1:3" ht="12.75">
      <c r="A43" s="14" t="s">
        <v>77</v>
      </c>
      <c r="B43" s="2">
        <v>-447</v>
      </c>
      <c r="C43" s="2">
        <v>-527</v>
      </c>
    </row>
    <row r="44" spans="1:3" ht="12.75">
      <c r="A44" s="14"/>
      <c r="B44" s="2"/>
      <c r="C44" s="2"/>
    </row>
    <row r="45" spans="1:3" ht="12.75">
      <c r="A45" s="4" t="s">
        <v>159</v>
      </c>
      <c r="B45" s="5">
        <f>SUM(B39:B43)</f>
        <v>-2514</v>
      </c>
      <c r="C45" s="5">
        <f>SUM(C39:C43)</f>
        <v>-2502</v>
      </c>
    </row>
    <row r="46" spans="2:3" ht="12.75">
      <c r="B46" s="2"/>
      <c r="C46" s="2"/>
    </row>
    <row r="47" spans="1:3" ht="12.75">
      <c r="A47" t="s">
        <v>72</v>
      </c>
      <c r="B47" s="2">
        <f>+B27+B36+B45</f>
        <v>1693</v>
      </c>
      <c r="C47" s="2">
        <f>+C27+C36+C45</f>
        <v>-6997</v>
      </c>
    </row>
    <row r="48" spans="2:3" ht="12.75">
      <c r="B48" s="2"/>
      <c r="C48" s="2"/>
    </row>
    <row r="49" spans="1:3" ht="12.75">
      <c r="A49" t="s">
        <v>197</v>
      </c>
      <c r="B49" s="2">
        <v>8764</v>
      </c>
      <c r="C49" s="2">
        <v>13036</v>
      </c>
    </row>
    <row r="50" spans="1:3" ht="12.75">
      <c r="A50" t="s">
        <v>196</v>
      </c>
      <c r="B50" s="30">
        <f>SUM(B47:B49)</f>
        <v>10457</v>
      </c>
      <c r="C50" s="30">
        <f>SUM(C47:C49)</f>
        <v>6039</v>
      </c>
    </row>
    <row r="51" spans="2:3" ht="12.75">
      <c r="B51" s="2"/>
      <c r="C51" s="2"/>
    </row>
    <row r="52" spans="1:3" ht="12.75">
      <c r="A52" s="4" t="s">
        <v>275</v>
      </c>
      <c r="B52" s="2"/>
      <c r="C52" s="2"/>
    </row>
    <row r="53" spans="1:3" ht="12.75">
      <c r="A53" t="s">
        <v>135</v>
      </c>
      <c r="B53" s="2">
        <v>7942</v>
      </c>
      <c r="C53" s="2">
        <v>3395</v>
      </c>
    </row>
    <row r="54" spans="1:3" ht="12.75">
      <c r="A54" t="s">
        <v>220</v>
      </c>
      <c r="B54" s="2">
        <v>2515</v>
      </c>
      <c r="C54" s="2">
        <v>2800</v>
      </c>
    </row>
    <row r="55" spans="1:3" ht="12.75">
      <c r="A55" t="s">
        <v>136</v>
      </c>
      <c r="B55" s="2">
        <v>0</v>
      </c>
      <c r="C55" s="2">
        <v>-156</v>
      </c>
    </row>
    <row r="56" spans="2:3" ht="12.75">
      <c r="B56" s="5">
        <f>SUM(B53:B55)</f>
        <v>10457</v>
      </c>
      <c r="C56" s="5">
        <f>SUM(C53:C55)</f>
        <v>6039</v>
      </c>
    </row>
    <row r="57" spans="2:3" ht="12.75">
      <c r="B57" s="2"/>
      <c r="C57" s="2"/>
    </row>
    <row r="58" ht="12.75">
      <c r="A58" s="4" t="s">
        <v>73</v>
      </c>
    </row>
    <row r="59" ht="12.75">
      <c r="A59" s="4" t="s">
        <v>176</v>
      </c>
    </row>
    <row r="62" spans="1:3" ht="12.75">
      <c r="A62" s="22"/>
      <c r="B62" s="23"/>
      <c r="C62" s="23"/>
    </row>
    <row r="63" spans="2:4" ht="12.75">
      <c r="B63" s="2"/>
      <c r="C63" s="2"/>
      <c r="D63" s="2"/>
    </row>
    <row r="64" spans="2:4" ht="12.75">
      <c r="B64" s="2"/>
      <c r="C64" s="2"/>
      <c r="D64" s="2"/>
    </row>
  </sheetData>
  <printOptions/>
  <pageMargins left="0.75" right="0.75" top="1" bottom="1" header="0.5" footer="0.5"/>
  <pageSetup fitToHeight="1" fitToWidth="1" orientation="portrait" scale="8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6"/>
  <sheetViews>
    <sheetView tabSelected="1" workbookViewId="0" topLeftCell="A185">
      <selection activeCell="B264" sqref="B264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0.140625" style="0" customWidth="1"/>
    <col min="4" max="4" width="9.00390625" style="0" customWidth="1"/>
    <col min="6" max="6" width="9.421875" style="0" bestFit="1" customWidth="1"/>
    <col min="7" max="8" width="9.8515625" style="0" customWidth="1"/>
  </cols>
  <sheetData>
    <row r="1" ht="12.75">
      <c r="A1" s="8" t="s">
        <v>0</v>
      </c>
    </row>
    <row r="2" ht="12.75">
      <c r="A2" s="8" t="s">
        <v>95</v>
      </c>
    </row>
    <row r="4" spans="1:2" ht="12.75">
      <c r="A4" s="8" t="s">
        <v>106</v>
      </c>
      <c r="B4" s="4" t="s">
        <v>174</v>
      </c>
    </row>
    <row r="5" ht="12.75">
      <c r="B5" t="s">
        <v>244</v>
      </c>
    </row>
    <row r="6" ht="12.75">
      <c r="B6" t="s">
        <v>243</v>
      </c>
    </row>
    <row r="8" ht="12.75">
      <c r="B8" t="s">
        <v>246</v>
      </c>
    </row>
    <row r="9" ht="12.75">
      <c r="B9" t="s">
        <v>245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198</v>
      </c>
      <c r="C13" s="4"/>
      <c r="D13" s="4"/>
      <c r="E13" s="4"/>
      <c r="F13" s="4"/>
      <c r="G13" s="4"/>
      <c r="H13" s="4"/>
      <c r="I13" s="4"/>
    </row>
    <row r="14" spans="2:9" ht="12.75">
      <c r="B14" s="14" t="s">
        <v>199</v>
      </c>
      <c r="C14" s="4"/>
      <c r="D14" s="4"/>
      <c r="E14" s="4"/>
      <c r="F14" s="4"/>
      <c r="G14" s="4"/>
      <c r="H14" s="4"/>
      <c r="I14" s="4"/>
    </row>
    <row r="15" spans="2:9" ht="12.75">
      <c r="B15" s="14"/>
      <c r="C15" s="4"/>
      <c r="D15" s="4"/>
      <c r="E15" s="4"/>
      <c r="F15" s="4"/>
      <c r="G15" s="4"/>
      <c r="H15" s="4"/>
      <c r="I15" s="4"/>
    </row>
    <row r="16" spans="2:9" ht="12.75">
      <c r="B16" s="4" t="s">
        <v>276</v>
      </c>
      <c r="C16" s="4"/>
      <c r="D16" s="4"/>
      <c r="E16" s="4"/>
      <c r="F16" s="4"/>
      <c r="G16" s="4"/>
      <c r="H16" s="4"/>
      <c r="I16" s="4"/>
    </row>
    <row r="18" spans="1:2" ht="12.75">
      <c r="A18" s="8" t="s">
        <v>107</v>
      </c>
      <c r="B18" s="4" t="s">
        <v>89</v>
      </c>
    </row>
    <row r="19" ht="12.75">
      <c r="B19" t="s">
        <v>90</v>
      </c>
    </row>
    <row r="20" ht="12.75">
      <c r="B20" t="s">
        <v>175</v>
      </c>
    </row>
    <row r="22" spans="1:2" ht="12.75">
      <c r="A22" s="8" t="s">
        <v>108</v>
      </c>
      <c r="B22" s="4" t="s">
        <v>87</v>
      </c>
    </row>
    <row r="23" ht="12.75">
      <c r="B23" t="s">
        <v>104</v>
      </c>
    </row>
    <row r="24" ht="12.75">
      <c r="B24" t="s">
        <v>105</v>
      </c>
    </row>
    <row r="26" spans="1:2" ht="12.75">
      <c r="A26" s="34" t="s">
        <v>109</v>
      </c>
      <c r="B26" s="4" t="s">
        <v>91</v>
      </c>
    </row>
    <row r="27" spans="1:2" s="14" customFormat="1" ht="12.75">
      <c r="A27" s="27"/>
      <c r="B27" s="14" t="s">
        <v>182</v>
      </c>
    </row>
    <row r="28" spans="1:2" s="14" customFormat="1" ht="12.75">
      <c r="A28" s="27"/>
      <c r="B28" s="14" t="s">
        <v>183</v>
      </c>
    </row>
    <row r="29" s="14" customFormat="1" ht="12.75">
      <c r="A29" s="27"/>
    </row>
    <row r="30" spans="1:2" ht="12.75">
      <c r="A30" s="8" t="s">
        <v>110</v>
      </c>
      <c r="B30" s="4" t="s">
        <v>92</v>
      </c>
    </row>
    <row r="31" ht="12.75">
      <c r="B31" t="s">
        <v>93</v>
      </c>
    </row>
    <row r="32" ht="12.75">
      <c r="B32" t="s">
        <v>94</v>
      </c>
    </row>
    <row r="34" spans="1:2" ht="12.75">
      <c r="A34" s="8" t="s">
        <v>111</v>
      </c>
      <c r="B34" s="4" t="s">
        <v>27</v>
      </c>
    </row>
    <row r="35" ht="12.75">
      <c r="B35" s="14" t="s">
        <v>247</v>
      </c>
    </row>
    <row r="36" ht="12.75">
      <c r="B36" s="14" t="s">
        <v>277</v>
      </c>
    </row>
    <row r="37" ht="12.75">
      <c r="B37" s="14" t="s">
        <v>278</v>
      </c>
    </row>
    <row r="38" ht="12.75">
      <c r="B38" s="14" t="s">
        <v>279</v>
      </c>
    </row>
    <row r="39" ht="12.75">
      <c r="B39" s="14" t="s">
        <v>257</v>
      </c>
    </row>
    <row r="41" spans="1:8" ht="12.75">
      <c r="A41" s="8" t="s">
        <v>112</v>
      </c>
      <c r="B41" s="4" t="s">
        <v>74</v>
      </c>
      <c r="G41" s="53"/>
      <c r="H41" s="53"/>
    </row>
    <row r="42" spans="2:8" ht="12.75">
      <c r="B42" t="s">
        <v>239</v>
      </c>
      <c r="G42" s="47"/>
      <c r="H42" s="48"/>
    </row>
    <row r="43" ht="12.75">
      <c r="B43" t="s">
        <v>282</v>
      </c>
    </row>
    <row r="44" spans="5:8" ht="12.75">
      <c r="E44" s="1"/>
      <c r="F44" s="1"/>
      <c r="G44" s="1"/>
      <c r="H44" s="1"/>
    </row>
    <row r="47" ht="12.75">
      <c r="A47" s="8" t="s">
        <v>0</v>
      </c>
    </row>
    <row r="48" ht="12.75">
      <c r="A48" s="8" t="s">
        <v>95</v>
      </c>
    </row>
    <row r="50" spans="1:2" ht="12.75">
      <c r="A50" s="8" t="s">
        <v>113</v>
      </c>
      <c r="B50" s="4" t="s">
        <v>20</v>
      </c>
    </row>
    <row r="51" ht="12.75">
      <c r="B51" t="s">
        <v>21</v>
      </c>
    </row>
    <row r="52" ht="12.75">
      <c r="B52" t="s">
        <v>132</v>
      </c>
    </row>
    <row r="54" spans="7:8" ht="12.75">
      <c r="G54" s="53" t="s">
        <v>221</v>
      </c>
      <c r="H54" s="53"/>
    </row>
    <row r="55" spans="2:8" ht="12.75">
      <c r="B55" s="4" t="s">
        <v>258</v>
      </c>
      <c r="E55" s="53" t="s">
        <v>24</v>
      </c>
      <c r="F55" s="53"/>
      <c r="G55" s="53" t="s">
        <v>25</v>
      </c>
      <c r="H55" s="53"/>
    </row>
    <row r="56" spans="2:8" ht="12.75">
      <c r="B56" s="32" t="s">
        <v>259</v>
      </c>
      <c r="E56">
        <v>2003</v>
      </c>
      <c r="F56">
        <v>2002</v>
      </c>
      <c r="G56">
        <v>2003</v>
      </c>
      <c r="H56">
        <v>2002</v>
      </c>
    </row>
    <row r="57" spans="5:8" ht="12.75">
      <c r="E57" s="1" t="s">
        <v>11</v>
      </c>
      <c r="F57" s="1" t="s">
        <v>11</v>
      </c>
      <c r="G57" s="1" t="s">
        <v>11</v>
      </c>
      <c r="H57" s="1" t="s">
        <v>11</v>
      </c>
    </row>
    <row r="59" spans="2:8" ht="12.75">
      <c r="B59" t="s">
        <v>22</v>
      </c>
      <c r="E59" s="2">
        <v>42656</v>
      </c>
      <c r="F59" s="2">
        <v>36995</v>
      </c>
      <c r="G59" s="26">
        <v>8907</v>
      </c>
      <c r="H59" s="26">
        <v>6673</v>
      </c>
    </row>
    <row r="60" spans="2:8" ht="12.75">
      <c r="B60" t="s">
        <v>23</v>
      </c>
      <c r="E60" s="2">
        <v>23506</v>
      </c>
      <c r="F60" s="2">
        <v>15942</v>
      </c>
      <c r="G60" s="26">
        <v>2364</v>
      </c>
      <c r="H60" s="26">
        <v>1750</v>
      </c>
    </row>
    <row r="61" spans="2:8" ht="12.75">
      <c r="B61" t="s">
        <v>232</v>
      </c>
      <c r="E61" s="7">
        <v>34</v>
      </c>
      <c r="F61" s="28">
        <v>566</v>
      </c>
      <c r="G61" s="28">
        <v>439</v>
      </c>
      <c r="H61" s="28">
        <v>454</v>
      </c>
    </row>
    <row r="62" spans="5:8" ht="12.75">
      <c r="E62" s="16">
        <f>SUM(E59:E61)</f>
        <v>66196</v>
      </c>
      <c r="F62" s="29">
        <f>SUM(F59:F61)</f>
        <v>53503</v>
      </c>
      <c r="G62" s="29">
        <f>SUM(G59:G61)</f>
        <v>11710</v>
      </c>
      <c r="H62" s="29">
        <f>SUM(H59:H61)</f>
        <v>8877</v>
      </c>
    </row>
    <row r="63" spans="2:8" ht="12.75">
      <c r="B63" t="s">
        <v>26</v>
      </c>
      <c r="E63" s="31">
        <v>0</v>
      </c>
      <c r="F63" s="28">
        <v>0</v>
      </c>
      <c r="G63" s="28">
        <v>0</v>
      </c>
      <c r="H63" s="28">
        <v>0</v>
      </c>
    </row>
    <row r="64" spans="2:6" ht="12.75">
      <c r="B64" t="s">
        <v>24</v>
      </c>
      <c r="E64" s="5">
        <f>SUM(E62:E63)</f>
        <v>66196</v>
      </c>
      <c r="F64" s="5">
        <f>SUM(F62:F63)</f>
        <v>53503</v>
      </c>
    </row>
    <row r="65" spans="5:8" ht="12.75">
      <c r="E65" s="16"/>
      <c r="F65" s="16"/>
      <c r="G65" s="29"/>
      <c r="H65" s="29"/>
    </row>
    <row r="66" spans="2:8" ht="12.75">
      <c r="B66" t="s">
        <v>57</v>
      </c>
      <c r="E66" s="16"/>
      <c r="F66" s="16"/>
      <c r="G66" s="29">
        <f>SUM(G62:G63)</f>
        <v>11710</v>
      </c>
      <c r="H66" s="29">
        <f>SUM(H62:H63)</f>
        <v>8877</v>
      </c>
    </row>
    <row r="67" spans="2:8" ht="12.75">
      <c r="B67" s="14" t="s">
        <v>58</v>
      </c>
      <c r="C67" s="4"/>
      <c r="D67" s="4"/>
      <c r="E67" s="33"/>
      <c r="F67" s="33"/>
      <c r="G67" s="29">
        <v>-417</v>
      </c>
      <c r="H67" s="29">
        <v>-194</v>
      </c>
    </row>
    <row r="68" spans="2:8" ht="12.75">
      <c r="B68" s="14" t="s">
        <v>59</v>
      </c>
      <c r="C68" s="4"/>
      <c r="D68" s="4"/>
      <c r="E68" s="33"/>
      <c r="F68" s="33"/>
      <c r="G68" s="29">
        <v>103</v>
      </c>
      <c r="H68" s="29">
        <v>85</v>
      </c>
    </row>
    <row r="69" spans="2:8" ht="12.75">
      <c r="B69" t="s">
        <v>60</v>
      </c>
      <c r="E69" s="16"/>
      <c r="F69" s="16"/>
      <c r="G69" s="29">
        <v>350</v>
      </c>
      <c r="H69" s="29">
        <v>664</v>
      </c>
    </row>
    <row r="70" spans="2:8" ht="12.75">
      <c r="B70" t="s">
        <v>25</v>
      </c>
      <c r="E70" s="16"/>
      <c r="F70" s="16"/>
      <c r="G70" s="30">
        <f>SUM(G65:G69)</f>
        <v>11746</v>
      </c>
      <c r="H70" s="30">
        <f>SUM(H65:H69)</f>
        <v>9432</v>
      </c>
    </row>
    <row r="72" spans="1:2" ht="12.75">
      <c r="A72" s="8" t="s">
        <v>114</v>
      </c>
      <c r="B72" s="4" t="s">
        <v>16</v>
      </c>
    </row>
    <row r="73" ht="12.75">
      <c r="B73" t="s">
        <v>17</v>
      </c>
    </row>
    <row r="74" ht="12.75">
      <c r="B74" t="s">
        <v>18</v>
      </c>
    </row>
    <row r="76" spans="1:2" ht="12.75">
      <c r="A76" s="8" t="s">
        <v>115</v>
      </c>
      <c r="B76" s="4" t="s">
        <v>96</v>
      </c>
    </row>
    <row r="77" ht="12.75">
      <c r="B77" t="s">
        <v>133</v>
      </c>
    </row>
    <row r="78" ht="12.75">
      <c r="B78" t="s">
        <v>296</v>
      </c>
    </row>
    <row r="79" ht="12.75">
      <c r="B79" t="s">
        <v>134</v>
      </c>
    </row>
    <row r="81" spans="1:2" ht="12.75">
      <c r="A81" s="8" t="s">
        <v>116</v>
      </c>
      <c r="B81" s="4" t="s">
        <v>85</v>
      </c>
    </row>
    <row r="82" ht="12.75">
      <c r="B82" t="s">
        <v>86</v>
      </c>
    </row>
    <row r="84" spans="1:2" ht="12.75">
      <c r="A84" s="8" t="s">
        <v>117</v>
      </c>
      <c r="B84" s="4" t="s">
        <v>88</v>
      </c>
    </row>
    <row r="85" ht="12.75">
      <c r="B85" t="s">
        <v>143</v>
      </c>
    </row>
    <row r="86" ht="12.75">
      <c r="B86" t="s">
        <v>271</v>
      </c>
    </row>
    <row r="88" spans="1:2" ht="12.75">
      <c r="A88" s="8" t="s">
        <v>172</v>
      </c>
      <c r="B88" s="4" t="s">
        <v>288</v>
      </c>
    </row>
    <row r="89" ht="12.75">
      <c r="B89" t="s">
        <v>217</v>
      </c>
    </row>
    <row r="90" ht="12.75">
      <c r="B90" s="14" t="s">
        <v>213</v>
      </c>
    </row>
    <row r="91" ht="12.75">
      <c r="B91" s="14" t="s">
        <v>227</v>
      </c>
    </row>
    <row r="92" ht="12.75">
      <c r="B92" s="14" t="s">
        <v>214</v>
      </c>
    </row>
    <row r="93" ht="12.75">
      <c r="B93" s="14" t="s">
        <v>228</v>
      </c>
    </row>
    <row r="94" ht="12.75">
      <c r="B94" s="14"/>
    </row>
    <row r="97" ht="12.75">
      <c r="A97" s="8" t="s">
        <v>0</v>
      </c>
    </row>
    <row r="98" ht="12.75">
      <c r="A98" s="8" t="s">
        <v>98</v>
      </c>
    </row>
    <row r="100" spans="1:2" ht="12.75">
      <c r="A100" s="8" t="s">
        <v>118</v>
      </c>
      <c r="B100" s="4" t="s">
        <v>28</v>
      </c>
    </row>
    <row r="101" ht="12.75">
      <c r="B101" s="14" t="s">
        <v>260</v>
      </c>
    </row>
    <row r="102" ht="12.75">
      <c r="B102" s="14" t="s">
        <v>261</v>
      </c>
    </row>
    <row r="103" ht="12.75">
      <c r="B103" s="14"/>
    </row>
    <row r="104" ht="12.75">
      <c r="B104" s="14" t="s">
        <v>262</v>
      </c>
    </row>
    <row r="105" ht="12.75">
      <c r="B105" s="14" t="s">
        <v>263</v>
      </c>
    </row>
    <row r="106" ht="12.75">
      <c r="B106" s="14"/>
    </row>
    <row r="108" spans="1:2" ht="12.75">
      <c r="A108" s="8" t="s">
        <v>119</v>
      </c>
      <c r="B108" s="4" t="s">
        <v>29</v>
      </c>
    </row>
    <row r="109" ht="12.75">
      <c r="B109" s="14" t="s">
        <v>264</v>
      </c>
    </row>
    <row r="110" ht="12.75">
      <c r="B110" s="14" t="s">
        <v>265</v>
      </c>
    </row>
    <row r="111" ht="12.75">
      <c r="B111" s="14"/>
    </row>
    <row r="112" ht="12.75">
      <c r="B112" s="14"/>
    </row>
    <row r="113" spans="1:2" ht="12.75">
      <c r="A113" s="8" t="s">
        <v>120</v>
      </c>
      <c r="B113" s="4" t="s">
        <v>145</v>
      </c>
    </row>
    <row r="114" ht="12.75">
      <c r="B114" s="14" t="s">
        <v>289</v>
      </c>
    </row>
    <row r="115" ht="12.75">
      <c r="B115" s="14" t="s">
        <v>290</v>
      </c>
    </row>
    <row r="116" ht="12.75">
      <c r="B116" s="14" t="s">
        <v>291</v>
      </c>
    </row>
    <row r="117" ht="12.75">
      <c r="B117" s="14"/>
    </row>
    <row r="118" ht="12.75">
      <c r="B118" s="14"/>
    </row>
    <row r="119" spans="1:2" ht="12.75">
      <c r="A119" s="8" t="s">
        <v>121</v>
      </c>
      <c r="B119" s="4" t="s">
        <v>99</v>
      </c>
    </row>
    <row r="120" ht="12.75">
      <c r="B120" t="s">
        <v>100</v>
      </c>
    </row>
    <row r="122" spans="1:8" ht="12.75">
      <c r="A122" s="8" t="s">
        <v>122</v>
      </c>
      <c r="B122" s="4" t="s">
        <v>35</v>
      </c>
      <c r="E122" s="53" t="s">
        <v>65</v>
      </c>
      <c r="F122" s="53"/>
      <c r="G122" s="53" t="s">
        <v>258</v>
      </c>
      <c r="H122" s="53"/>
    </row>
    <row r="123" spans="5:8" ht="12.75">
      <c r="E123" s="56" t="s">
        <v>259</v>
      </c>
      <c r="F123" s="56"/>
      <c r="G123" s="56" t="s">
        <v>259</v>
      </c>
      <c r="H123" s="56"/>
    </row>
    <row r="124" spans="5:8" ht="12.75">
      <c r="E124">
        <v>2003</v>
      </c>
      <c r="F124">
        <v>2002</v>
      </c>
      <c r="G124">
        <v>2003</v>
      </c>
      <c r="H124">
        <v>2002</v>
      </c>
    </row>
    <row r="125" spans="5:8" ht="12.75">
      <c r="E125" s="1" t="s">
        <v>11</v>
      </c>
      <c r="F125" s="1" t="s">
        <v>11</v>
      </c>
      <c r="G125" s="1" t="s">
        <v>11</v>
      </c>
      <c r="H125" s="1" t="s">
        <v>11</v>
      </c>
    </row>
    <row r="126" spans="2:8" ht="12.75">
      <c r="B126" t="s">
        <v>167</v>
      </c>
      <c r="E126" s="2"/>
      <c r="F126" s="2"/>
      <c r="G126" s="2"/>
      <c r="H126" s="2"/>
    </row>
    <row r="127" spans="2:8" ht="12.75">
      <c r="B127" s="25" t="s">
        <v>168</v>
      </c>
      <c r="E127" s="2">
        <f>1815-1279</f>
        <v>536</v>
      </c>
      <c r="F127" s="2">
        <v>1090</v>
      </c>
      <c r="G127" s="2">
        <v>1815</v>
      </c>
      <c r="H127" s="2">
        <v>1799</v>
      </c>
    </row>
    <row r="128" spans="2:9" ht="12.75">
      <c r="B128" s="25" t="s">
        <v>169</v>
      </c>
      <c r="E128" s="7">
        <v>0</v>
      </c>
      <c r="F128" s="7">
        <v>0</v>
      </c>
      <c r="G128" s="7">
        <v>0</v>
      </c>
      <c r="H128" s="7">
        <v>0</v>
      </c>
      <c r="I128" s="2"/>
    </row>
    <row r="129" spans="5:8" ht="12.75">
      <c r="E129" s="2">
        <f>SUM(E127:E128)</f>
        <v>536</v>
      </c>
      <c r="F129" s="2">
        <f>SUM(F127:F128)</f>
        <v>1090</v>
      </c>
      <c r="G129" s="2">
        <f>SUM(G127:G128)</f>
        <v>1815</v>
      </c>
      <c r="H129" s="2">
        <f>SUM(H127:H128)</f>
        <v>1799</v>
      </c>
    </row>
    <row r="130" spans="2:8" ht="12.75">
      <c r="B130" t="s">
        <v>166</v>
      </c>
      <c r="E130" s="7">
        <v>0</v>
      </c>
      <c r="F130" s="7">
        <v>0</v>
      </c>
      <c r="G130" s="7">
        <v>0</v>
      </c>
      <c r="H130" s="7">
        <v>0</v>
      </c>
    </row>
    <row r="131" spans="5:8" ht="12.75">
      <c r="E131" s="2">
        <f>SUM(E129:E130)</f>
        <v>536</v>
      </c>
      <c r="F131" s="2">
        <f>SUM(F129:F130)</f>
        <v>1090</v>
      </c>
      <c r="G131" s="2">
        <f>SUM(G129:G130)</f>
        <v>1815</v>
      </c>
      <c r="H131" s="2">
        <f>SUM(H129:H130)</f>
        <v>1799</v>
      </c>
    </row>
    <row r="132" spans="2:8" ht="12.75">
      <c r="B132" s="14" t="s">
        <v>36</v>
      </c>
      <c r="E132" s="2"/>
      <c r="F132" s="2"/>
      <c r="G132" s="2"/>
      <c r="H132" s="2"/>
    </row>
    <row r="133" spans="2:8" ht="12.75">
      <c r="B133" s="14" t="s">
        <v>37</v>
      </c>
      <c r="E133" s="2">
        <f>100-81</f>
        <v>19</v>
      </c>
      <c r="F133" s="2">
        <v>83</v>
      </c>
      <c r="G133" s="2">
        <v>100</v>
      </c>
      <c r="H133" s="2">
        <v>186</v>
      </c>
    </row>
    <row r="134" spans="5:8" ht="12.75">
      <c r="E134" s="5">
        <f>SUM(E131:E133)</f>
        <v>555</v>
      </c>
      <c r="F134" s="5">
        <f>SUM(F131:F133)</f>
        <v>1173</v>
      </c>
      <c r="G134" s="5">
        <f>SUM(G131:G133)</f>
        <v>1915</v>
      </c>
      <c r="H134" s="5">
        <f>SUM(H131:H133)</f>
        <v>1985</v>
      </c>
    </row>
    <row r="135" ht="12.75">
      <c r="B135" t="s">
        <v>225</v>
      </c>
    </row>
    <row r="136" ht="12.75">
      <c r="B136" t="s">
        <v>226</v>
      </c>
    </row>
    <row r="138" spans="1:2" ht="12.75">
      <c r="A138" s="8" t="s">
        <v>123</v>
      </c>
      <c r="B138" s="4" t="s">
        <v>78</v>
      </c>
    </row>
    <row r="139" ht="12.75">
      <c r="B139" t="s">
        <v>223</v>
      </c>
    </row>
    <row r="141" spans="1:2" ht="12.75">
      <c r="A141" s="8" t="s">
        <v>124</v>
      </c>
      <c r="B141" s="4" t="s">
        <v>138</v>
      </c>
    </row>
    <row r="142" ht="12.75">
      <c r="B142" t="s">
        <v>224</v>
      </c>
    </row>
    <row r="143" ht="12.75">
      <c r="B143" t="s">
        <v>79</v>
      </c>
    </row>
    <row r="145" ht="12.75">
      <c r="A145" s="8" t="s">
        <v>0</v>
      </c>
    </row>
    <row r="146" ht="12.75">
      <c r="A146" s="8" t="s">
        <v>98</v>
      </c>
    </row>
    <row r="148" spans="1:2" ht="12.75">
      <c r="A148" s="8" t="s">
        <v>125</v>
      </c>
      <c r="B148" s="4" t="s">
        <v>80</v>
      </c>
    </row>
    <row r="149" spans="1:2" s="14" customFormat="1" ht="12.75">
      <c r="A149" s="27"/>
      <c r="B149" s="14" t="s">
        <v>292</v>
      </c>
    </row>
    <row r="150" spans="1:2" s="14" customFormat="1" ht="12.75">
      <c r="A150" s="27"/>
      <c r="B150" s="14" t="s">
        <v>293</v>
      </c>
    </row>
    <row r="151" spans="1:2" s="14" customFormat="1" ht="12.75">
      <c r="A151" s="27"/>
      <c r="B151" s="14" t="s">
        <v>294</v>
      </c>
    </row>
    <row r="152" spans="1:2" s="14" customFormat="1" ht="12.75">
      <c r="A152" s="27"/>
      <c r="B152" s="14" t="s">
        <v>295</v>
      </c>
    </row>
    <row r="153" s="14" customFormat="1" ht="12.75">
      <c r="A153" s="27"/>
    </row>
    <row r="154" ht="12.75">
      <c r="B154" t="s">
        <v>273</v>
      </c>
    </row>
    <row r="155" ht="12.75">
      <c r="B155" t="s">
        <v>274</v>
      </c>
    </row>
    <row r="156" ht="14.25" customHeight="1"/>
    <row r="158" spans="1:2" ht="12.75">
      <c r="A158" s="8" t="s">
        <v>126</v>
      </c>
      <c r="B158" s="4" t="s">
        <v>81</v>
      </c>
    </row>
    <row r="159" spans="5:8" ht="12.75">
      <c r="E159" s="15"/>
      <c r="F159" s="15"/>
      <c r="G159" s="15" t="s">
        <v>266</v>
      </c>
      <c r="H159" s="15" t="s">
        <v>144</v>
      </c>
    </row>
    <row r="160" spans="2:8" ht="12.75">
      <c r="B160" s="4" t="s">
        <v>30</v>
      </c>
      <c r="E160" s="13"/>
      <c r="F160" s="13"/>
      <c r="G160" s="13" t="s">
        <v>11</v>
      </c>
      <c r="H160" s="13" t="s">
        <v>11</v>
      </c>
    </row>
    <row r="161" spans="2:8" ht="12.75">
      <c r="B161" t="s">
        <v>240</v>
      </c>
      <c r="E161" s="2"/>
      <c r="F161" s="2"/>
      <c r="G161" s="2">
        <v>0</v>
      </c>
      <c r="H161" s="2">
        <v>836</v>
      </c>
    </row>
    <row r="162" spans="2:8" ht="12.75">
      <c r="B162" t="s">
        <v>164</v>
      </c>
      <c r="E162" s="2"/>
      <c r="F162" s="2"/>
      <c r="G162" s="2">
        <v>14844</v>
      </c>
      <c r="H162" s="2">
        <v>5657</v>
      </c>
    </row>
    <row r="163" spans="2:8" ht="12.75">
      <c r="B163" t="s">
        <v>83</v>
      </c>
      <c r="E163" s="2"/>
      <c r="F163" s="2"/>
      <c r="G163" s="2">
        <v>835</v>
      </c>
      <c r="H163" s="2">
        <v>418</v>
      </c>
    </row>
    <row r="164" spans="2:8" ht="12.75">
      <c r="B164" t="s">
        <v>165</v>
      </c>
      <c r="E164" s="2"/>
      <c r="F164" s="2"/>
      <c r="G164" s="2">
        <v>0</v>
      </c>
      <c r="H164" s="2">
        <v>1570</v>
      </c>
    </row>
    <row r="165" spans="2:8" ht="12.75">
      <c r="B165" t="s">
        <v>82</v>
      </c>
      <c r="E165" s="2"/>
      <c r="F165" s="2"/>
      <c r="G165" s="2">
        <v>101</v>
      </c>
      <c r="H165" s="2">
        <v>398</v>
      </c>
    </row>
    <row r="166" spans="7:8" ht="12.75">
      <c r="G166" s="5">
        <f>SUM(G161:G165)</f>
        <v>15780</v>
      </c>
      <c r="H166" s="5">
        <f>SUM(H161:H165)</f>
        <v>8879</v>
      </c>
    </row>
    <row r="167" spans="2:8" ht="12.75">
      <c r="B167" s="4" t="s">
        <v>31</v>
      </c>
      <c r="G167" s="2"/>
      <c r="H167" s="2"/>
    </row>
    <row r="168" spans="2:8" ht="12.75">
      <c r="B168" t="s">
        <v>83</v>
      </c>
      <c r="G168" s="2">
        <v>0</v>
      </c>
      <c r="H168" s="2">
        <v>549</v>
      </c>
    </row>
    <row r="169" spans="2:8" ht="12.75">
      <c r="B169" t="s">
        <v>82</v>
      </c>
      <c r="G169" s="2">
        <v>895</v>
      </c>
      <c r="H169" s="2">
        <v>895</v>
      </c>
    </row>
    <row r="170" spans="7:8" ht="12.75">
      <c r="G170" s="5">
        <f>SUM(G168:G169)</f>
        <v>895</v>
      </c>
      <c r="H170" s="5">
        <f>SUM(H168:H169)</f>
        <v>1444</v>
      </c>
    </row>
    <row r="171" spans="2:8" ht="12.75">
      <c r="B171" s="4" t="s">
        <v>6</v>
      </c>
      <c r="G171" s="16">
        <f>+G166+G170</f>
        <v>16675</v>
      </c>
      <c r="H171" s="16">
        <f>+H166+H170</f>
        <v>10323</v>
      </c>
    </row>
    <row r="172" spans="2:8" ht="12.75">
      <c r="B172" s="4"/>
      <c r="G172" s="16"/>
      <c r="H172" s="16"/>
    </row>
    <row r="173" spans="1:8" s="14" customFormat="1" ht="12.75">
      <c r="A173" s="27"/>
      <c r="B173" s="14" t="s">
        <v>242</v>
      </c>
      <c r="G173" s="29"/>
      <c r="H173" s="29"/>
    </row>
    <row r="174" spans="1:2" s="14" customFormat="1" ht="12.75">
      <c r="A174" s="27"/>
      <c r="B174" s="14" t="s">
        <v>241</v>
      </c>
    </row>
    <row r="175" s="14" customFormat="1" ht="12.75">
      <c r="A175" s="27"/>
    </row>
    <row r="176" spans="1:8" s="14" customFormat="1" ht="12.75">
      <c r="A176" s="27"/>
      <c r="D176" s="13" t="s">
        <v>233</v>
      </c>
      <c r="E176" s="46" t="s">
        <v>234</v>
      </c>
      <c r="G176" s="13"/>
      <c r="H176" s="46"/>
    </row>
    <row r="177" spans="1:5" s="14" customFormat="1" ht="12.75">
      <c r="A177" s="27"/>
      <c r="B177" s="49" t="s">
        <v>235</v>
      </c>
      <c r="C177" s="23">
        <v>1648000</v>
      </c>
      <c r="D177" s="50">
        <v>3.825</v>
      </c>
      <c r="E177" s="23">
        <f>+C177*D177</f>
        <v>6303600</v>
      </c>
    </row>
    <row r="178" spans="1:5" s="14" customFormat="1" ht="12.75">
      <c r="A178" s="27"/>
      <c r="B178" s="49" t="s">
        <v>236</v>
      </c>
      <c r="C178" s="23">
        <v>1193000</v>
      </c>
      <c r="D178" s="50">
        <v>4.452</v>
      </c>
      <c r="E178" s="23">
        <f>+C178*D178</f>
        <v>5311236</v>
      </c>
    </row>
    <row r="179" spans="1:5" s="14" customFormat="1" ht="12.75">
      <c r="A179" s="27"/>
      <c r="B179" s="49" t="s">
        <v>237</v>
      </c>
      <c r="C179" s="23">
        <v>40000</v>
      </c>
      <c r="D179" s="50">
        <v>6.377</v>
      </c>
      <c r="E179" s="23">
        <f>+C179*D179</f>
        <v>255080</v>
      </c>
    </row>
    <row r="180" spans="1:5" s="14" customFormat="1" ht="12.75">
      <c r="A180" s="27"/>
      <c r="B180" s="49" t="s">
        <v>238</v>
      </c>
      <c r="C180" s="23">
        <v>90980000</v>
      </c>
      <c r="D180" s="50">
        <v>0.0344</v>
      </c>
      <c r="E180" s="23">
        <f>+C180*D180</f>
        <v>3129712</v>
      </c>
    </row>
    <row r="183" ht="12.75">
      <c r="A183" s="8" t="s">
        <v>0</v>
      </c>
    </row>
    <row r="184" ht="12.75">
      <c r="A184" s="8" t="s">
        <v>98</v>
      </c>
    </row>
    <row r="186" spans="1:2" ht="12.75">
      <c r="A186" s="8" t="s">
        <v>127</v>
      </c>
      <c r="B186" s="4" t="s">
        <v>32</v>
      </c>
    </row>
    <row r="187" ht="12.75">
      <c r="B187" s="14" t="s">
        <v>101</v>
      </c>
    </row>
    <row r="188" spans="1:2" s="14" customFormat="1" ht="12.75">
      <c r="A188" s="8"/>
      <c r="B188" s="14" t="s">
        <v>102</v>
      </c>
    </row>
    <row r="189" spans="1:2" s="14" customFormat="1" ht="12.75">
      <c r="A189" s="8"/>
      <c r="B189" s="14" t="s">
        <v>103</v>
      </c>
    </row>
    <row r="190" spans="1:2" s="14" customFormat="1" ht="12.75">
      <c r="A190" s="8"/>
      <c r="B190" s="14" t="s">
        <v>272</v>
      </c>
    </row>
    <row r="191" s="14" customFormat="1" ht="12.75">
      <c r="A191" s="8"/>
    </row>
    <row r="192" spans="1:2" s="14" customFormat="1" ht="12.75">
      <c r="A192" s="8"/>
      <c r="B192" s="14" t="s">
        <v>173</v>
      </c>
    </row>
    <row r="193" spans="1:2" s="14" customFormat="1" ht="12.75">
      <c r="A193" s="8"/>
      <c r="B193" s="14" t="s">
        <v>281</v>
      </c>
    </row>
    <row r="194" spans="1:2" s="14" customFormat="1" ht="12.75">
      <c r="A194" s="8"/>
      <c r="B194" s="14" t="s">
        <v>140</v>
      </c>
    </row>
    <row r="195" spans="1:2" s="14" customFormat="1" ht="12.75">
      <c r="A195" s="8"/>
      <c r="B195" s="14" t="s">
        <v>141</v>
      </c>
    </row>
    <row r="196" s="14" customFormat="1" ht="12.75">
      <c r="A196" s="8"/>
    </row>
    <row r="197" spans="1:2" ht="12.75">
      <c r="A197" s="8" t="s">
        <v>128</v>
      </c>
      <c r="B197" s="4" t="s">
        <v>33</v>
      </c>
    </row>
    <row r="198" ht="12.75">
      <c r="B198" t="s">
        <v>146</v>
      </c>
    </row>
    <row r="199" ht="12.75">
      <c r="B199" t="s">
        <v>147</v>
      </c>
    </row>
    <row r="201" spans="1:2" ht="12.75">
      <c r="A201" s="8" t="s">
        <v>129</v>
      </c>
      <c r="B201" s="4" t="s">
        <v>84</v>
      </c>
    </row>
    <row r="202" ht="12.75">
      <c r="B202" s="14" t="s">
        <v>218</v>
      </c>
    </row>
    <row r="203" ht="12.75">
      <c r="B203" s="14"/>
    </row>
    <row r="204" spans="1:10" s="14" customFormat="1" ht="12.75">
      <c r="A204" s="8" t="s">
        <v>130</v>
      </c>
      <c r="B204" s="4" t="s">
        <v>97</v>
      </c>
      <c r="C204"/>
      <c r="D204"/>
      <c r="E204"/>
      <c r="F204"/>
      <c r="G204"/>
      <c r="H204"/>
      <c r="I204"/>
      <c r="J204"/>
    </row>
    <row r="205" spans="1:10" s="14" customFormat="1" ht="12.75">
      <c r="A205" s="8"/>
      <c r="B205" s="4"/>
      <c r="C205"/>
      <c r="D205"/>
      <c r="E205"/>
      <c r="F205"/>
      <c r="G205"/>
      <c r="H205"/>
      <c r="I205"/>
      <c r="J205"/>
    </row>
    <row r="206" spans="1:10" s="14" customFormat="1" ht="12.75">
      <c r="A206" s="8"/>
      <c r="B206" s="4" t="s">
        <v>184</v>
      </c>
      <c r="C206"/>
      <c r="D206"/>
      <c r="E206"/>
      <c r="F206"/>
      <c r="G206"/>
      <c r="H206"/>
      <c r="I206"/>
      <c r="J206"/>
    </row>
    <row r="207" spans="1:10" s="14" customFormat="1" ht="12.75">
      <c r="A207" s="8"/>
      <c r="B207" t="s">
        <v>34</v>
      </c>
      <c r="C207"/>
      <c r="D207"/>
      <c r="E207"/>
      <c r="F207"/>
      <c r="G207"/>
      <c r="H207"/>
      <c r="I207"/>
      <c r="J207"/>
    </row>
    <row r="208" spans="1:10" s="14" customFormat="1" ht="12.75">
      <c r="A208" s="8"/>
      <c r="B208" t="s">
        <v>267</v>
      </c>
      <c r="C208"/>
      <c r="D208"/>
      <c r="E208"/>
      <c r="F208"/>
      <c r="G208"/>
      <c r="H208"/>
      <c r="I208"/>
      <c r="J208"/>
    </row>
    <row r="209" spans="1:10" s="14" customFormat="1" ht="12.75">
      <c r="A209" s="8"/>
      <c r="B209" t="s">
        <v>268</v>
      </c>
      <c r="C209"/>
      <c r="D209"/>
      <c r="E209"/>
      <c r="F209"/>
      <c r="G209"/>
      <c r="H209"/>
      <c r="I209"/>
      <c r="J209"/>
    </row>
    <row r="210" spans="1:10" s="14" customFormat="1" ht="12.75">
      <c r="A210" s="8"/>
      <c r="B210"/>
      <c r="C210"/>
      <c r="D210"/>
      <c r="E210"/>
      <c r="F210"/>
      <c r="G210"/>
      <c r="H210"/>
      <c r="I210"/>
      <c r="J210"/>
    </row>
    <row r="211" spans="1:10" s="14" customFormat="1" ht="12.75">
      <c r="A211" s="8"/>
      <c r="B211"/>
      <c r="C211"/>
      <c r="D211"/>
      <c r="E211" s="55" t="s">
        <v>187</v>
      </c>
      <c r="F211" s="55"/>
      <c r="G211" s="55" t="s">
        <v>188</v>
      </c>
      <c r="H211" s="55"/>
      <c r="I211"/>
      <c r="J211"/>
    </row>
    <row r="212" spans="1:10" s="14" customFormat="1" ht="12.75">
      <c r="A212" s="8"/>
      <c r="B212" s="4" t="s">
        <v>269</v>
      </c>
      <c r="C212"/>
      <c r="D212"/>
      <c r="E212" s="4">
        <v>2003</v>
      </c>
      <c r="F212" s="4">
        <v>2002</v>
      </c>
      <c r="G212" s="4">
        <v>2003</v>
      </c>
      <c r="H212" s="4">
        <v>2002</v>
      </c>
      <c r="I212"/>
      <c r="J212"/>
    </row>
    <row r="213" spans="1:10" s="14" customFormat="1" ht="12.75">
      <c r="A213" s="8"/>
      <c r="B213"/>
      <c r="C213"/>
      <c r="D213"/>
      <c r="E213"/>
      <c r="F213"/>
      <c r="G213"/>
      <c r="H213"/>
      <c r="I213"/>
      <c r="J213"/>
    </row>
    <row r="214" spans="1:10" s="14" customFormat="1" ht="12.75">
      <c r="A214" s="8"/>
      <c r="B214" t="s">
        <v>189</v>
      </c>
      <c r="C214"/>
      <c r="D214"/>
      <c r="E214" s="2">
        <v>3923</v>
      </c>
      <c r="F214" s="2">
        <v>4355</v>
      </c>
      <c r="G214" s="2">
        <v>9836</v>
      </c>
      <c r="H214" s="2">
        <v>7455</v>
      </c>
      <c r="I214"/>
      <c r="J214"/>
    </row>
    <row r="215" spans="5:8" ht="12.75">
      <c r="E215" s="2"/>
      <c r="F215" s="2"/>
      <c r="G215" s="2"/>
      <c r="H215" s="2"/>
    </row>
    <row r="216" spans="2:8" ht="12.75">
      <c r="B216" t="s">
        <v>185</v>
      </c>
      <c r="E216" s="2"/>
      <c r="F216" s="2"/>
      <c r="G216" s="2"/>
      <c r="H216" s="2"/>
    </row>
    <row r="217" spans="2:8" ht="12.75">
      <c r="B217" t="s">
        <v>186</v>
      </c>
      <c r="E217" s="2">
        <v>61377</v>
      </c>
      <c r="F217" s="2">
        <v>61377</v>
      </c>
      <c r="G217" s="2">
        <v>61377</v>
      </c>
      <c r="H217" s="2">
        <v>61377</v>
      </c>
    </row>
    <row r="219" spans="2:8" ht="12.75">
      <c r="B219" t="s">
        <v>190</v>
      </c>
      <c r="E219" s="35">
        <f>+E214*100/E217</f>
        <v>6.391645078775437</v>
      </c>
      <c r="F219" s="35">
        <f>+F214*100/F217</f>
        <v>7.0954917966013324</v>
      </c>
      <c r="G219" s="35">
        <f>+G214*100/G217</f>
        <v>16.025547029017385</v>
      </c>
      <c r="H219" s="35">
        <f>+H214*100/H217</f>
        <v>12.146243706926047</v>
      </c>
    </row>
    <row r="220" spans="2:8" ht="12.75">
      <c r="B220" t="s">
        <v>191</v>
      </c>
      <c r="E220" s="36" t="s">
        <v>192</v>
      </c>
      <c r="F220" s="36" t="s">
        <v>192</v>
      </c>
      <c r="G220" s="36" t="s">
        <v>192</v>
      </c>
      <c r="H220" s="36" t="s">
        <v>192</v>
      </c>
    </row>
    <row r="222" ht="12.75">
      <c r="B222" t="s">
        <v>222</v>
      </c>
    </row>
    <row r="223" ht="12.75">
      <c r="B223" t="s">
        <v>270</v>
      </c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spans="1:10" s="14" customFormat="1" ht="12.75">
      <c r="A230" s="8"/>
      <c r="B230"/>
      <c r="C230"/>
      <c r="D230"/>
      <c r="E230"/>
      <c r="F230"/>
      <c r="G230"/>
      <c r="H230"/>
      <c r="I230"/>
      <c r="J230"/>
    </row>
    <row r="231" spans="1:10" s="14" customFormat="1" ht="12.75">
      <c r="A231" s="8" t="s">
        <v>0</v>
      </c>
      <c r="B231"/>
      <c r="C231"/>
      <c r="D231"/>
      <c r="E231"/>
      <c r="F231"/>
      <c r="G231"/>
      <c r="H231"/>
      <c r="I231"/>
      <c r="J231"/>
    </row>
    <row r="232" spans="1:10" s="14" customFormat="1" ht="12.75">
      <c r="A232" s="8" t="s">
        <v>98</v>
      </c>
      <c r="B232"/>
      <c r="C232"/>
      <c r="D232"/>
      <c r="E232"/>
      <c r="F232"/>
      <c r="G232"/>
      <c r="H232"/>
      <c r="I232"/>
      <c r="J232"/>
    </row>
    <row r="233" spans="1:10" s="14" customFormat="1" ht="12.75">
      <c r="A233" s="8"/>
      <c r="B233"/>
      <c r="C233"/>
      <c r="D233"/>
      <c r="E233"/>
      <c r="F233"/>
      <c r="G233"/>
      <c r="H233"/>
      <c r="I233"/>
      <c r="J233"/>
    </row>
    <row r="234" spans="1:2" ht="12.75">
      <c r="A234" s="8" t="s">
        <v>193</v>
      </c>
      <c r="B234" s="4" t="s">
        <v>200</v>
      </c>
    </row>
    <row r="235" spans="1:10" ht="12.75">
      <c r="A235" s="27"/>
      <c r="B235" s="14" t="s">
        <v>213</v>
      </c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7"/>
      <c r="B236" s="14" t="s">
        <v>227</v>
      </c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7"/>
      <c r="B237" s="14" t="s">
        <v>214</v>
      </c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7"/>
      <c r="B238" s="14" t="s">
        <v>228</v>
      </c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7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7"/>
      <c r="B240" s="14" t="s">
        <v>229</v>
      </c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7"/>
      <c r="B241" s="14" t="s">
        <v>230</v>
      </c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7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6:9" ht="12.75">
      <c r="F243" s="13" t="s">
        <v>205</v>
      </c>
      <c r="G243" s="13" t="s">
        <v>206</v>
      </c>
      <c r="H243" s="13" t="s">
        <v>208</v>
      </c>
      <c r="I243" s="4"/>
    </row>
    <row r="244" spans="2:9" ht="12.75">
      <c r="B244" s="4" t="s">
        <v>215</v>
      </c>
      <c r="F244" s="13" t="s">
        <v>203</v>
      </c>
      <c r="G244" s="13" t="s">
        <v>207</v>
      </c>
      <c r="H244" s="13" t="s">
        <v>209</v>
      </c>
      <c r="I244" s="4"/>
    </row>
    <row r="245" spans="6:9" ht="12.75">
      <c r="F245" s="13" t="s">
        <v>11</v>
      </c>
      <c r="G245" s="13" t="s">
        <v>11</v>
      </c>
      <c r="H245" s="13" t="s">
        <v>11</v>
      </c>
      <c r="I245" s="4"/>
    </row>
    <row r="246" ht="12.75">
      <c r="B246" s="4" t="s">
        <v>201</v>
      </c>
    </row>
    <row r="247" ht="12.75">
      <c r="B247" s="21" t="s">
        <v>142</v>
      </c>
    </row>
    <row r="248" spans="2:8" ht="12.75">
      <c r="B248" t="s">
        <v>202</v>
      </c>
      <c r="F248" s="2">
        <v>35126</v>
      </c>
      <c r="G248" s="2">
        <v>2872</v>
      </c>
      <c r="H248" s="2">
        <f>+F248-G248</f>
        <v>32254</v>
      </c>
    </row>
    <row r="249" spans="6:8" ht="12.75">
      <c r="F249" s="2"/>
      <c r="G249" s="2"/>
      <c r="H249" s="2"/>
    </row>
    <row r="250" spans="1:10" s="14" customFormat="1" ht="12.75">
      <c r="A250" s="8"/>
      <c r="B250" s="4" t="s">
        <v>210</v>
      </c>
      <c r="C250"/>
      <c r="D250"/>
      <c r="E250"/>
      <c r="F250" s="2"/>
      <c r="G250" s="2"/>
      <c r="H250" s="2"/>
      <c r="I250"/>
      <c r="J250"/>
    </row>
    <row r="251" spans="1:10" s="14" customFormat="1" ht="12.75">
      <c r="A251" s="8"/>
      <c r="B251" t="s">
        <v>204</v>
      </c>
      <c r="C251"/>
      <c r="D251"/>
      <c r="E251"/>
      <c r="F251" s="2">
        <v>3121</v>
      </c>
      <c r="G251" s="2">
        <f>+G248</f>
        <v>2872</v>
      </c>
      <c r="H251" s="2">
        <f>+F251+G251</f>
        <v>5993</v>
      </c>
      <c r="I251"/>
      <c r="J251"/>
    </row>
    <row r="252" spans="1:10" s="14" customFormat="1" ht="12.75">
      <c r="A252" s="8"/>
      <c r="B252"/>
      <c r="C252"/>
      <c r="D252"/>
      <c r="E252" s="2"/>
      <c r="F252" s="2"/>
      <c r="G252" s="2"/>
      <c r="H252" s="2"/>
      <c r="I252"/>
      <c r="J252"/>
    </row>
    <row r="253" spans="1:10" s="14" customFormat="1" ht="12.75">
      <c r="A253" s="8"/>
      <c r="B253"/>
      <c r="C253"/>
      <c r="D253"/>
      <c r="E253"/>
      <c r="F253"/>
      <c r="G253"/>
      <c r="H253"/>
      <c r="I253"/>
      <c r="J253"/>
    </row>
    <row r="254" spans="1:10" s="14" customFormat="1" ht="12.75">
      <c r="A254" s="8"/>
      <c r="B254"/>
      <c r="C254"/>
      <c r="D254"/>
      <c r="E254"/>
      <c r="F254"/>
      <c r="G254"/>
      <c r="H254"/>
      <c r="I254"/>
      <c r="J254"/>
    </row>
    <row r="255" spans="1:10" s="14" customFormat="1" ht="12.75">
      <c r="A255" s="8"/>
      <c r="B255" t="s">
        <v>297</v>
      </c>
      <c r="C255"/>
      <c r="D255"/>
      <c r="E255"/>
      <c r="F255"/>
      <c r="G255"/>
      <c r="H255"/>
      <c r="I255"/>
      <c r="J255"/>
    </row>
    <row r="256" spans="1:10" s="14" customFormat="1" ht="12.75">
      <c r="A256" s="8"/>
      <c r="B256"/>
      <c r="C256"/>
      <c r="D256"/>
      <c r="E256"/>
      <c r="F256"/>
      <c r="G256"/>
      <c r="H256"/>
      <c r="I256"/>
      <c r="J256"/>
    </row>
    <row r="257" spans="1:10" s="14" customFormat="1" ht="12.75">
      <c r="A257" s="8"/>
      <c r="B257"/>
      <c r="C257"/>
      <c r="D257"/>
      <c r="E257"/>
      <c r="F257"/>
      <c r="G257"/>
      <c r="H257"/>
      <c r="I257"/>
      <c r="J257"/>
    </row>
    <row r="258" ht="12.75">
      <c r="B258" t="s">
        <v>298</v>
      </c>
    </row>
    <row r="259" ht="12.75">
      <c r="B259" t="s">
        <v>299</v>
      </c>
    </row>
    <row r="260" ht="12.75">
      <c r="B260" t="s">
        <v>300</v>
      </c>
    </row>
    <row r="263" ht="12.75">
      <c r="B263" t="s">
        <v>301</v>
      </c>
    </row>
    <row r="265" ht="12.75">
      <c r="B265" s="4"/>
    </row>
    <row r="266" ht="12.75">
      <c r="B266" s="4"/>
    </row>
  </sheetData>
  <mergeCells count="10">
    <mergeCell ref="E211:F211"/>
    <mergeCell ref="G211:H211"/>
    <mergeCell ref="E123:F123"/>
    <mergeCell ref="G123:H123"/>
    <mergeCell ref="E122:F122"/>
    <mergeCell ref="G122:H122"/>
    <mergeCell ref="G41:H41"/>
    <mergeCell ref="E55:F55"/>
    <mergeCell ref="G55:H55"/>
    <mergeCell ref="G54:H54"/>
  </mergeCells>
  <printOptions/>
  <pageMargins left="0.75" right="0.75" top="1" bottom="1" header="0.5" footer="0.5"/>
  <pageSetup orientation="portrait" r:id="rId1"/>
  <rowBreaks count="5" manualBreakCount="5">
    <brk id="45" max="255" man="1"/>
    <brk id="95" max="255" man="1"/>
    <brk id="143" max="255" man="1"/>
    <brk id="180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2003-11-19T06:38:27Z</cp:lastPrinted>
  <dcterms:created xsi:type="dcterms:W3CDTF">2002-11-12T04:54:08Z</dcterms:created>
  <dcterms:modified xsi:type="dcterms:W3CDTF">2003-11-19T09:10:34Z</dcterms:modified>
  <cp:category/>
  <cp:version/>
  <cp:contentType/>
  <cp:contentStatus/>
</cp:coreProperties>
</file>