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8790" activeTab="4"/>
  </bookViews>
  <sheets>
    <sheet name="equity" sheetId="1" r:id="rId1"/>
    <sheet name="income" sheetId="2" r:id="rId2"/>
    <sheet name="bsheet" sheetId="3" r:id="rId3"/>
    <sheet name="c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<sst xmlns="http://schemas.openxmlformats.org/spreadsheetml/2006/main" count="419" uniqueCount="327">
  <si>
    <t>UPA CORPORATION BERHAD (384490-P)</t>
  </si>
  <si>
    <t>Condensed Consolidated Statement of Changes in Equity</t>
  </si>
  <si>
    <t>Share</t>
  </si>
  <si>
    <t>capital</t>
  </si>
  <si>
    <t>Retained</t>
  </si>
  <si>
    <t>profits</t>
  </si>
  <si>
    <t>Total</t>
  </si>
  <si>
    <t>RM'000</t>
  </si>
  <si>
    <t>premium</t>
  </si>
  <si>
    <t>Revaluation</t>
  </si>
  <si>
    <t>reserve</t>
  </si>
  <si>
    <t>RM '000</t>
  </si>
  <si>
    <t>Income tax paid</t>
  </si>
  <si>
    <t xml:space="preserve">The Condensed Consolidated Statement of Changes in Equity should be read in conjunction </t>
  </si>
  <si>
    <t>The accounting policies and methods of computation adopted by the Group in this interim</t>
  </si>
  <si>
    <t>financial report are consistent with those adopted in the financial statements for the year</t>
  </si>
  <si>
    <t>Property, plant and equipment</t>
  </si>
  <si>
    <t>The valuations of land and buildings have been brought forward, without amendment, from</t>
  </si>
  <si>
    <t>the previous annual financial report.</t>
  </si>
  <si>
    <t>Inventories</t>
  </si>
  <si>
    <t>Segment information</t>
  </si>
  <si>
    <t>Segment information is presented in respect of the Group's business segment.</t>
  </si>
  <si>
    <t>Manufacturing</t>
  </si>
  <si>
    <t>Machineries</t>
  </si>
  <si>
    <t>Revenue</t>
  </si>
  <si>
    <t>Profit before tax</t>
  </si>
  <si>
    <t>Inter-segment elimination</t>
  </si>
  <si>
    <t>Debt and equity securities</t>
  </si>
  <si>
    <t>Review of performance</t>
  </si>
  <si>
    <t>Variation of results against the preceding quarter</t>
  </si>
  <si>
    <t>Current</t>
  </si>
  <si>
    <t>Non-current</t>
  </si>
  <si>
    <t>Off Balance Sheet financial instruments</t>
  </si>
  <si>
    <t>Material litigation</t>
  </si>
  <si>
    <t>The calculation of basic earnings per share for the quarter is based on the net profit</t>
  </si>
  <si>
    <t>Taxation</t>
  </si>
  <si>
    <t xml:space="preserve">Share of associated </t>
  </si>
  <si>
    <t>companies' taxation</t>
  </si>
  <si>
    <t>Condensed Consolidated Balance Sheet</t>
  </si>
  <si>
    <t>Investment in associates</t>
  </si>
  <si>
    <t>Investment property</t>
  </si>
  <si>
    <t>Current assets</t>
  </si>
  <si>
    <t>Trade and other receivables</t>
  </si>
  <si>
    <t>Cash and cash equivalents</t>
  </si>
  <si>
    <t>Current liabilities</t>
  </si>
  <si>
    <t>Trade and other payables</t>
  </si>
  <si>
    <t>Borrowings (secured)</t>
  </si>
  <si>
    <t>Net current assets</t>
  </si>
  <si>
    <t>Financed by :</t>
  </si>
  <si>
    <t>Capital and reserves</t>
  </si>
  <si>
    <t>Share capital</t>
  </si>
  <si>
    <t>Reserves</t>
  </si>
  <si>
    <t>Minority shareholders' interest</t>
  </si>
  <si>
    <t xml:space="preserve">Long term and deferred liabilities </t>
  </si>
  <si>
    <t>Deferred taxation</t>
  </si>
  <si>
    <t xml:space="preserve">The Condensed Consolidated Balance Sheet should be read in conjunction with the </t>
  </si>
  <si>
    <t>Condensed consolidated income statements</t>
  </si>
  <si>
    <t>Operating profit</t>
  </si>
  <si>
    <t>Interest expense</t>
  </si>
  <si>
    <t>Interest income</t>
  </si>
  <si>
    <t>Share of profit of associates</t>
  </si>
  <si>
    <t>Tax expense</t>
  </si>
  <si>
    <t>Profit after tax</t>
  </si>
  <si>
    <t>Net profit for the period</t>
  </si>
  <si>
    <t>Basic earnings per ordinary share (sen)</t>
  </si>
  <si>
    <t>3 months ended</t>
  </si>
  <si>
    <t xml:space="preserve">The Condensed Consolidated Income statements should be read in conjunction with the </t>
  </si>
  <si>
    <t>Condensed Consolidated Cash Flow Statements</t>
  </si>
  <si>
    <t>Net profit before tax</t>
  </si>
  <si>
    <t>Adjustment for non-cash flow items :</t>
  </si>
  <si>
    <t>Operating profit before changes in working capital</t>
  </si>
  <si>
    <t>Changes in working capital :</t>
  </si>
  <si>
    <t>Net change in Cash and Cash Equivalents</t>
  </si>
  <si>
    <t xml:space="preserve">The Condensed Consolidated Cash Flow Statements should be read in conjunction with the </t>
  </si>
  <si>
    <t>Dividends paid</t>
  </si>
  <si>
    <t>Interest paid</t>
  </si>
  <si>
    <t>Proceeds from share issue</t>
  </si>
  <si>
    <t>Payment of hire purchase liabilities</t>
  </si>
  <si>
    <t>Sale of Investments and/or Properties</t>
  </si>
  <si>
    <t>financial year todate nor any profit or loss arising thereon.</t>
  </si>
  <si>
    <t>Corporate proposals</t>
  </si>
  <si>
    <t>Group Borrowings and Debt Securities</t>
  </si>
  <si>
    <t>Term loan (secured)</t>
  </si>
  <si>
    <t>Hire purchase liabilities</t>
  </si>
  <si>
    <t>Dividend</t>
  </si>
  <si>
    <t>Changes in composition of the Group</t>
  </si>
  <si>
    <t>There are no changes in the composition of the Group for the current financial quarter.</t>
  </si>
  <si>
    <t>Seasonal or cyclical factors</t>
  </si>
  <si>
    <t>Changes in contingent liabilities</t>
  </si>
  <si>
    <t>Audit qualifications</t>
  </si>
  <si>
    <t>There were no audit qualifications in the annual financial statements for the year ended</t>
  </si>
  <si>
    <t>Unusual items</t>
  </si>
  <si>
    <t>Material changes in estimates</t>
  </si>
  <si>
    <t>There were no material changes in estimates in respect of amounts reported in prior</t>
  </si>
  <si>
    <t>interim periods or prior financial year.</t>
  </si>
  <si>
    <t>Notes to the interim financial report as per MASB 26</t>
  </si>
  <si>
    <t>Material events subsequent to the end of the period reported</t>
  </si>
  <si>
    <t>Earnings per share</t>
  </si>
  <si>
    <t>Explanatory notes as required by the KLSE's Listing Requirements</t>
  </si>
  <si>
    <t>Profit forecast</t>
  </si>
  <si>
    <t>This is not applicable to the Group.</t>
  </si>
  <si>
    <t xml:space="preserve">The Group does not have any financial instrument with off balance sheet risk as </t>
  </si>
  <si>
    <t>exchange rate movements. As the exchange rates are pre-determined under</t>
  </si>
  <si>
    <t>such contracts or options, the company is not exposed to any market risk.</t>
  </si>
  <si>
    <t>at the date of this report, apart from outstanding forward contracts on foreign</t>
  </si>
  <si>
    <t>currencies in relation to the Group's sales and purchases.</t>
  </si>
  <si>
    <t>Manufacturing segment is subject to seasonal and cyclical factors while machinery</t>
  </si>
  <si>
    <t>segment is not.</t>
  </si>
  <si>
    <t>Furthermore, the contracts are entered into with licensed banks and as such,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</si>
  <si>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</si>
  <si>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</si>
  <si>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</si>
  <si>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</si>
  <si>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</si>
  <si>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</si>
  <si>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</si>
  <si>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</si>
  <si>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</si>
  <si>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</si>
  <si>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</si>
  <si>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</si>
  <si>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</si>
  <si>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</si>
  <si>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</si>
  <si>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</si>
  <si>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</si>
  <si>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</si>
  <si>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</si>
  <si>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</si>
  <si>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</si>
  <si>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</si>
  <si>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</si>
  <si>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</si>
  <si>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</si>
  <si>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the directors are of the view that credit risk is minimal. Apart from a small fee payable</t>
  </si>
  <si>
    <t>to the banks, there are no cash requirements for the forward contracts.</t>
  </si>
  <si>
    <t>Interest received</t>
  </si>
  <si>
    <t>Inter segment pricing is based on negotiated terms.</t>
  </si>
  <si>
    <t>There were no material events subsequent to the current financial quarter ended</t>
  </si>
  <si>
    <t>affect the results of the operations of the Group.</t>
  </si>
  <si>
    <t>Cash and bank balances</t>
  </si>
  <si>
    <t>Bank overdraft</t>
  </si>
  <si>
    <t xml:space="preserve">Depreciation </t>
  </si>
  <si>
    <t>Purchase or Sale of Quoted Securities</t>
  </si>
  <si>
    <t>Add : Minority interest</t>
  </si>
  <si>
    <t xml:space="preserve">All the foreign exchange contracts mature within 12 months and any gain or loss on </t>
  </si>
  <si>
    <t>foreign exchange contracts are dealt with in the income statement.</t>
  </si>
  <si>
    <t>31 Dec 2002</t>
  </si>
  <si>
    <t>Corporate guarantees issued to licensed financial institutions with regard to banking</t>
  </si>
  <si>
    <t>31.12.02</t>
  </si>
  <si>
    <t>Prospects for the coming year</t>
  </si>
  <si>
    <t>The Group does not have any material litigation which would materially and adversely</t>
  </si>
  <si>
    <t>affect the financial position of the Group.</t>
  </si>
  <si>
    <t>Proceeds from disposal of property, plant and eqpt</t>
  </si>
  <si>
    <t>Purchase of property, plant and equipment</t>
  </si>
  <si>
    <t>Dividends received from associates</t>
  </si>
  <si>
    <t>Proceeds from borrowings</t>
  </si>
  <si>
    <t>Dividends paid to shareholders of the company</t>
  </si>
  <si>
    <t>(The figures have not been audited)</t>
  </si>
  <si>
    <t>Non-distributable</t>
  </si>
  <si>
    <t>Distributable</t>
  </si>
  <si>
    <t>Cash flows from investing Activities</t>
  </si>
  <si>
    <t>Cash flows from financing activities</t>
  </si>
  <si>
    <t>Net cash used in investing activities</t>
  </si>
  <si>
    <t>Net cash used in financing activities</t>
  </si>
  <si>
    <t>Net cash flow (used in)/generated from</t>
  </si>
  <si>
    <t>operating activities</t>
  </si>
  <si>
    <t>Cash flows from operating activities</t>
  </si>
  <si>
    <t>Cash generated from operations</t>
  </si>
  <si>
    <t>Trust receipts</t>
  </si>
  <si>
    <t>Bankers' acceptances</t>
  </si>
  <si>
    <t>Deferred tax expense</t>
  </si>
  <si>
    <t>Income tax expense</t>
  </si>
  <si>
    <t>-current</t>
  </si>
  <si>
    <t>-overprovision in prior years</t>
  </si>
  <si>
    <t>Cash and cash equivalents at the end of the year</t>
  </si>
  <si>
    <t>(As restated)</t>
  </si>
  <si>
    <t xml:space="preserve">Barring any unforeseen circumstances which is beyond the contemplation of the directors, </t>
  </si>
  <si>
    <t xml:space="preserve">Borrowings </t>
  </si>
  <si>
    <t>A13</t>
  </si>
  <si>
    <t>Forward foreign exchange contracts are entered into with licensed banks</t>
  </si>
  <si>
    <t>to hedge certain portion of the Group's sales and purchases from</t>
  </si>
  <si>
    <t>Basis of preparation</t>
  </si>
  <si>
    <t>31 December 2002.</t>
  </si>
  <si>
    <t>31 March 2003 up to the date of this report, which is likely to substantially</t>
  </si>
  <si>
    <t>AmMerchant Bank Berhad, on behalf of the Board of Directors of the Company,</t>
  </si>
  <si>
    <t>had announced on 29 April 2003, that the Company proposes to :</t>
  </si>
  <si>
    <t xml:space="preserve">(a) </t>
  </si>
  <si>
    <t>implement a bonus issue of up to 19,258,800 Bonus Shares on the basis of</t>
  </si>
  <si>
    <t>two (2) Bonus Shares for every five (5) UPA Shares held on a date to be</t>
  </si>
  <si>
    <t>(b)</t>
  </si>
  <si>
    <t xml:space="preserve">concurrently with the Proposed Bonus Issue, a proposed transfer of the </t>
  </si>
  <si>
    <t>listing of and quotation for the entire issued and paid-up share capital of UPA</t>
  </si>
  <si>
    <t>from the Second Board to the Main Board of the Kuala Lumpur Stock</t>
  </si>
  <si>
    <t>Exchange ("Proposed Transfer")</t>
  </si>
  <si>
    <t>determined and announced later ("Proposed Bonus Issue") and</t>
  </si>
  <si>
    <t>of ordinary shares in issue of 43,770,000.</t>
  </si>
  <si>
    <t>Annual Financial Report for the year ended 31 December 2002.</t>
  </si>
  <si>
    <t>with the Annual Financial Report for the year ended 31 December 2002.</t>
  </si>
  <si>
    <t>Payment of term loan</t>
  </si>
  <si>
    <t>Reserve on consolidation</t>
  </si>
  <si>
    <t>Goodwill</t>
  </si>
  <si>
    <t>Other non-cash items</t>
  </si>
  <si>
    <t xml:space="preserve">the operating performance of the Group is expected to be satisfactory for the rest of the </t>
  </si>
  <si>
    <t>There were no unusual items that have a material effect on the assets, liabilities, equity,</t>
  </si>
  <si>
    <t>net income or cashflow for the current quarter and financial year todate.</t>
  </si>
  <si>
    <t>(Collectively referred to as the "Proposals")</t>
  </si>
  <si>
    <t>The Proposed Transfer will be conditional upon the approval and implementation of the</t>
  </si>
  <si>
    <t>Proposed Bonus Issue and subsequent listing of the Bonus Shares.</t>
  </si>
  <si>
    <t>Basic earnings per share</t>
  </si>
  <si>
    <t>Weighted average number</t>
  </si>
  <si>
    <t>of shares in issue</t>
  </si>
  <si>
    <t>Current Quarter</t>
  </si>
  <si>
    <t>Cumulative Quarter</t>
  </si>
  <si>
    <t>Net profit for the period (RM '000)</t>
  </si>
  <si>
    <t>Basic EPS (sen)</t>
  </si>
  <si>
    <t>Diluted EPS (sen)</t>
  </si>
  <si>
    <t>NA</t>
  </si>
  <si>
    <t>B14</t>
  </si>
  <si>
    <t>Capital commitments</t>
  </si>
  <si>
    <t>follows :</t>
  </si>
  <si>
    <t>Authorised but not contracted</t>
  </si>
  <si>
    <t>Analysed as follows :</t>
  </si>
  <si>
    <t>--Plant and equipment</t>
  </si>
  <si>
    <t xml:space="preserve">manufacturing machine with its auxiliary equipment, installation and other related </t>
  </si>
  <si>
    <t>infrastructure at an estimated cost of RM 8 million.</t>
  </si>
  <si>
    <t>Diluted earnings per ordinary share (sen)</t>
  </si>
  <si>
    <t>Net tangible asset per share</t>
  </si>
  <si>
    <t>Cash and Cash Equivalents at the end of the period</t>
  </si>
  <si>
    <t>Cash and Cash Equivalents at the beginning of the period</t>
  </si>
  <si>
    <t>ended 31 December 2002 except for the adoption of the MASB 25 "Income Taxes" which</t>
  </si>
  <si>
    <t>has been applied retrospectively.</t>
  </si>
  <si>
    <t>Please refer to Note B15 for the effects of the adoption of MASB 25 "Income Taxes".</t>
  </si>
  <si>
    <t>B15</t>
  </si>
  <si>
    <t>Effects of the adoption of MASB 25 "Income Taxes"</t>
  </si>
  <si>
    <t>For the year ended</t>
  </si>
  <si>
    <t>Retained profits c/f</t>
  </si>
  <si>
    <t>reported</t>
  </si>
  <si>
    <t>Deferred tax liability</t>
  </si>
  <si>
    <t>As</t>
  </si>
  <si>
    <t>Effect</t>
  </si>
  <si>
    <t>of change</t>
  </si>
  <si>
    <t xml:space="preserve">As </t>
  </si>
  <si>
    <t>restated</t>
  </si>
  <si>
    <t>At 31 Dec 2002</t>
  </si>
  <si>
    <t>Prior year adjustment-Change</t>
  </si>
  <si>
    <t>in accounting policy</t>
  </si>
  <si>
    <t>Authorised and contracted (not provided for in the accounts)</t>
  </si>
  <si>
    <t xml:space="preserve">MASB 25 requires the deferred tax liability arising from the revaluation of freehold and </t>
  </si>
  <si>
    <t>which is equivalent to the tax effect on the revaluation surplus from the revaluation reserve</t>
  </si>
  <si>
    <t>Group</t>
  </si>
  <si>
    <t>At 1 January 2003</t>
  </si>
  <si>
    <t>The prior year adjustment relates to the effects of adoption of MASB 25 "Income Taxes."</t>
  </si>
  <si>
    <t>The directors do not recommend any interim dividend for the current reporting quarter.</t>
  </si>
  <si>
    <t>For the period ended 30 June 2003</t>
  </si>
  <si>
    <t>compared to RM 2.3 million in the immediate preceding quarter. The profit before tax for the</t>
  </si>
  <si>
    <t>30.06.03</t>
  </si>
  <si>
    <t>The value of the above contracts as at the date of this report was RM 8.4 million.</t>
  </si>
  <si>
    <t xml:space="preserve">Capital commitments not provided for in the financial statements as at 30 June 2003 are as </t>
  </si>
  <si>
    <t>Quarter ended 30 June</t>
  </si>
  <si>
    <t>bonus issue of 8,750,000 shares.</t>
  </si>
  <si>
    <t>30 June 2003</t>
  </si>
  <si>
    <t>Increase in investment in a subsidiary</t>
  </si>
  <si>
    <t>Deposits with licensed banks</t>
  </si>
  <si>
    <t>6 months ended</t>
  </si>
  <si>
    <t>30 June</t>
  </si>
  <si>
    <t>Operating profit/</t>
  </si>
  <si>
    <t>At 30 June 2003</t>
  </si>
  <si>
    <t>6 months ended 30 June</t>
  </si>
  <si>
    <t>(Earnings per share for  FY 2002 has been adjusted for bonus issue of 8,750,000 shares)</t>
  </si>
  <si>
    <t xml:space="preserve">The weighted average number of shares in issue for FY 2002 has been adjusted for the </t>
  </si>
  <si>
    <t>Approval is being sought from the Kuala Lumpur Stock Exchange for the listing and quotation</t>
  </si>
  <si>
    <t xml:space="preserve">2 July 2003. At an Extraordinary General Meeting held on 28 July 2003, the shareholders </t>
  </si>
  <si>
    <t>current quarter is higher because the turnover was higher due to seasonal factors affecting</t>
  </si>
  <si>
    <t>There were no sale of investments or properties for the current financial quarter and year todate.</t>
  </si>
  <si>
    <t>There were no purchase or sale of quoted securities for the current financial quarter and</t>
  </si>
  <si>
    <t>The Group's effective tax rate is lower than the statutory tax rate due to availability of</t>
  </si>
  <si>
    <t>reinvestment allowance for certain subsidiaries arising from capital expenditure.</t>
  </si>
  <si>
    <t>long term leasehold land and buildings to be provided. This involves transferring an amount</t>
  </si>
  <si>
    <t xml:space="preserve">account to the deferred tax liability account. </t>
  </si>
  <si>
    <t>At Group level, the amount of provision for deferred taxation has been adjusted against</t>
  </si>
  <si>
    <t>retained earnings. The net effect is a decrease in retained earnings of RM 2.9 million.</t>
  </si>
  <si>
    <t>The Proposed Transfer has been approved by the Securities Commission vide its letter dated</t>
  </si>
  <si>
    <t>Prior year adjustment (Please refer to Note B15 for details)</t>
  </si>
  <si>
    <t>(12 months)</t>
  </si>
  <si>
    <t>(6 months)</t>
  </si>
  <si>
    <t>Increase in investment in an associate</t>
  </si>
  <si>
    <t>Property/Investment</t>
  </si>
  <si>
    <t>the manufacturing segment and also higher contribution from the machinery segment.</t>
  </si>
  <si>
    <t>facilities granted to subsidiaries amounted to RM 56.6 million at 30 June 2003.</t>
  </si>
  <si>
    <t>The increase in profit before taxation is due to the improved performance mentioned above.</t>
  </si>
  <si>
    <t xml:space="preserve">of UPA have approved the Proposed Bonus Issue. The number of Bonus Shares alloted </t>
  </si>
  <si>
    <t>on 20 August 2003 was 17,508,000 shares.</t>
  </si>
  <si>
    <t>A subsidiary of the Company had entered into contracts to acquire a polyester film</t>
  </si>
  <si>
    <t xml:space="preserve">Rate </t>
  </si>
  <si>
    <t>RM</t>
  </si>
  <si>
    <t>USD</t>
  </si>
  <si>
    <t>EUR</t>
  </si>
  <si>
    <t>GBP</t>
  </si>
  <si>
    <t>JYP</t>
  </si>
  <si>
    <t>The final dividend of 6% less tax at 28% for the financial year ended 31 December 2002</t>
  </si>
  <si>
    <t>amounting to RM 1,891,000 was paid on 16 July 2003.</t>
  </si>
  <si>
    <t xml:space="preserve">Bank overdraft </t>
  </si>
  <si>
    <t>following foreign currency :</t>
  </si>
  <si>
    <t xml:space="preserve">Included in short term borrowings are trust receipt borrowings denominated in the </t>
  </si>
  <si>
    <t>The manufacturing and machinery segments showed an improved performance.</t>
  </si>
  <si>
    <t>compared to RM 18.9 million in the corresponding quarter of the previous year.</t>
  </si>
  <si>
    <t>million compared to RM 2.5 million in the corresponding quarter of the previous year.</t>
  </si>
  <si>
    <t>MASB 26, Interim Financial Reporting.</t>
  </si>
  <si>
    <t>The interim financial report is unaudited and has been prepared in compliance with</t>
  </si>
  <si>
    <t>statements of the Group for the year ended 31 December 2002.</t>
  </si>
  <si>
    <t xml:space="preserve">The interim financial report should be read in conjunction with the audited financial </t>
  </si>
  <si>
    <t>remainder of the year.</t>
  </si>
  <si>
    <t xml:space="preserve">financial year. The manufacturing segment should continue to perform well for the </t>
  </si>
  <si>
    <t xml:space="preserve">The Group's turnover for the second quarter ended 30 June 2003 was RM 28.4 million </t>
  </si>
  <si>
    <t>The Group's profit before taxation for the second quarter ended 30 June 2003 was RM 5.0</t>
  </si>
  <si>
    <t>For the quarter under review, the Group recorded a profit before tax of RM 5.0 million</t>
  </si>
  <si>
    <t>attributable to ordinary shareholders of RM 4,269,000 and the weighted average number</t>
  </si>
  <si>
    <t>for the new Bonus Shares issued and for the Proposed Transfer.</t>
  </si>
  <si>
    <t>On 20 August 2003, the issued and paid-up capital of the Company was increased from</t>
  </si>
  <si>
    <t>43,770,000 to 61,278,000 ordinary shares of RM 1.00 each by way of a bonus issue</t>
  </si>
  <si>
    <t>for every 5 existing ordinary shares held on 15 August 2003.</t>
  </si>
  <si>
    <t>of 17,508,000 new ordinary shares of RM 1.00 each on the basis of 2 new ordinary shares</t>
  </si>
  <si>
    <t>Chew Yoke Lin (MAICSA 7019214)</t>
  </si>
  <si>
    <t>Company Secretary</t>
  </si>
  <si>
    <t>29th August 2003</t>
  </si>
  <si>
    <t>By Order of the Board,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</si>
</sst>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 horizontal="right"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16" fontId="1" fillId="0" borderId="0" xfId="0" applyNumberFormat="1" applyFont="1" applyAlignment="1" quotePrefix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 quotePrefix="1">
      <alignment/>
    </xf>
    <xf numFmtId="4" fontId="0" fillId="0" borderId="0" xfId="0" applyNumberForma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6">
      <selection activeCell="E26" sqref="E26"/>
    </sheetView>
  </sheetViews>
  <sheetFormatPr defaultColWidth="9.140625" defaultRowHeight="12.75"/>
  <cols>
    <col min="1" max="1" width="30.00390625" style="0" customWidth="1"/>
    <col min="2" max="3" width="9.140625" style="2" customWidth="1"/>
    <col min="4" max="4" width="10.28125" style="2" customWidth="1"/>
    <col min="5" max="5" width="11.7109375" style="2" customWidth="1"/>
    <col min="6" max="6" width="9.140625" style="2" customWidth="1"/>
  </cols>
  <sheetData>
    <row r="1" ht="12.75">
      <c r="A1" s="4" t="s">
        <v>0</v>
      </c>
    </row>
    <row r="3" ht="12.75">
      <c r="A3" s="4" t="s">
        <v>1</v>
      </c>
    </row>
    <row r="4" ht="12.75">
      <c r="A4" s="4" t="s">
        <v>254</v>
      </c>
    </row>
    <row r="5" ht="12.75">
      <c r="A5" s="4" t="s">
        <v>158</v>
      </c>
    </row>
    <row r="6" spans="1:5" ht="12.75">
      <c r="A6" s="4"/>
      <c r="B6" s="52" t="s">
        <v>159</v>
      </c>
      <c r="C6" s="52"/>
      <c r="D6" s="52"/>
      <c r="E6" s="24" t="s">
        <v>160</v>
      </c>
    </row>
    <row r="8" spans="2:6" ht="12.75">
      <c r="B8" s="3" t="s">
        <v>2</v>
      </c>
      <c r="C8" s="3" t="s">
        <v>2</v>
      </c>
      <c r="D8" s="3" t="s">
        <v>9</v>
      </c>
      <c r="E8" s="3" t="s">
        <v>4</v>
      </c>
      <c r="F8" s="3"/>
    </row>
    <row r="9" spans="2:6" ht="12.75">
      <c r="B9" s="3" t="s">
        <v>3</v>
      </c>
      <c r="C9" s="3" t="s">
        <v>8</v>
      </c>
      <c r="D9" s="3" t="s">
        <v>10</v>
      </c>
      <c r="E9" s="3" t="s">
        <v>5</v>
      </c>
      <c r="F9" s="3" t="s">
        <v>6</v>
      </c>
    </row>
    <row r="10" spans="1:6" ht="12.75">
      <c r="A10" s="21"/>
      <c r="B10" s="18" t="s">
        <v>7</v>
      </c>
      <c r="C10" s="18" t="s">
        <v>7</v>
      </c>
      <c r="D10" s="18" t="s">
        <v>7</v>
      </c>
      <c r="E10" s="18" t="s">
        <v>7</v>
      </c>
      <c r="F10" s="18" t="s">
        <v>7</v>
      </c>
    </row>
    <row r="11" spans="1:6" ht="12.75">
      <c r="A11" s="21"/>
      <c r="B11" s="18"/>
      <c r="C11" s="18"/>
      <c r="D11" s="18"/>
      <c r="E11" s="18"/>
      <c r="F11" s="18"/>
    </row>
    <row r="12" spans="2:6" ht="12.75">
      <c r="B12" s="7"/>
      <c r="C12" s="7"/>
      <c r="D12" s="7"/>
      <c r="E12" s="7"/>
      <c r="F12" s="7"/>
    </row>
    <row r="13" spans="1:6" ht="12.75">
      <c r="A13" s="4" t="s">
        <v>251</v>
      </c>
      <c r="B13" s="26">
        <v>43770</v>
      </c>
      <c r="C13" s="26">
        <v>3686</v>
      </c>
      <c r="D13" s="26">
        <v>1490</v>
      </c>
      <c r="E13" s="26">
        <v>35126</v>
      </c>
      <c r="F13" s="26">
        <f>SUM(B13:E13)</f>
        <v>84072</v>
      </c>
    </row>
    <row r="14" ht="12.75">
      <c r="A14" s="4"/>
    </row>
    <row r="15" ht="12.75">
      <c r="A15" s="4" t="s">
        <v>245</v>
      </c>
    </row>
    <row r="16" spans="1:6" ht="12.75">
      <c r="A16" s="4" t="s">
        <v>246</v>
      </c>
      <c r="E16" s="2">
        <v>-2872</v>
      </c>
      <c r="F16" s="2">
        <f>SUM(B16:E16)</f>
        <v>-2872</v>
      </c>
    </row>
    <row r="17" spans="1:6" ht="12.75">
      <c r="A17" s="4"/>
      <c r="B17" s="7"/>
      <c r="C17" s="7"/>
      <c r="D17" s="7"/>
      <c r="E17" s="7"/>
      <c r="F17" s="7"/>
    </row>
    <row r="18" spans="1:6" ht="12.75">
      <c r="A18" s="4" t="s">
        <v>251</v>
      </c>
      <c r="B18" s="16"/>
      <c r="C18" s="16"/>
      <c r="D18" s="16"/>
      <c r="E18" s="16"/>
      <c r="F18" s="16"/>
    </row>
    <row r="19" spans="1:6" ht="12.75">
      <c r="A19" s="4" t="s">
        <v>176</v>
      </c>
      <c r="B19" s="2">
        <f>SUM(B13:B16)</f>
        <v>43770</v>
      </c>
      <c r="C19" s="2">
        <f>SUM(C13:C16)</f>
        <v>3686</v>
      </c>
      <c r="D19" s="2">
        <f>SUM(D13:D16)</f>
        <v>1490</v>
      </c>
      <c r="E19" s="2">
        <f>SUM(E13:E16)</f>
        <v>32254</v>
      </c>
      <c r="F19" s="2">
        <f>SUM(F13:F16)</f>
        <v>81200</v>
      </c>
    </row>
    <row r="20" ht="12.75">
      <c r="A20" s="4"/>
    </row>
    <row r="22" spans="1:6" ht="12.75">
      <c r="A22" t="s">
        <v>63</v>
      </c>
      <c r="E22" s="2">
        <v>5913</v>
      </c>
      <c r="F22" s="2">
        <f>SUM(B22:E22)</f>
        <v>5913</v>
      </c>
    </row>
    <row r="25" spans="1:6" ht="12.75">
      <c r="A25" s="4" t="s">
        <v>267</v>
      </c>
      <c r="B25" s="5">
        <f>SUM(B19:B22)</f>
        <v>43770</v>
      </c>
      <c r="C25" s="5">
        <f>SUM(C19:C22)</f>
        <v>3686</v>
      </c>
      <c r="D25" s="5">
        <f>SUM(D19:D22)</f>
        <v>1490</v>
      </c>
      <c r="E25" s="5">
        <f>SUM(E19:E22)</f>
        <v>38167</v>
      </c>
      <c r="F25" s="5">
        <f>SUM(F19:F22)</f>
        <v>87113</v>
      </c>
    </row>
    <row r="26" spans="1:6" ht="12.75">
      <c r="A26" s="4"/>
      <c r="B26" s="16"/>
      <c r="C26" s="16"/>
      <c r="D26" s="16"/>
      <c r="E26" s="16"/>
      <c r="F26" s="16"/>
    </row>
    <row r="27" spans="1:6" ht="12.75">
      <c r="A27" s="4"/>
      <c r="B27" s="16"/>
      <c r="C27" s="16"/>
      <c r="D27" s="16"/>
      <c r="E27" s="16"/>
      <c r="F27" s="16"/>
    </row>
    <row r="28" spans="1:6" ht="12.75">
      <c r="A28" t="s">
        <v>252</v>
      </c>
      <c r="B28" s="16"/>
      <c r="C28" s="16"/>
      <c r="D28" s="16"/>
      <c r="E28" s="16"/>
      <c r="F28" s="16"/>
    </row>
    <row r="29" spans="1:6" ht="12.75">
      <c r="A29" s="14" t="s">
        <v>248</v>
      </c>
      <c r="B29" s="16"/>
      <c r="C29" s="16"/>
      <c r="D29" s="16"/>
      <c r="E29" s="16"/>
      <c r="F29" s="16"/>
    </row>
    <row r="30" spans="1:6" ht="12.75">
      <c r="A30" s="14" t="s">
        <v>278</v>
      </c>
      <c r="B30" s="16"/>
      <c r="C30" s="16"/>
      <c r="D30" s="16"/>
      <c r="E30" s="16"/>
      <c r="F30" s="16"/>
    </row>
    <row r="31" spans="1:6" ht="12.75">
      <c r="A31" s="14" t="s">
        <v>249</v>
      </c>
      <c r="B31" s="16"/>
      <c r="C31" s="16"/>
      <c r="D31" s="16"/>
      <c r="E31" s="16"/>
      <c r="F31" s="16"/>
    </row>
    <row r="32" spans="1:6" ht="12.75">
      <c r="A32" s="14" t="s">
        <v>279</v>
      </c>
      <c r="B32" s="16"/>
      <c r="C32" s="16"/>
      <c r="D32" s="16"/>
      <c r="E32" s="16"/>
      <c r="F32" s="16"/>
    </row>
    <row r="33" spans="1:6" ht="12.75">
      <c r="A33" s="14"/>
      <c r="B33" s="16"/>
      <c r="C33" s="16"/>
      <c r="D33" s="16"/>
      <c r="E33" s="16"/>
      <c r="F33" s="16"/>
    </row>
    <row r="34" spans="1:6" ht="12.75">
      <c r="A34" s="14" t="s">
        <v>280</v>
      </c>
      <c r="B34" s="16"/>
      <c r="C34" s="16"/>
      <c r="D34" s="16"/>
      <c r="E34" s="16"/>
      <c r="F34" s="16"/>
    </row>
    <row r="35" spans="1:6" ht="12.75">
      <c r="A35" s="14" t="s">
        <v>281</v>
      </c>
      <c r="B35" s="16"/>
      <c r="C35" s="16"/>
      <c r="D35" s="16"/>
      <c r="E35" s="16"/>
      <c r="F35" s="16"/>
    </row>
    <row r="36" spans="1:6" ht="12.75">
      <c r="A36" s="14"/>
      <c r="B36" s="16"/>
      <c r="C36" s="16"/>
      <c r="D36" s="16"/>
      <c r="E36" s="16"/>
      <c r="F36" s="16"/>
    </row>
    <row r="38" ht="12.75">
      <c r="A38" s="4" t="s">
        <v>13</v>
      </c>
    </row>
    <row r="39" ht="12.75">
      <c r="A39" s="4" t="s">
        <v>198</v>
      </c>
    </row>
  </sheetData>
  <mergeCells count="1">
    <mergeCell ref="B6:D6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8">
      <selection activeCell="H20" sqref="H20"/>
    </sheetView>
  </sheetViews>
  <sheetFormatPr defaultColWidth="9.140625" defaultRowHeight="12.75"/>
  <cols>
    <col min="1" max="1" width="41.140625" style="0" customWidth="1"/>
    <col min="4" max="4" width="2.7109375" style="0" customWidth="1"/>
  </cols>
  <sheetData>
    <row r="1" ht="12.75">
      <c r="A1" s="4" t="s">
        <v>0</v>
      </c>
    </row>
    <row r="3" ht="12.75">
      <c r="A3" s="4" t="s">
        <v>56</v>
      </c>
    </row>
    <row r="4" ht="12.75">
      <c r="A4" s="4" t="s">
        <v>254</v>
      </c>
    </row>
    <row r="5" ht="12.75">
      <c r="A5" s="4" t="s">
        <v>158</v>
      </c>
    </row>
    <row r="6" spans="2:6" ht="12.75">
      <c r="B6" s="53"/>
      <c r="C6" s="53"/>
      <c r="D6" s="39"/>
      <c r="E6" s="53"/>
      <c r="F6" s="53"/>
    </row>
    <row r="7" spans="2:6" ht="12.75">
      <c r="B7" s="53" t="s">
        <v>212</v>
      </c>
      <c r="C7" s="54"/>
      <c r="D7" s="40"/>
      <c r="E7" s="53" t="s">
        <v>213</v>
      </c>
      <c r="F7" s="54"/>
    </row>
    <row r="8" spans="1:6" ht="12.75">
      <c r="A8" s="4" t="s">
        <v>268</v>
      </c>
      <c r="B8" s="4">
        <v>2003</v>
      </c>
      <c r="C8" s="4">
        <v>2002</v>
      </c>
      <c r="D8" s="41"/>
      <c r="E8" s="4">
        <v>2003</v>
      </c>
      <c r="F8" s="4">
        <v>2002</v>
      </c>
    </row>
    <row r="9" spans="2:6" ht="12.75">
      <c r="B9" s="13" t="s">
        <v>11</v>
      </c>
      <c r="C9" s="13" t="s">
        <v>11</v>
      </c>
      <c r="D9" s="42"/>
      <c r="E9" s="13" t="s">
        <v>11</v>
      </c>
      <c r="F9" s="13" t="s">
        <v>11</v>
      </c>
    </row>
    <row r="10" ht="12.75">
      <c r="D10" s="43"/>
    </row>
    <row r="11" spans="1:6" ht="12.75">
      <c r="A11" t="s">
        <v>24</v>
      </c>
      <c r="B11" s="2">
        <f>+E11-13152</f>
        <v>28442</v>
      </c>
      <c r="C11" s="2">
        <v>18902</v>
      </c>
      <c r="D11" s="44"/>
      <c r="E11" s="2">
        <v>41594</v>
      </c>
      <c r="F11" s="2">
        <v>28487</v>
      </c>
    </row>
    <row r="12" spans="2:6" ht="12.75">
      <c r="B12" s="2"/>
      <c r="C12" s="2"/>
      <c r="D12" s="44"/>
      <c r="E12" s="2"/>
      <c r="F12" s="2"/>
    </row>
    <row r="13" spans="2:6" ht="12.75">
      <c r="B13" s="2"/>
      <c r="C13" s="2"/>
      <c r="D13" s="44"/>
      <c r="E13" s="2"/>
      <c r="F13" s="2"/>
    </row>
    <row r="14" spans="1:6" ht="12.75">
      <c r="A14" t="s">
        <v>57</v>
      </c>
      <c r="B14" s="2">
        <f>+E14-2368</f>
        <v>5129</v>
      </c>
      <c r="C14" s="2">
        <v>2400</v>
      </c>
      <c r="D14" s="44"/>
      <c r="E14" s="2">
        <v>7497</v>
      </c>
      <c r="F14" s="2">
        <v>3673</v>
      </c>
    </row>
    <row r="15" spans="2:6" ht="12.75">
      <c r="B15" s="2"/>
      <c r="C15" s="2"/>
      <c r="D15" s="44"/>
      <c r="E15" s="2"/>
      <c r="F15" s="2"/>
    </row>
    <row r="16" spans="1:6" ht="12.75">
      <c r="A16" t="s">
        <v>58</v>
      </c>
      <c r="B16" s="2">
        <v>-279</v>
      </c>
      <c r="C16" s="2">
        <v>-48</v>
      </c>
      <c r="D16" s="44"/>
      <c r="E16" s="2">
        <v>-569</v>
      </c>
      <c r="F16" s="2">
        <v>-131</v>
      </c>
    </row>
    <row r="17" spans="1:6" ht="12.75">
      <c r="A17" t="s">
        <v>59</v>
      </c>
      <c r="B17" s="2">
        <v>22</v>
      </c>
      <c r="C17" s="2">
        <v>0</v>
      </c>
      <c r="D17" s="44"/>
      <c r="E17" s="2">
        <v>53</v>
      </c>
      <c r="F17" s="2">
        <v>0</v>
      </c>
    </row>
    <row r="18" spans="1:6" ht="12.75">
      <c r="A18" t="s">
        <v>60</v>
      </c>
      <c r="B18" s="7">
        <v>116</v>
      </c>
      <c r="C18" s="7">
        <v>121</v>
      </c>
      <c r="D18" s="45"/>
      <c r="E18" s="7">
        <v>290</v>
      </c>
      <c r="F18" s="7">
        <v>367</v>
      </c>
    </row>
    <row r="19" spans="2:6" ht="12.75">
      <c r="B19" s="2"/>
      <c r="C19" s="2"/>
      <c r="D19" s="44"/>
      <c r="E19" s="2"/>
      <c r="F19" s="2"/>
    </row>
    <row r="20" spans="1:6" ht="12.75">
      <c r="A20" t="s">
        <v>25</v>
      </c>
      <c r="B20" s="2">
        <f>SUM(B14:B18)</f>
        <v>4988</v>
      </c>
      <c r="C20" s="2">
        <f>SUM(C14:C18)</f>
        <v>2473</v>
      </c>
      <c r="D20" s="44"/>
      <c r="E20" s="2">
        <f>SUM(E14:E18)</f>
        <v>7271</v>
      </c>
      <c r="F20" s="2">
        <f>SUM(F14:F18)</f>
        <v>3909</v>
      </c>
    </row>
    <row r="21" spans="1:6" ht="12.75">
      <c r="A21" t="s">
        <v>61</v>
      </c>
      <c r="B21" s="7">
        <f>+-1360+642</f>
        <v>-718</v>
      </c>
      <c r="C21" s="7">
        <v>-572</v>
      </c>
      <c r="D21" s="45"/>
      <c r="E21" s="7">
        <v>-1360</v>
      </c>
      <c r="F21" s="7">
        <v>-812</v>
      </c>
    </row>
    <row r="22" spans="1:6" ht="12.75">
      <c r="A22" t="s">
        <v>62</v>
      </c>
      <c r="B22" s="2">
        <f>SUM(B20:B21)</f>
        <v>4270</v>
      </c>
      <c r="C22" s="2">
        <f>SUM(C20:C21)</f>
        <v>1901</v>
      </c>
      <c r="D22" s="44"/>
      <c r="E22" s="2">
        <f>SUM(E20:E21)</f>
        <v>5911</v>
      </c>
      <c r="F22" s="2">
        <f>SUM(F20:F21)</f>
        <v>3097</v>
      </c>
    </row>
    <row r="23" spans="1:6" ht="12.75">
      <c r="A23" t="s">
        <v>144</v>
      </c>
      <c r="B23" s="2">
        <v>0</v>
      </c>
      <c r="C23" s="2">
        <v>0</v>
      </c>
      <c r="D23" s="44"/>
      <c r="E23" s="2">
        <v>2</v>
      </c>
      <c r="F23" s="2">
        <v>4</v>
      </c>
    </row>
    <row r="24" spans="1:6" ht="12.75">
      <c r="A24" t="s">
        <v>63</v>
      </c>
      <c r="B24" s="5">
        <f>SUM(B22:B23)</f>
        <v>4270</v>
      </c>
      <c r="C24" s="5">
        <f>SUM(C22:C23)</f>
        <v>1901</v>
      </c>
      <c r="D24" s="46"/>
      <c r="E24" s="5">
        <f>SUM(E22:E23)</f>
        <v>5913</v>
      </c>
      <c r="F24" s="5">
        <f>SUM(F22:F23)</f>
        <v>3101</v>
      </c>
    </row>
    <row r="25" spans="2:6" ht="12.75">
      <c r="B25" s="2"/>
      <c r="C25" s="2"/>
      <c r="D25" s="2"/>
      <c r="E25" s="2"/>
      <c r="F25" s="2"/>
    </row>
    <row r="27" spans="1:6" ht="12.75">
      <c r="A27" t="s">
        <v>64</v>
      </c>
      <c r="B27" s="17">
        <f>+B24*100/43770</f>
        <v>9.755540324423121</v>
      </c>
      <c r="C27" s="17">
        <f>+C24*100/43750</f>
        <v>4.345142857142857</v>
      </c>
      <c r="D27" s="17"/>
      <c r="E27" s="17">
        <f>+E24*100/43770</f>
        <v>13.509252912954079</v>
      </c>
      <c r="F27" s="17">
        <f>+F24*100/43750</f>
        <v>7.088</v>
      </c>
    </row>
    <row r="28" spans="2:6" ht="12.75">
      <c r="B28" s="17"/>
      <c r="C28" s="17"/>
      <c r="D28" s="17"/>
      <c r="E28" s="17"/>
      <c r="F28" s="17"/>
    </row>
    <row r="29" spans="1:6" ht="12.75">
      <c r="A29" t="s">
        <v>226</v>
      </c>
      <c r="B29" s="20" t="s">
        <v>217</v>
      </c>
      <c r="C29" s="20" t="s">
        <v>217</v>
      </c>
      <c r="D29" s="20"/>
      <c r="E29" s="20" t="s">
        <v>217</v>
      </c>
      <c r="F29" s="20" t="s">
        <v>217</v>
      </c>
    </row>
    <row r="30" spans="2:6" ht="12.75">
      <c r="B30" s="20"/>
      <c r="C30" s="20"/>
      <c r="D30" s="20"/>
      <c r="E30" s="20"/>
      <c r="F30" s="20"/>
    </row>
    <row r="31" spans="2:6" ht="12.75">
      <c r="B31" s="17"/>
      <c r="C31" s="20"/>
      <c r="D31" s="20"/>
      <c r="E31" s="17"/>
      <c r="F31" s="20"/>
    </row>
    <row r="32" spans="1:6" ht="12.75">
      <c r="A32" t="s">
        <v>269</v>
      </c>
      <c r="B32" s="17"/>
      <c r="C32" s="17"/>
      <c r="D32" s="17"/>
      <c r="E32" s="17"/>
      <c r="F32" s="17"/>
    </row>
    <row r="34" ht="12.75">
      <c r="A34" s="4" t="s">
        <v>66</v>
      </c>
    </row>
    <row r="35" ht="12.75">
      <c r="A35" s="4" t="s">
        <v>197</v>
      </c>
    </row>
  </sheetData>
  <mergeCells count="4">
    <mergeCell ref="B6:C6"/>
    <mergeCell ref="B7:C7"/>
    <mergeCell ref="E6:F6"/>
    <mergeCell ref="E7:F7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5">
      <selection activeCell="D44" sqref="D44"/>
    </sheetView>
  </sheetViews>
  <sheetFormatPr defaultColWidth="9.140625" defaultRowHeight="12.75"/>
  <cols>
    <col min="1" max="1" width="4.7109375" style="0" customWidth="1"/>
    <col min="2" max="2" width="23.00390625" style="0" customWidth="1"/>
    <col min="3" max="4" width="11.57421875" style="0" customWidth="1"/>
    <col min="5" max="5" width="13.140625" style="0" customWidth="1"/>
  </cols>
  <sheetData>
    <row r="1" ht="12.75">
      <c r="A1" s="4" t="s">
        <v>0</v>
      </c>
    </row>
    <row r="3" spans="1:2" ht="12.75">
      <c r="A3" s="4" t="s">
        <v>38</v>
      </c>
      <c r="B3" s="4"/>
    </row>
    <row r="4" spans="1:2" ht="12.75">
      <c r="A4" s="4" t="s">
        <v>267</v>
      </c>
      <c r="B4" s="4"/>
    </row>
    <row r="5" ht="12.75">
      <c r="A5" s="4" t="s">
        <v>158</v>
      </c>
    </row>
    <row r="6" spans="1:5" ht="12.75">
      <c r="A6" s="4"/>
      <c r="E6" s="13"/>
    </row>
    <row r="7" spans="3:5" ht="12.75">
      <c r="C7" s="4"/>
      <c r="D7" s="12" t="s">
        <v>261</v>
      </c>
      <c r="E7" s="12" t="s">
        <v>147</v>
      </c>
    </row>
    <row r="8" spans="3:5" ht="12.75">
      <c r="C8" s="4"/>
      <c r="D8" s="13" t="s">
        <v>11</v>
      </c>
      <c r="E8" s="13" t="s">
        <v>11</v>
      </c>
    </row>
    <row r="10" spans="1:5" ht="12.75">
      <c r="A10" t="s">
        <v>16</v>
      </c>
      <c r="D10" s="2">
        <v>40887</v>
      </c>
      <c r="E10" s="2">
        <v>36171</v>
      </c>
    </row>
    <row r="11" spans="1:5" ht="12.75">
      <c r="A11" t="s">
        <v>39</v>
      </c>
      <c r="D11" s="2">
        <v>6389</v>
      </c>
      <c r="E11" s="2">
        <v>6995</v>
      </c>
    </row>
    <row r="12" spans="1:5" ht="12.75">
      <c r="A12" t="s">
        <v>40</v>
      </c>
      <c r="D12" s="2">
        <v>8894</v>
      </c>
      <c r="E12" s="2">
        <v>8894</v>
      </c>
    </row>
    <row r="13" spans="1:5" ht="12.75">
      <c r="A13" t="s">
        <v>201</v>
      </c>
      <c r="D13" s="2">
        <v>222</v>
      </c>
      <c r="E13" s="2">
        <v>239</v>
      </c>
    </row>
    <row r="14" spans="4:5" ht="12.75">
      <c r="D14" s="2"/>
      <c r="E14" s="2"/>
    </row>
    <row r="15" spans="1:5" ht="12.75">
      <c r="A15" s="4" t="s">
        <v>41</v>
      </c>
      <c r="D15" s="2"/>
      <c r="E15" s="2"/>
    </row>
    <row r="16" spans="1:5" ht="12.75">
      <c r="A16" t="s">
        <v>19</v>
      </c>
      <c r="D16" s="9">
        <v>20672</v>
      </c>
      <c r="E16" s="9">
        <v>22486</v>
      </c>
    </row>
    <row r="17" spans="1:5" ht="12.75">
      <c r="A17" t="s">
        <v>42</v>
      </c>
      <c r="D17" s="10">
        <v>27844</v>
      </c>
      <c r="E17" s="10">
        <v>29086</v>
      </c>
    </row>
    <row r="18" spans="1:5" ht="12.75">
      <c r="A18" t="s">
        <v>43</v>
      </c>
      <c r="D18" s="11">
        <v>15868</v>
      </c>
      <c r="E18" s="11">
        <v>9600</v>
      </c>
    </row>
    <row r="19" spans="4:5" ht="12.75">
      <c r="D19" s="6">
        <f>SUM(D16:D18)</f>
        <v>64384</v>
      </c>
      <c r="E19" s="6">
        <f>SUM(E16:E18)</f>
        <v>61172</v>
      </c>
    </row>
    <row r="20" spans="4:5" ht="12.75">
      <c r="D20" s="2"/>
      <c r="E20" s="2"/>
    </row>
    <row r="21" spans="1:5" ht="12.75">
      <c r="A21" s="4" t="s">
        <v>44</v>
      </c>
      <c r="D21" s="2"/>
      <c r="E21" s="2"/>
    </row>
    <row r="22" spans="1:5" ht="12.75">
      <c r="A22" t="s">
        <v>45</v>
      </c>
      <c r="D22" s="9">
        <v>10631</v>
      </c>
      <c r="E22" s="9">
        <v>11099</v>
      </c>
    </row>
    <row r="23" spans="1:5" ht="12.75">
      <c r="A23" t="s">
        <v>178</v>
      </c>
      <c r="D23" s="10">
        <v>11619</v>
      </c>
      <c r="E23" s="10">
        <v>8879</v>
      </c>
    </row>
    <row r="24" spans="1:5" ht="12.75">
      <c r="A24" t="s">
        <v>35</v>
      </c>
      <c r="D24" s="11">
        <v>2474</v>
      </c>
      <c r="E24" s="11">
        <v>1951</v>
      </c>
    </row>
    <row r="25" spans="4:5" ht="12.75">
      <c r="D25" s="6">
        <f>SUM(D22:D24)</f>
        <v>24724</v>
      </c>
      <c r="E25" s="6">
        <f>SUM(E22:E24)</f>
        <v>21929</v>
      </c>
    </row>
    <row r="26" spans="4:5" ht="12.75">
      <c r="D26" s="2"/>
      <c r="E26" s="2"/>
    </row>
    <row r="27" spans="1:5" ht="12.75">
      <c r="A27" s="4" t="s">
        <v>47</v>
      </c>
      <c r="D27" s="2">
        <f>+D19-D25</f>
        <v>39660</v>
      </c>
      <c r="E27" s="2">
        <f>+E19-E25</f>
        <v>39243</v>
      </c>
    </row>
    <row r="28" spans="4:5" ht="12.75">
      <c r="D28" s="2"/>
      <c r="E28" s="2"/>
    </row>
    <row r="29" spans="4:5" ht="13.5" thickBot="1">
      <c r="D29" s="19">
        <f>+D10+D11+D12+D13+D27</f>
        <v>96052</v>
      </c>
      <c r="E29" s="19">
        <f>+E10+E11+E12+E13+E27</f>
        <v>91542</v>
      </c>
    </row>
    <row r="30" spans="4:5" ht="12.75">
      <c r="D30" s="2"/>
      <c r="E30" s="2"/>
    </row>
    <row r="31" spans="1:5" ht="12.75">
      <c r="A31" s="4" t="s">
        <v>48</v>
      </c>
      <c r="D31" s="2"/>
      <c r="E31" s="2"/>
    </row>
    <row r="32" spans="1:5" ht="12.75">
      <c r="A32" s="4" t="s">
        <v>49</v>
      </c>
      <c r="D32" s="2"/>
      <c r="E32" s="2"/>
    </row>
    <row r="33" spans="2:5" ht="12.75">
      <c r="B33" t="s">
        <v>50</v>
      </c>
      <c r="D33" s="2">
        <v>43770</v>
      </c>
      <c r="E33" s="2">
        <v>43770</v>
      </c>
    </row>
    <row r="34" spans="2:5" ht="12.75">
      <c r="B34" t="s">
        <v>51</v>
      </c>
      <c r="D34" s="7">
        <v>43343</v>
      </c>
      <c r="E34" s="7">
        <v>40302</v>
      </c>
    </row>
    <row r="35" spans="4:5" ht="12.75">
      <c r="D35" s="2">
        <f>SUM(D33:D34)</f>
        <v>87113</v>
      </c>
      <c r="E35" s="2">
        <f>SUM(E33:E34)</f>
        <v>84072</v>
      </c>
    </row>
    <row r="36" spans="4:5" ht="12.75">
      <c r="D36" s="2"/>
      <c r="E36" s="2"/>
    </row>
    <row r="37" spans="1:5" ht="12.75">
      <c r="A37" s="4" t="s">
        <v>200</v>
      </c>
      <c r="D37" s="2">
        <v>568</v>
      </c>
      <c r="E37" s="2">
        <v>768</v>
      </c>
    </row>
    <row r="38" spans="1:5" ht="12.75">
      <c r="A38" s="4" t="s">
        <v>52</v>
      </c>
      <c r="D38" s="2">
        <v>1482</v>
      </c>
      <c r="E38" s="2">
        <v>2137</v>
      </c>
    </row>
    <row r="39" spans="4:5" ht="12.75">
      <c r="D39" s="2"/>
      <c r="E39" s="2"/>
    </row>
    <row r="40" spans="1:5" ht="12.75">
      <c r="A40" s="4" t="s">
        <v>53</v>
      </c>
      <c r="D40" s="2"/>
      <c r="E40" s="2"/>
    </row>
    <row r="41" spans="2:5" ht="12.75">
      <c r="B41" t="s">
        <v>46</v>
      </c>
      <c r="D41" s="16">
        <v>896</v>
      </c>
      <c r="E41" s="16">
        <v>1444</v>
      </c>
    </row>
    <row r="42" spans="2:5" ht="12.75">
      <c r="B42" t="s">
        <v>54</v>
      </c>
      <c r="D42" s="7">
        <v>5993</v>
      </c>
      <c r="E42" s="7">
        <v>3121</v>
      </c>
    </row>
    <row r="43" spans="4:5" ht="12.75">
      <c r="D43" s="16">
        <f>SUM(D41:D42)</f>
        <v>6889</v>
      </c>
      <c r="E43" s="16">
        <f>SUM(E41:E42)</f>
        <v>4565</v>
      </c>
    </row>
    <row r="44" spans="4:5" ht="12.75">
      <c r="D44" s="2"/>
      <c r="E44" s="2"/>
    </row>
    <row r="45" spans="4:5" ht="13.5" thickBot="1">
      <c r="D45" s="19">
        <f>+D35+D37+D38+D43</f>
        <v>96052</v>
      </c>
      <c r="E45" s="19">
        <f>+E35+E37+E38+E43</f>
        <v>91542</v>
      </c>
    </row>
    <row r="46" spans="4:5" ht="12.75">
      <c r="D46" s="16"/>
      <c r="E46" s="16"/>
    </row>
    <row r="47" spans="1:5" ht="12.75">
      <c r="A47" t="s">
        <v>227</v>
      </c>
      <c r="D47" s="38">
        <f>+(D35+D37-D13)/D33</f>
        <v>1.9981494174091843</v>
      </c>
      <c r="E47" s="38">
        <f>+(E35+E37-E13)/E33</f>
        <v>1.9328535526616404</v>
      </c>
    </row>
    <row r="48" spans="4:5" ht="12.75">
      <c r="D48" s="16"/>
      <c r="E48" s="16"/>
    </row>
    <row r="49" spans="1:5" ht="12.75">
      <c r="A49" s="4" t="s">
        <v>55</v>
      </c>
      <c r="D49" s="2"/>
      <c r="E49" s="2"/>
    </row>
    <row r="50" spans="1:5" ht="12.75">
      <c r="A50" s="4" t="s">
        <v>197</v>
      </c>
      <c r="D50" s="2"/>
      <c r="E50" s="2"/>
    </row>
    <row r="51" spans="4:5" ht="12.75">
      <c r="D51" s="2"/>
      <c r="E51" s="2"/>
    </row>
    <row r="52" spans="4:5" ht="12.75">
      <c r="D52" s="2"/>
      <c r="E52" s="2"/>
    </row>
    <row r="53" spans="4:5" ht="12.75">
      <c r="D53" s="2"/>
      <c r="E53" s="2"/>
    </row>
    <row r="54" spans="4:5" ht="12.75">
      <c r="D54" s="2"/>
      <c r="E54" s="2"/>
    </row>
    <row r="55" spans="4:5" ht="12.75">
      <c r="D55" s="2"/>
      <c r="E55" s="2"/>
    </row>
    <row r="56" spans="4:5" ht="12.75">
      <c r="D56" s="2"/>
      <c r="E56" s="2"/>
    </row>
    <row r="57" spans="4:5" ht="12.75">
      <c r="D57" s="2"/>
      <c r="E57" s="2"/>
    </row>
    <row r="58" spans="4:5" ht="12.75">
      <c r="D58" s="2"/>
      <c r="E58" s="2"/>
    </row>
    <row r="59" spans="4:5" ht="12.75">
      <c r="D59" s="2"/>
      <c r="E59" s="2"/>
    </row>
    <row r="60" spans="4:5" ht="12.75">
      <c r="D60" s="2"/>
      <c r="E60" s="2"/>
    </row>
    <row r="61" spans="4:5" ht="12.75">
      <c r="D61" s="2"/>
      <c r="E61" s="2"/>
    </row>
    <row r="62" spans="4:5" ht="12.75">
      <c r="D62" s="2"/>
      <c r="E62" s="2"/>
    </row>
    <row r="63" spans="4:5" ht="12.75">
      <c r="D63" s="2"/>
      <c r="E63" s="2"/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workbookViewId="0" topLeftCell="A27">
      <selection activeCell="B40" sqref="B40"/>
    </sheetView>
  </sheetViews>
  <sheetFormatPr defaultColWidth="9.140625" defaultRowHeight="12.75"/>
  <cols>
    <col min="1" max="1" width="48.140625" style="0" customWidth="1"/>
    <col min="2" max="3" width="14.28125" style="0" customWidth="1"/>
    <col min="4" max="4" width="12.00390625" style="0" customWidth="1"/>
  </cols>
  <sheetData>
    <row r="1" ht="12.75">
      <c r="A1" s="4" t="s">
        <v>0</v>
      </c>
    </row>
    <row r="3" ht="12.75">
      <c r="A3" s="4" t="s">
        <v>67</v>
      </c>
    </row>
    <row r="4" ht="12.75">
      <c r="A4" s="4" t="s">
        <v>254</v>
      </c>
    </row>
    <row r="5" spans="1:3" ht="12.75">
      <c r="A5" s="4" t="s">
        <v>158</v>
      </c>
      <c r="B5" s="13" t="s">
        <v>285</v>
      </c>
      <c r="C5" s="13" t="s">
        <v>284</v>
      </c>
    </row>
    <row r="6" spans="1:3" ht="12.75">
      <c r="A6" s="4"/>
      <c r="B6" s="12" t="s">
        <v>261</v>
      </c>
      <c r="C6" s="12" t="s">
        <v>147</v>
      </c>
    </row>
    <row r="7" spans="2:3" ht="12.75">
      <c r="B7" s="13" t="s">
        <v>11</v>
      </c>
      <c r="C7" s="13" t="s">
        <v>11</v>
      </c>
    </row>
    <row r="8" ht="12.75">
      <c r="A8" s="4" t="s">
        <v>167</v>
      </c>
    </row>
    <row r="9" spans="1:3" ht="12.75">
      <c r="A9" t="s">
        <v>68</v>
      </c>
      <c r="B9" s="2">
        <v>7270</v>
      </c>
      <c r="C9" s="2">
        <v>12820</v>
      </c>
    </row>
    <row r="10" spans="2:3" ht="12.75">
      <c r="B10" s="2"/>
      <c r="C10" s="2"/>
    </row>
    <row r="11" spans="1:3" ht="12.75">
      <c r="A11" s="4" t="s">
        <v>69</v>
      </c>
      <c r="B11" s="2"/>
      <c r="C11" s="2"/>
    </row>
    <row r="12" spans="1:3" ht="12.75">
      <c r="A12" t="s">
        <v>142</v>
      </c>
      <c r="B12" s="2">
        <v>1961</v>
      </c>
      <c r="C12" s="2">
        <v>3446</v>
      </c>
    </row>
    <row r="13" spans="1:3" ht="12.75">
      <c r="A13" t="s">
        <v>202</v>
      </c>
      <c r="B13" s="7">
        <v>50</v>
      </c>
      <c r="C13" s="7">
        <v>-405</v>
      </c>
    </row>
    <row r="14" spans="2:3" ht="12.75">
      <c r="B14" s="16"/>
      <c r="C14" s="16"/>
    </row>
    <row r="15" spans="1:3" ht="12.75">
      <c r="A15" t="s">
        <v>70</v>
      </c>
      <c r="B15" s="2">
        <f>SUM(B9:B13)</f>
        <v>9281</v>
      </c>
      <c r="C15" s="2">
        <f>SUM(C9:C13)</f>
        <v>15861</v>
      </c>
    </row>
    <row r="16" spans="2:3" ht="12.75">
      <c r="B16" s="2"/>
      <c r="C16" s="2"/>
    </row>
    <row r="17" spans="1:3" ht="12.75">
      <c r="A17" s="4" t="s">
        <v>71</v>
      </c>
      <c r="B17" s="2"/>
      <c r="C17" s="2"/>
    </row>
    <row r="18" spans="1:3" ht="12.75">
      <c r="A18" s="14" t="s">
        <v>19</v>
      </c>
      <c r="B18" s="2">
        <v>1814</v>
      </c>
      <c r="C18" s="2">
        <v>-9534</v>
      </c>
    </row>
    <row r="19" spans="1:3" ht="12.75">
      <c r="A19" t="s">
        <v>42</v>
      </c>
      <c r="B19" s="2">
        <v>1241</v>
      </c>
      <c r="C19" s="2">
        <v>-9787</v>
      </c>
    </row>
    <row r="20" spans="1:3" ht="12.75">
      <c r="A20" t="s">
        <v>45</v>
      </c>
      <c r="B20" s="7">
        <v>2795</v>
      </c>
      <c r="C20" s="7">
        <v>5943</v>
      </c>
    </row>
    <row r="21" spans="1:3" ht="12.75">
      <c r="A21" t="s">
        <v>168</v>
      </c>
      <c r="B21" s="2">
        <f>SUM(B15:B20)</f>
        <v>15131</v>
      </c>
      <c r="C21" s="2">
        <f>SUM(C15:C20)</f>
        <v>2483</v>
      </c>
    </row>
    <row r="22" spans="2:3" ht="12.75">
      <c r="B22" s="2"/>
      <c r="C22" s="2"/>
    </row>
    <row r="23" spans="1:3" ht="12.75">
      <c r="A23" t="s">
        <v>12</v>
      </c>
      <c r="B23" s="2">
        <v>-313</v>
      </c>
      <c r="C23" s="2">
        <v>-2354</v>
      </c>
    </row>
    <row r="24" spans="1:3" ht="12.75">
      <c r="A24" t="s">
        <v>75</v>
      </c>
      <c r="B24" s="2">
        <v>569</v>
      </c>
      <c r="C24" s="2">
        <v>-648</v>
      </c>
    </row>
    <row r="25" spans="1:3" ht="12.75">
      <c r="A25" t="s">
        <v>136</v>
      </c>
      <c r="B25" s="2">
        <v>-53</v>
      </c>
      <c r="C25" s="2">
        <v>90</v>
      </c>
    </row>
    <row r="26" spans="1:3" ht="12.75">
      <c r="A26" s="4" t="s">
        <v>165</v>
      </c>
      <c r="B26" s="2"/>
      <c r="C26" s="2"/>
    </row>
    <row r="27" spans="1:3" ht="12.75">
      <c r="A27" s="4" t="s">
        <v>166</v>
      </c>
      <c r="B27" s="5">
        <f>SUM(B21:B25)</f>
        <v>15334</v>
      </c>
      <c r="C27" s="5">
        <f>SUM(C21:C25)</f>
        <v>-429</v>
      </c>
    </row>
    <row r="28" spans="2:3" ht="12.75">
      <c r="B28" s="2"/>
      <c r="C28" s="2"/>
    </row>
    <row r="29" spans="1:3" ht="12.75">
      <c r="A29" s="4" t="s">
        <v>161</v>
      </c>
      <c r="B29" s="2"/>
      <c r="C29" s="2"/>
    </row>
    <row r="30" spans="1:3" ht="12.75">
      <c r="A30" t="s">
        <v>153</v>
      </c>
      <c r="B30" s="2">
        <v>0</v>
      </c>
      <c r="C30" s="2">
        <v>35</v>
      </c>
    </row>
    <row r="31" spans="1:3" ht="12.75">
      <c r="A31" t="s">
        <v>154</v>
      </c>
      <c r="B31" s="2">
        <v>-5295</v>
      </c>
      <c r="C31" s="2">
        <v>-1316</v>
      </c>
    </row>
    <row r="32" spans="1:3" ht="12.75">
      <c r="A32" t="s">
        <v>262</v>
      </c>
      <c r="B32" s="2">
        <v>-660</v>
      </c>
      <c r="C32" s="2">
        <v>-825</v>
      </c>
    </row>
    <row r="33" spans="1:3" ht="12.75">
      <c r="A33" t="s">
        <v>286</v>
      </c>
      <c r="B33" s="2"/>
      <c r="C33" s="2">
        <v>-1</v>
      </c>
    </row>
    <row r="34" spans="1:3" ht="12.75">
      <c r="A34" t="s">
        <v>155</v>
      </c>
      <c r="B34" s="2">
        <v>815</v>
      </c>
      <c r="C34" s="2">
        <v>53</v>
      </c>
    </row>
    <row r="35" spans="2:3" ht="12.75">
      <c r="B35" s="2"/>
      <c r="C35" s="2"/>
    </row>
    <row r="36" spans="1:3" ht="12.75">
      <c r="A36" s="4" t="s">
        <v>163</v>
      </c>
      <c r="B36" s="5">
        <f>SUM(B30:B35)</f>
        <v>-5140</v>
      </c>
      <c r="C36" s="5">
        <f>SUM(C30:C35)</f>
        <v>-2054</v>
      </c>
    </row>
    <row r="37" spans="2:3" ht="12.75">
      <c r="B37" s="16"/>
      <c r="C37" s="16"/>
    </row>
    <row r="38" spans="1:3" ht="12.75">
      <c r="A38" s="4" t="s">
        <v>162</v>
      </c>
      <c r="B38" s="2"/>
      <c r="C38" s="2"/>
    </row>
    <row r="39" spans="1:3" ht="12.75">
      <c r="A39" s="14" t="s">
        <v>156</v>
      </c>
      <c r="B39" s="2">
        <v>-2598</v>
      </c>
      <c r="C39" s="2">
        <v>1261</v>
      </c>
    </row>
    <row r="40" spans="1:3" ht="12.75">
      <c r="A40" s="14" t="s">
        <v>199</v>
      </c>
      <c r="B40" s="2">
        <v>-194</v>
      </c>
      <c r="C40" s="2">
        <v>-367</v>
      </c>
    </row>
    <row r="41" spans="1:3" ht="12.75">
      <c r="A41" s="14" t="s">
        <v>76</v>
      </c>
      <c r="B41" s="2">
        <v>0</v>
      </c>
      <c r="C41" s="2">
        <v>29</v>
      </c>
    </row>
    <row r="42" spans="1:3" ht="12.75">
      <c r="A42" s="14" t="s">
        <v>157</v>
      </c>
      <c r="B42" s="2">
        <v>0</v>
      </c>
      <c r="C42" s="2">
        <v>-2016</v>
      </c>
    </row>
    <row r="43" spans="1:3" ht="12.75">
      <c r="A43" s="14" t="s">
        <v>77</v>
      </c>
      <c r="B43" s="2">
        <v>-298</v>
      </c>
      <c r="C43" s="2">
        <v>-580</v>
      </c>
    </row>
    <row r="44" spans="1:3" ht="12.75">
      <c r="A44" s="14" t="s">
        <v>75</v>
      </c>
      <c r="B44" s="2">
        <v>0</v>
      </c>
      <c r="C44" s="2">
        <v>-116</v>
      </c>
    </row>
    <row r="45" spans="1:3" ht="12.75">
      <c r="A45" s="14"/>
      <c r="B45" s="2"/>
      <c r="C45" s="2"/>
    </row>
    <row r="46" spans="1:3" ht="12.75">
      <c r="A46" s="4" t="s">
        <v>164</v>
      </c>
      <c r="B46" s="5">
        <f>SUM(B39:B44)</f>
        <v>-3090</v>
      </c>
      <c r="C46" s="5">
        <f>SUM(C39:C44)</f>
        <v>-1789</v>
      </c>
    </row>
    <row r="47" spans="2:3" ht="12.75">
      <c r="B47" s="2"/>
      <c r="C47" s="2"/>
    </row>
    <row r="48" spans="1:3" ht="12.75">
      <c r="A48" t="s">
        <v>72</v>
      </c>
      <c r="B48" s="2">
        <f>+B27+B36+B46</f>
        <v>7104</v>
      </c>
      <c r="C48" s="2">
        <f>+C27+C36+C46</f>
        <v>-4272</v>
      </c>
    </row>
    <row r="49" spans="2:3" ht="12.75">
      <c r="B49" s="2"/>
      <c r="C49" s="2"/>
    </row>
    <row r="50" spans="1:3" ht="12.75">
      <c r="A50" t="s">
        <v>229</v>
      </c>
      <c r="B50" s="2">
        <f>+C51</f>
        <v>8764</v>
      </c>
      <c r="C50" s="2">
        <v>13036</v>
      </c>
    </row>
    <row r="51" spans="1:3" ht="12.75">
      <c r="A51" t="s">
        <v>228</v>
      </c>
      <c r="B51" s="30">
        <f>SUM(B48:B50)</f>
        <v>15868</v>
      </c>
      <c r="C51" s="30">
        <f>SUM(C48:C50)</f>
        <v>8764</v>
      </c>
    </row>
    <row r="52" spans="2:3" ht="12.75">
      <c r="B52" s="2"/>
      <c r="C52" s="2"/>
    </row>
    <row r="53" spans="1:3" ht="12.75">
      <c r="A53" s="4" t="s">
        <v>175</v>
      </c>
      <c r="B53" s="2"/>
      <c r="C53" s="2"/>
    </row>
    <row r="54" spans="1:3" ht="12.75">
      <c r="A54" t="s">
        <v>140</v>
      </c>
      <c r="B54" s="2">
        <v>6540</v>
      </c>
      <c r="C54" s="2">
        <v>4000</v>
      </c>
    </row>
    <row r="55" spans="1:3" ht="12.75">
      <c r="A55" t="s">
        <v>263</v>
      </c>
      <c r="B55" s="2">
        <v>9328</v>
      </c>
      <c r="C55" s="2">
        <v>5600</v>
      </c>
    </row>
    <row r="56" spans="1:3" ht="12.75">
      <c r="A56" t="s">
        <v>141</v>
      </c>
      <c r="B56" s="2">
        <v>0</v>
      </c>
      <c r="C56" s="2">
        <v>-836</v>
      </c>
    </row>
    <row r="57" spans="2:3" ht="12.75">
      <c r="B57" s="5">
        <f>SUM(B54:B56)</f>
        <v>15868</v>
      </c>
      <c r="C57" s="5">
        <f>SUM(C54:C56)</f>
        <v>8764</v>
      </c>
    </row>
    <row r="58" spans="2:3" ht="12.75">
      <c r="B58" s="2"/>
      <c r="C58" s="2"/>
    </row>
    <row r="59" ht="12.75">
      <c r="A59" s="4" t="s">
        <v>73</v>
      </c>
    </row>
    <row r="60" ht="12.75">
      <c r="A60" s="4" t="s">
        <v>197</v>
      </c>
    </row>
    <row r="63" spans="1:3" ht="12.75">
      <c r="A63" s="22"/>
      <c r="B63" s="23"/>
      <c r="C63" s="23"/>
    </row>
    <row r="64" spans="2:4" ht="12.75">
      <c r="B64" s="2"/>
      <c r="C64" s="2"/>
      <c r="D64" s="2"/>
    </row>
    <row r="65" spans="2:4" ht="12.75">
      <c r="B65" s="2"/>
      <c r="C65" s="2"/>
      <c r="D65" s="2"/>
    </row>
  </sheetData>
  <printOptions/>
  <pageMargins left="0.75" right="0.75" top="1" bottom="1" header="0.5" footer="0.5"/>
  <pageSetup fitToHeight="1" fitToWidth="1" orientation="portrait" scale="83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5"/>
  <sheetViews>
    <sheetView tabSelected="1" workbookViewId="0" topLeftCell="A214">
      <selection activeCell="B285" sqref="B285"/>
    </sheetView>
  </sheetViews>
  <sheetFormatPr defaultColWidth="9.140625" defaultRowHeight="12.75"/>
  <cols>
    <col min="1" max="1" width="4.00390625" style="8" customWidth="1"/>
    <col min="2" max="2" width="9.421875" style="0" bestFit="1" customWidth="1"/>
    <col min="3" max="3" width="10.140625" style="0" customWidth="1"/>
    <col min="4" max="4" width="9.00390625" style="0" customWidth="1"/>
    <col min="6" max="6" width="9.421875" style="0" bestFit="1" customWidth="1"/>
    <col min="7" max="8" width="9.8515625" style="0" customWidth="1"/>
  </cols>
  <sheetData>
    <row r="1" ht="12.75">
      <c r="A1" s="8" t="s">
        <v>0</v>
      </c>
    </row>
    <row r="2" ht="12.75">
      <c r="A2" s="8" t="s">
        <v>95</v>
      </c>
    </row>
    <row r="4" spans="1:2" ht="12.75">
      <c r="A4" s="8" t="s">
        <v>109</v>
      </c>
      <c r="B4" s="4" t="s">
        <v>182</v>
      </c>
    </row>
    <row r="5" ht="12.75">
      <c r="B5" t="s">
        <v>309</v>
      </c>
    </row>
    <row r="6" ht="12.75">
      <c r="B6" t="s">
        <v>308</v>
      </c>
    </row>
    <row r="8" ht="12.75">
      <c r="B8" t="s">
        <v>311</v>
      </c>
    </row>
    <row r="9" ht="12.75">
      <c r="B9" t="s">
        <v>310</v>
      </c>
    </row>
    <row r="11" ht="12.75">
      <c r="B11" t="s">
        <v>14</v>
      </c>
    </row>
    <row r="12" ht="12.75">
      <c r="B12" t="s">
        <v>15</v>
      </c>
    </row>
    <row r="13" spans="2:9" ht="12.75">
      <c r="B13" s="14" t="s">
        <v>230</v>
      </c>
      <c r="C13" s="4"/>
      <c r="D13" s="4"/>
      <c r="E13" s="4"/>
      <c r="F13" s="4"/>
      <c r="G13" s="4"/>
      <c r="H13" s="4"/>
      <c r="I13" s="4"/>
    </row>
    <row r="14" spans="2:9" ht="12.75">
      <c r="B14" s="14" t="s">
        <v>231</v>
      </c>
      <c r="C14" s="4"/>
      <c r="D14" s="4"/>
      <c r="E14" s="4"/>
      <c r="F14" s="4"/>
      <c r="G14" s="4"/>
      <c r="H14" s="4"/>
      <c r="I14" s="4"/>
    </row>
    <row r="15" spans="2:9" ht="12.75">
      <c r="B15" s="14"/>
      <c r="C15" s="4"/>
      <c r="D15" s="4"/>
      <c r="E15" s="4"/>
      <c r="F15" s="4"/>
      <c r="G15" s="4"/>
      <c r="H15" s="4"/>
      <c r="I15" s="4"/>
    </row>
    <row r="16" spans="2:9" ht="12.75">
      <c r="B16" s="4" t="s">
        <v>232</v>
      </c>
      <c r="C16" s="4"/>
      <c r="D16" s="4"/>
      <c r="E16" s="4"/>
      <c r="F16" s="4"/>
      <c r="G16" s="4"/>
      <c r="H16" s="4"/>
      <c r="I16" s="4"/>
    </row>
    <row r="18" spans="1:2" ht="12.75">
      <c r="A18" s="8" t="s">
        <v>110</v>
      </c>
      <c r="B18" s="4" t="s">
        <v>89</v>
      </c>
    </row>
    <row r="19" ht="12.75">
      <c r="B19" t="s">
        <v>90</v>
      </c>
    </row>
    <row r="20" ht="12.75">
      <c r="B20" t="s">
        <v>183</v>
      </c>
    </row>
    <row r="22" spans="1:2" ht="12.75">
      <c r="A22" s="8" t="s">
        <v>111</v>
      </c>
      <c r="B22" s="4" t="s">
        <v>87</v>
      </c>
    </row>
    <row r="23" ht="12.75">
      <c r="B23" t="s">
        <v>106</v>
      </c>
    </row>
    <row r="24" ht="12.75">
      <c r="B24" t="s">
        <v>107</v>
      </c>
    </row>
    <row r="26" spans="1:2" ht="12.75">
      <c r="A26" s="34" t="s">
        <v>112</v>
      </c>
      <c r="B26" s="4" t="s">
        <v>91</v>
      </c>
    </row>
    <row r="27" spans="1:2" s="14" customFormat="1" ht="12.75">
      <c r="A27" s="27"/>
      <c r="B27" s="14" t="s">
        <v>204</v>
      </c>
    </row>
    <row r="28" spans="1:2" s="14" customFormat="1" ht="12.75">
      <c r="A28" s="27"/>
      <c r="B28" s="14" t="s">
        <v>205</v>
      </c>
    </row>
    <row r="29" s="14" customFormat="1" ht="12.75">
      <c r="A29" s="27"/>
    </row>
    <row r="30" spans="1:2" ht="12.75">
      <c r="A30" s="8" t="s">
        <v>113</v>
      </c>
      <c r="B30" s="4" t="s">
        <v>92</v>
      </c>
    </row>
    <row r="31" ht="12.75">
      <c r="B31" t="s">
        <v>93</v>
      </c>
    </row>
    <row r="32" ht="12.75">
      <c r="B32" t="s">
        <v>94</v>
      </c>
    </row>
    <row r="34" spans="1:2" ht="12.75">
      <c r="A34" s="8" t="s">
        <v>114</v>
      </c>
      <c r="B34" s="4" t="s">
        <v>27</v>
      </c>
    </row>
    <row r="35" ht="12.75">
      <c r="B35" s="14" t="s">
        <v>319</v>
      </c>
    </row>
    <row r="36" ht="12.75">
      <c r="B36" s="14" t="s">
        <v>320</v>
      </c>
    </row>
    <row r="37" ht="12.75">
      <c r="B37" s="14" t="s">
        <v>322</v>
      </c>
    </row>
    <row r="38" ht="12.75">
      <c r="B38" s="14" t="s">
        <v>321</v>
      </c>
    </row>
    <row r="40" spans="1:8" ht="12.75">
      <c r="A40" s="8" t="s">
        <v>115</v>
      </c>
      <c r="B40" s="4" t="s">
        <v>74</v>
      </c>
      <c r="G40" s="53"/>
      <c r="H40" s="53"/>
    </row>
    <row r="41" spans="2:8" ht="12.75">
      <c r="B41" t="s">
        <v>300</v>
      </c>
      <c r="G41" s="48"/>
      <c r="H41" s="49"/>
    </row>
    <row r="42" ht="12.75">
      <c r="B42" t="s">
        <v>301</v>
      </c>
    </row>
    <row r="43" spans="5:8" ht="12.75">
      <c r="E43" s="1"/>
      <c r="F43" s="1"/>
      <c r="G43" s="1"/>
      <c r="H43" s="1"/>
    </row>
    <row r="46" ht="12.75">
      <c r="A46" s="8" t="s">
        <v>0</v>
      </c>
    </row>
    <row r="47" ht="12.75">
      <c r="A47" s="8" t="s">
        <v>95</v>
      </c>
    </row>
    <row r="49" spans="1:2" ht="12.75">
      <c r="A49" s="8" t="s">
        <v>116</v>
      </c>
      <c r="B49" s="4" t="s">
        <v>20</v>
      </c>
    </row>
    <row r="50" ht="12.75">
      <c r="B50" t="s">
        <v>21</v>
      </c>
    </row>
    <row r="51" ht="12.75">
      <c r="B51" t="s">
        <v>137</v>
      </c>
    </row>
    <row r="53" spans="7:8" ht="12.75">
      <c r="G53" s="53" t="s">
        <v>266</v>
      </c>
      <c r="H53" s="53"/>
    </row>
    <row r="54" spans="2:8" ht="12.75">
      <c r="B54" s="4" t="s">
        <v>264</v>
      </c>
      <c r="E54" s="53" t="s">
        <v>24</v>
      </c>
      <c r="F54" s="53"/>
      <c r="G54" s="53" t="s">
        <v>25</v>
      </c>
      <c r="H54" s="53"/>
    </row>
    <row r="55" spans="2:8" ht="12.75">
      <c r="B55" s="32" t="s">
        <v>265</v>
      </c>
      <c r="E55">
        <v>2003</v>
      </c>
      <c r="F55">
        <v>2002</v>
      </c>
      <c r="G55">
        <v>2003</v>
      </c>
      <c r="H55">
        <v>2002</v>
      </c>
    </row>
    <row r="56" spans="5:8" ht="12.75">
      <c r="E56" s="1" t="s">
        <v>11</v>
      </c>
      <c r="F56" s="1" t="s">
        <v>11</v>
      </c>
      <c r="G56" s="1" t="s">
        <v>11</v>
      </c>
      <c r="H56" s="1" t="s">
        <v>11</v>
      </c>
    </row>
    <row r="58" spans="2:8" ht="12.75">
      <c r="B58" t="s">
        <v>22</v>
      </c>
      <c r="E58" s="2">
        <v>25400</v>
      </c>
      <c r="F58" s="2">
        <v>18237</v>
      </c>
      <c r="G58" s="26">
        <v>5792</v>
      </c>
      <c r="H58" s="26">
        <v>2404</v>
      </c>
    </row>
    <row r="59" spans="2:8" ht="12.75">
      <c r="B59" t="s">
        <v>23</v>
      </c>
      <c r="E59" s="2">
        <v>16348</v>
      </c>
      <c r="F59" s="2">
        <v>10232</v>
      </c>
      <c r="G59" s="26">
        <v>1563</v>
      </c>
      <c r="H59" s="26">
        <v>912</v>
      </c>
    </row>
    <row r="60" spans="2:8" ht="12.75">
      <c r="B60" t="s">
        <v>287</v>
      </c>
      <c r="E60" s="7">
        <v>1052</v>
      </c>
      <c r="F60" s="28">
        <v>18</v>
      </c>
      <c r="G60" s="28">
        <v>142</v>
      </c>
      <c r="H60" s="28">
        <v>357</v>
      </c>
    </row>
    <row r="61" spans="5:8" ht="12.75">
      <c r="E61" s="16">
        <f>SUM(E58:E60)</f>
        <v>42800</v>
      </c>
      <c r="F61" s="29">
        <f>SUM(F58:F60)</f>
        <v>28487</v>
      </c>
      <c r="G61" s="29">
        <f>SUM(G58:G60)</f>
        <v>7497</v>
      </c>
      <c r="H61" s="29">
        <f>SUM(H58:H60)</f>
        <v>3673</v>
      </c>
    </row>
    <row r="62" spans="2:8" ht="12.75">
      <c r="B62" t="s">
        <v>26</v>
      </c>
      <c r="E62" s="31">
        <v>-1207</v>
      </c>
      <c r="F62" s="28">
        <v>0</v>
      </c>
      <c r="G62" s="28">
        <v>0</v>
      </c>
      <c r="H62" s="28">
        <v>0</v>
      </c>
    </row>
    <row r="63" spans="2:6" ht="12.75">
      <c r="B63" t="s">
        <v>24</v>
      </c>
      <c r="E63" s="5">
        <f>SUM(E61:E62)</f>
        <v>41593</v>
      </c>
      <c r="F63" s="5">
        <f>SUM(F61:F62)</f>
        <v>28487</v>
      </c>
    </row>
    <row r="64" spans="5:8" ht="12.75">
      <c r="E64" s="16"/>
      <c r="F64" s="16"/>
      <c r="G64" s="29"/>
      <c r="H64" s="29"/>
    </row>
    <row r="65" spans="2:8" ht="12.75">
      <c r="B65" t="s">
        <v>57</v>
      </c>
      <c r="E65" s="16"/>
      <c r="F65" s="16"/>
      <c r="G65" s="29">
        <f>SUM(G61:G62)</f>
        <v>7497</v>
      </c>
      <c r="H65" s="29">
        <f>SUM(H61:H62)</f>
        <v>3673</v>
      </c>
    </row>
    <row r="66" spans="2:8" ht="12.75">
      <c r="B66" s="14" t="s">
        <v>58</v>
      </c>
      <c r="C66" s="4"/>
      <c r="D66" s="4"/>
      <c r="E66" s="33"/>
      <c r="F66" s="33"/>
      <c r="G66" s="29">
        <v>-569</v>
      </c>
      <c r="H66" s="29">
        <v>-131</v>
      </c>
    </row>
    <row r="67" spans="2:8" ht="12.75">
      <c r="B67" s="14" t="s">
        <v>59</v>
      </c>
      <c r="C67" s="4"/>
      <c r="D67" s="4"/>
      <c r="E67" s="33"/>
      <c r="F67" s="33"/>
      <c r="G67" s="29">
        <v>52</v>
      </c>
      <c r="H67" s="29">
        <v>0</v>
      </c>
    </row>
    <row r="68" spans="2:8" ht="12.75">
      <c r="B68" t="s">
        <v>60</v>
      </c>
      <c r="E68" s="16"/>
      <c r="F68" s="16"/>
      <c r="G68" s="29">
        <v>290</v>
      </c>
      <c r="H68" s="29">
        <v>367</v>
      </c>
    </row>
    <row r="69" spans="2:8" ht="12.75">
      <c r="B69" t="s">
        <v>25</v>
      </c>
      <c r="E69" s="16"/>
      <c r="F69" s="16"/>
      <c r="G69" s="30">
        <f>SUM(G64:G68)</f>
        <v>7270</v>
      </c>
      <c r="H69" s="30">
        <f>SUM(H64:H68)</f>
        <v>3909</v>
      </c>
    </row>
    <row r="71" spans="1:2" ht="12.75">
      <c r="A71" s="8" t="s">
        <v>117</v>
      </c>
      <c r="B71" s="4" t="s">
        <v>16</v>
      </c>
    </row>
    <row r="72" ht="12.75">
      <c r="B72" t="s">
        <v>17</v>
      </c>
    </row>
    <row r="73" ht="12.75">
      <c r="B73" t="s">
        <v>18</v>
      </c>
    </row>
    <row r="75" spans="1:2" ht="12.75">
      <c r="A75" s="8" t="s">
        <v>118</v>
      </c>
      <c r="B75" s="4" t="s">
        <v>96</v>
      </c>
    </row>
    <row r="76" ht="12.75">
      <c r="B76" t="s">
        <v>138</v>
      </c>
    </row>
    <row r="77" ht="12.75">
      <c r="B77" t="s">
        <v>184</v>
      </c>
    </row>
    <row r="78" ht="12.75">
      <c r="B78" t="s">
        <v>139</v>
      </c>
    </row>
    <row r="80" spans="1:2" ht="12.75">
      <c r="A80" s="8" t="s">
        <v>119</v>
      </c>
      <c r="B80" s="4" t="s">
        <v>85</v>
      </c>
    </row>
    <row r="81" ht="12.75">
      <c r="B81" t="s">
        <v>86</v>
      </c>
    </row>
    <row r="83" spans="1:2" ht="12.75">
      <c r="A83" s="8" t="s">
        <v>120</v>
      </c>
      <c r="B83" s="4" t="s">
        <v>88</v>
      </c>
    </row>
    <row r="84" ht="12.75">
      <c r="B84" t="s">
        <v>148</v>
      </c>
    </row>
    <row r="85" ht="12.75">
      <c r="B85" t="s">
        <v>289</v>
      </c>
    </row>
    <row r="87" spans="1:2" ht="12.75">
      <c r="A87" s="8" t="s">
        <v>179</v>
      </c>
      <c r="B87" s="4" t="s">
        <v>283</v>
      </c>
    </row>
    <row r="88" ht="12.75">
      <c r="B88" t="s">
        <v>252</v>
      </c>
    </row>
    <row r="89" ht="12.75">
      <c r="B89" s="14" t="s">
        <v>248</v>
      </c>
    </row>
    <row r="90" ht="12.75">
      <c r="B90" s="14" t="s">
        <v>278</v>
      </c>
    </row>
    <row r="91" ht="12.75">
      <c r="B91" s="14" t="s">
        <v>249</v>
      </c>
    </row>
    <row r="92" ht="12.75">
      <c r="B92" s="14" t="s">
        <v>279</v>
      </c>
    </row>
    <row r="93" ht="12.75">
      <c r="B93" s="14"/>
    </row>
    <row r="96" ht="12.75">
      <c r="A96" s="8" t="s">
        <v>0</v>
      </c>
    </row>
    <row r="97" ht="12.75">
      <c r="A97" s="8" t="s">
        <v>98</v>
      </c>
    </row>
    <row r="99" spans="1:2" ht="12.75">
      <c r="A99" s="8" t="s">
        <v>121</v>
      </c>
      <c r="B99" s="4" t="s">
        <v>28</v>
      </c>
    </row>
    <row r="100" ht="12.75">
      <c r="B100" s="14" t="s">
        <v>314</v>
      </c>
    </row>
    <row r="101" ht="12.75">
      <c r="B101" s="14" t="s">
        <v>306</v>
      </c>
    </row>
    <row r="102" ht="12.75">
      <c r="B102" s="14" t="s">
        <v>305</v>
      </c>
    </row>
    <row r="103" ht="12.75">
      <c r="B103" s="14"/>
    </row>
    <row r="104" ht="12.75">
      <c r="B104" s="14" t="s">
        <v>315</v>
      </c>
    </row>
    <row r="105" ht="12.75">
      <c r="B105" s="14" t="s">
        <v>307</v>
      </c>
    </row>
    <row r="106" ht="12.75">
      <c r="B106" s="14" t="s">
        <v>290</v>
      </c>
    </row>
    <row r="108" spans="1:2" ht="12.75">
      <c r="A108" s="8" t="s">
        <v>122</v>
      </c>
      <c r="B108" s="4" t="s">
        <v>29</v>
      </c>
    </row>
    <row r="109" ht="12.75">
      <c r="B109" s="14" t="s">
        <v>316</v>
      </c>
    </row>
    <row r="110" ht="12.75">
      <c r="B110" s="14" t="s">
        <v>255</v>
      </c>
    </row>
    <row r="111" ht="12.75">
      <c r="B111" s="14" t="s">
        <v>273</v>
      </c>
    </row>
    <row r="112" ht="12.75">
      <c r="B112" s="14" t="s">
        <v>288</v>
      </c>
    </row>
    <row r="113" ht="12.75">
      <c r="B113" s="14"/>
    </row>
    <row r="114" spans="1:2" ht="12.75">
      <c r="A114" s="8" t="s">
        <v>123</v>
      </c>
      <c r="B114" s="4" t="s">
        <v>150</v>
      </c>
    </row>
    <row r="115" ht="12.75">
      <c r="B115" s="14" t="s">
        <v>177</v>
      </c>
    </row>
    <row r="116" ht="12.75">
      <c r="B116" s="14" t="s">
        <v>203</v>
      </c>
    </row>
    <row r="117" ht="12.75">
      <c r="B117" s="14" t="s">
        <v>313</v>
      </c>
    </row>
    <row r="118" ht="12.75">
      <c r="B118" s="14" t="s">
        <v>312</v>
      </c>
    </row>
    <row r="119" ht="12.75">
      <c r="B119" s="14"/>
    </row>
    <row r="120" spans="1:2" ht="12.75">
      <c r="A120" s="8" t="s">
        <v>124</v>
      </c>
      <c r="B120" s="4" t="s">
        <v>99</v>
      </c>
    </row>
    <row r="121" ht="12.75">
      <c r="B121" t="s">
        <v>100</v>
      </c>
    </row>
    <row r="123" spans="1:8" ht="12.75">
      <c r="A123" s="8" t="s">
        <v>125</v>
      </c>
      <c r="B123" s="4" t="s">
        <v>35</v>
      </c>
      <c r="E123" s="53" t="s">
        <v>65</v>
      </c>
      <c r="F123" s="53"/>
      <c r="G123" s="53" t="s">
        <v>264</v>
      </c>
      <c r="H123" s="53"/>
    </row>
    <row r="124" spans="5:8" ht="12.75">
      <c r="E124" s="56" t="s">
        <v>265</v>
      </c>
      <c r="F124" s="56"/>
      <c r="G124" s="56" t="s">
        <v>265</v>
      </c>
      <c r="H124" s="56"/>
    </row>
    <row r="125" spans="5:8" ht="12.75">
      <c r="E125">
        <v>2003</v>
      </c>
      <c r="F125">
        <v>2002</v>
      </c>
      <c r="G125">
        <v>2003</v>
      </c>
      <c r="H125">
        <v>2002</v>
      </c>
    </row>
    <row r="126" spans="5:8" ht="12.75">
      <c r="E126" s="1" t="s">
        <v>11</v>
      </c>
      <c r="F126" s="1" t="s">
        <v>11</v>
      </c>
      <c r="G126" s="1" t="s">
        <v>11</v>
      </c>
      <c r="H126" s="1" t="s">
        <v>11</v>
      </c>
    </row>
    <row r="127" spans="2:8" ht="12.75">
      <c r="B127" t="s">
        <v>172</v>
      </c>
      <c r="E127" s="2"/>
      <c r="F127" s="2"/>
      <c r="G127" s="2"/>
      <c r="H127" s="2"/>
    </row>
    <row r="128" spans="2:8" ht="12.75">
      <c r="B128" s="25" t="s">
        <v>173</v>
      </c>
      <c r="E128" s="2">
        <v>593</v>
      </c>
      <c r="F128" s="2">
        <v>172</v>
      </c>
      <c r="G128" s="2">
        <v>1279</v>
      </c>
      <c r="H128" s="2">
        <v>709</v>
      </c>
    </row>
    <row r="129" spans="2:9" ht="12.75">
      <c r="B129" s="25" t="s">
        <v>174</v>
      </c>
      <c r="E129" s="7">
        <v>0</v>
      </c>
      <c r="F129" s="7">
        <v>0</v>
      </c>
      <c r="G129" s="7">
        <v>0</v>
      </c>
      <c r="H129" s="7">
        <v>0</v>
      </c>
      <c r="I129" s="2"/>
    </row>
    <row r="130" spans="5:8" ht="12.75">
      <c r="E130" s="2">
        <f>SUM(E128:E129)</f>
        <v>593</v>
      </c>
      <c r="F130" s="2">
        <f>SUM(F128:F129)</f>
        <v>172</v>
      </c>
      <c r="G130" s="2">
        <f>SUM(G128:G129)</f>
        <v>1279</v>
      </c>
      <c r="H130" s="2">
        <f>SUM(H128:H129)</f>
        <v>709</v>
      </c>
    </row>
    <row r="131" spans="2:8" ht="12.75">
      <c r="B131" t="s">
        <v>171</v>
      </c>
      <c r="E131" s="7">
        <v>0</v>
      </c>
      <c r="F131" s="7">
        <v>0</v>
      </c>
      <c r="G131" s="7">
        <v>0</v>
      </c>
      <c r="H131" s="7">
        <v>0</v>
      </c>
    </row>
    <row r="132" spans="5:8" ht="12.75">
      <c r="E132" s="2">
        <f>SUM(E130:E131)</f>
        <v>593</v>
      </c>
      <c r="F132" s="2">
        <f>SUM(F130:F131)</f>
        <v>172</v>
      </c>
      <c r="G132" s="2">
        <f>SUM(G130:G131)</f>
        <v>1279</v>
      </c>
      <c r="H132" s="2">
        <f>SUM(H130:H131)</f>
        <v>709</v>
      </c>
    </row>
    <row r="133" spans="2:8" ht="12.75">
      <c r="B133" s="14" t="s">
        <v>36</v>
      </c>
      <c r="E133" s="2"/>
      <c r="F133" s="2"/>
      <c r="G133" s="2"/>
      <c r="H133" s="2"/>
    </row>
    <row r="134" spans="2:8" ht="12.75">
      <c r="B134" s="14" t="s">
        <v>37</v>
      </c>
      <c r="E134" s="2">
        <v>49</v>
      </c>
      <c r="F134" s="2">
        <v>68</v>
      </c>
      <c r="G134" s="2">
        <v>81</v>
      </c>
      <c r="H134" s="2">
        <v>103</v>
      </c>
    </row>
    <row r="135" spans="5:8" ht="12.75">
      <c r="E135" s="5">
        <f>SUM(E132:E134)</f>
        <v>642</v>
      </c>
      <c r="F135" s="5">
        <f>SUM(F132:F134)</f>
        <v>240</v>
      </c>
      <c r="G135" s="5">
        <f>SUM(G132:G134)</f>
        <v>1360</v>
      </c>
      <c r="H135" s="5">
        <f>SUM(H132:H134)</f>
        <v>812</v>
      </c>
    </row>
    <row r="136" ht="12.75">
      <c r="B136" t="s">
        <v>276</v>
      </c>
    </row>
    <row r="137" ht="12.75">
      <c r="B137" t="s">
        <v>277</v>
      </c>
    </row>
    <row r="139" spans="1:2" ht="12.75">
      <c r="A139" s="8" t="s">
        <v>126</v>
      </c>
      <c r="B139" s="4" t="s">
        <v>78</v>
      </c>
    </row>
    <row r="140" ht="12.75">
      <c r="B140" t="s">
        <v>274</v>
      </c>
    </row>
    <row r="142" spans="1:2" ht="12.75">
      <c r="A142" s="8" t="s">
        <v>127</v>
      </c>
      <c r="B142" s="4" t="s">
        <v>143</v>
      </c>
    </row>
    <row r="143" ht="12.75">
      <c r="B143" t="s">
        <v>275</v>
      </c>
    </row>
    <row r="144" ht="12.75">
      <c r="B144" t="s">
        <v>79</v>
      </c>
    </row>
    <row r="146" ht="12.75">
      <c r="A146" s="8" t="s">
        <v>0</v>
      </c>
    </row>
    <row r="147" ht="12.75">
      <c r="A147" s="8" t="s">
        <v>98</v>
      </c>
    </row>
    <row r="149" spans="1:2" ht="12.75">
      <c r="A149" s="8" t="s">
        <v>128</v>
      </c>
      <c r="B149" s="4" t="s">
        <v>80</v>
      </c>
    </row>
    <row r="150" spans="1:2" s="14" customFormat="1" ht="12.75">
      <c r="A150" s="27"/>
      <c r="B150" s="14" t="s">
        <v>185</v>
      </c>
    </row>
    <row r="151" spans="1:2" s="14" customFormat="1" ht="12.75">
      <c r="A151" s="27"/>
      <c r="B151" s="14" t="s">
        <v>186</v>
      </c>
    </row>
    <row r="152" s="14" customFormat="1" ht="12.75">
      <c r="A152" s="27"/>
    </row>
    <row r="153" spans="1:3" s="14" customFormat="1" ht="12.75">
      <c r="A153" s="27"/>
      <c r="B153" s="14" t="s">
        <v>187</v>
      </c>
      <c r="C153" s="14" t="s">
        <v>188</v>
      </c>
    </row>
    <row r="154" spans="1:3" s="14" customFormat="1" ht="12.75">
      <c r="A154" s="27"/>
      <c r="C154" s="14" t="s">
        <v>189</v>
      </c>
    </row>
    <row r="155" spans="1:3" s="14" customFormat="1" ht="12.75">
      <c r="A155" s="27"/>
      <c r="C155" s="14" t="s">
        <v>195</v>
      </c>
    </row>
    <row r="156" s="14" customFormat="1" ht="12.75">
      <c r="A156" s="27"/>
    </row>
    <row r="157" spans="1:3" s="14" customFormat="1" ht="12.75">
      <c r="A157" s="27"/>
      <c r="B157" s="14" t="s">
        <v>190</v>
      </c>
      <c r="C157" s="14" t="s">
        <v>191</v>
      </c>
    </row>
    <row r="158" spans="1:3" s="14" customFormat="1" ht="12.75">
      <c r="A158" s="27"/>
      <c r="C158" s="14" t="s">
        <v>192</v>
      </c>
    </row>
    <row r="159" spans="1:3" s="14" customFormat="1" ht="12.75">
      <c r="A159" s="27"/>
      <c r="C159" s="14" t="s">
        <v>193</v>
      </c>
    </row>
    <row r="160" spans="1:3" s="14" customFormat="1" ht="12.75">
      <c r="A160" s="27"/>
      <c r="C160" s="14" t="s">
        <v>194</v>
      </c>
    </row>
    <row r="161" s="14" customFormat="1" ht="12.75">
      <c r="B161" s="4" t="s">
        <v>206</v>
      </c>
    </row>
    <row r="163" ht="12.75">
      <c r="B163" t="s">
        <v>282</v>
      </c>
    </row>
    <row r="164" ht="12.75">
      <c r="B164" t="s">
        <v>272</v>
      </c>
    </row>
    <row r="165" ht="12.75">
      <c r="B165" t="s">
        <v>291</v>
      </c>
    </row>
    <row r="166" ht="12.75">
      <c r="B166" t="s">
        <v>292</v>
      </c>
    </row>
    <row r="168" ht="12.75">
      <c r="B168" t="s">
        <v>271</v>
      </c>
    </row>
    <row r="169" ht="12.75">
      <c r="B169" t="s">
        <v>318</v>
      </c>
    </row>
    <row r="171" ht="12.75">
      <c r="B171" t="s">
        <v>207</v>
      </c>
    </row>
    <row r="172" ht="12.75">
      <c r="B172" t="s">
        <v>208</v>
      </c>
    </row>
    <row r="174" spans="1:2" ht="12.75">
      <c r="A174" s="8" t="s">
        <v>129</v>
      </c>
      <c r="B174" s="4" t="s">
        <v>81</v>
      </c>
    </row>
    <row r="175" spans="5:8" ht="12.75">
      <c r="E175" s="15"/>
      <c r="F175" s="15"/>
      <c r="G175" s="15" t="s">
        <v>256</v>
      </c>
      <c r="H175" s="15" t="s">
        <v>149</v>
      </c>
    </row>
    <row r="176" spans="2:8" ht="12.75">
      <c r="B176" s="4" t="s">
        <v>30</v>
      </c>
      <c r="E176" s="13"/>
      <c r="F176" s="13"/>
      <c r="G176" s="13" t="s">
        <v>11</v>
      </c>
      <c r="H176" s="13" t="s">
        <v>11</v>
      </c>
    </row>
    <row r="177" spans="2:8" ht="12.75">
      <c r="B177" t="s">
        <v>302</v>
      </c>
      <c r="E177" s="2"/>
      <c r="F177" s="2"/>
      <c r="G177" s="2">
        <v>0</v>
      </c>
      <c r="H177" s="2">
        <v>836</v>
      </c>
    </row>
    <row r="178" spans="2:8" ht="12.75">
      <c r="B178" t="s">
        <v>169</v>
      </c>
      <c r="E178" s="2"/>
      <c r="F178" s="2"/>
      <c r="G178" s="2">
        <v>9069</v>
      </c>
      <c r="H178" s="2">
        <v>5657</v>
      </c>
    </row>
    <row r="179" spans="2:8" ht="12.75">
      <c r="B179" t="s">
        <v>83</v>
      </c>
      <c r="E179" s="2"/>
      <c r="F179" s="2"/>
      <c r="G179" s="2">
        <v>719</v>
      </c>
      <c r="H179" s="2">
        <v>418</v>
      </c>
    </row>
    <row r="180" spans="2:8" ht="12.75">
      <c r="B180" t="s">
        <v>170</v>
      </c>
      <c r="E180" s="2"/>
      <c r="F180" s="2"/>
      <c r="G180" s="2">
        <v>1630</v>
      </c>
      <c r="H180" s="2">
        <v>1570</v>
      </c>
    </row>
    <row r="181" spans="2:8" ht="12.75">
      <c r="B181" t="s">
        <v>82</v>
      </c>
      <c r="E181" s="2"/>
      <c r="F181" s="2"/>
      <c r="G181" s="2">
        <v>202</v>
      </c>
      <c r="H181" s="2">
        <v>398</v>
      </c>
    </row>
    <row r="182" spans="7:8" ht="12.75">
      <c r="G182" s="5">
        <f>SUM(G177:G181)</f>
        <v>11620</v>
      </c>
      <c r="H182" s="5">
        <f>SUM(H177:H181)</f>
        <v>8879</v>
      </c>
    </row>
    <row r="183" spans="2:8" ht="12.75">
      <c r="B183" s="4" t="s">
        <v>31</v>
      </c>
      <c r="G183" s="2"/>
      <c r="H183" s="2"/>
    </row>
    <row r="184" spans="2:8" ht="12.75">
      <c r="B184" t="s">
        <v>83</v>
      </c>
      <c r="G184" s="2">
        <v>0</v>
      </c>
      <c r="H184" s="2">
        <v>549</v>
      </c>
    </row>
    <row r="185" spans="2:8" ht="12.75">
      <c r="B185" t="s">
        <v>82</v>
      </c>
      <c r="G185" s="2">
        <v>895</v>
      </c>
      <c r="H185" s="2">
        <v>895</v>
      </c>
    </row>
    <row r="186" spans="7:8" ht="12.75">
      <c r="G186" s="5">
        <f>SUM(G184:G185)</f>
        <v>895</v>
      </c>
      <c r="H186" s="5">
        <f>SUM(H184:H185)</f>
        <v>1444</v>
      </c>
    </row>
    <row r="187" spans="2:8" ht="12.75">
      <c r="B187" s="4" t="s">
        <v>6</v>
      </c>
      <c r="G187" s="16">
        <f>+G182+G186</f>
        <v>12515</v>
      </c>
      <c r="H187" s="16">
        <f>+H182+H186</f>
        <v>10323</v>
      </c>
    </row>
    <row r="188" spans="2:8" ht="12.75">
      <c r="B188" s="4"/>
      <c r="G188" s="16"/>
      <c r="H188" s="16"/>
    </row>
    <row r="189" spans="1:8" s="14" customFormat="1" ht="12.75">
      <c r="A189" s="27"/>
      <c r="B189" s="14" t="s">
        <v>304</v>
      </c>
      <c r="G189" s="29"/>
      <c r="H189" s="29"/>
    </row>
    <row r="190" spans="1:8" s="14" customFormat="1" ht="12.75">
      <c r="A190" s="27"/>
      <c r="B190" s="14" t="s">
        <v>303</v>
      </c>
      <c r="G190" s="13" t="s">
        <v>294</v>
      </c>
      <c r="H190" s="47" t="s">
        <v>295</v>
      </c>
    </row>
    <row r="191" spans="1:8" s="14" customFormat="1" ht="12.75">
      <c r="A191" s="27"/>
      <c r="E191" s="50" t="s">
        <v>296</v>
      </c>
      <c r="F191" s="23">
        <v>1858000</v>
      </c>
      <c r="G191" s="51">
        <v>3.8</v>
      </c>
      <c r="H191" s="23">
        <f>+F191*G191</f>
        <v>7060400</v>
      </c>
    </row>
    <row r="192" spans="1:8" s="14" customFormat="1" ht="12.75">
      <c r="A192" s="27"/>
      <c r="E192" s="50" t="s">
        <v>297</v>
      </c>
      <c r="F192" s="23">
        <v>273000</v>
      </c>
      <c r="G192" s="51">
        <v>4.3</v>
      </c>
      <c r="H192" s="23">
        <f>+F192*G192</f>
        <v>1173900</v>
      </c>
    </row>
    <row r="193" spans="1:8" s="14" customFormat="1" ht="12.75">
      <c r="A193" s="27"/>
      <c r="E193" s="50" t="s">
        <v>298</v>
      </c>
      <c r="F193" s="23">
        <v>33000</v>
      </c>
      <c r="G193" s="51">
        <v>6.1</v>
      </c>
      <c r="H193" s="23">
        <f>+F193*G193</f>
        <v>201300</v>
      </c>
    </row>
    <row r="194" spans="1:8" s="14" customFormat="1" ht="12.75">
      <c r="A194" s="27"/>
      <c r="E194" s="50" t="s">
        <v>299</v>
      </c>
      <c r="F194" s="23">
        <v>27700000</v>
      </c>
      <c r="G194" s="51">
        <v>0.0323</v>
      </c>
      <c r="H194" s="23">
        <f>+F194*G194</f>
        <v>894710.0000000001</v>
      </c>
    </row>
    <row r="197" ht="12.75">
      <c r="A197" s="8" t="s">
        <v>0</v>
      </c>
    </row>
    <row r="198" ht="12.75">
      <c r="A198" s="8" t="s">
        <v>98</v>
      </c>
    </row>
    <row r="200" spans="1:2" ht="12.75">
      <c r="A200" s="8" t="s">
        <v>130</v>
      </c>
      <c r="B200" s="4" t="s">
        <v>32</v>
      </c>
    </row>
    <row r="201" ht="12.75">
      <c r="B201" s="14" t="s">
        <v>101</v>
      </c>
    </row>
    <row r="202" spans="1:2" s="14" customFormat="1" ht="12.75">
      <c r="A202" s="8"/>
      <c r="B202" s="14" t="s">
        <v>104</v>
      </c>
    </row>
    <row r="203" spans="1:2" s="14" customFormat="1" ht="12.75">
      <c r="A203" s="8"/>
      <c r="B203" s="14" t="s">
        <v>105</v>
      </c>
    </row>
    <row r="204" spans="1:2" s="14" customFormat="1" ht="12.75">
      <c r="A204" s="8"/>
      <c r="B204" s="14" t="s">
        <v>257</v>
      </c>
    </row>
    <row r="205" s="14" customFormat="1" ht="12.75">
      <c r="A205" s="8"/>
    </row>
    <row r="206" spans="1:2" s="14" customFormat="1" ht="12.75">
      <c r="A206" s="8"/>
      <c r="B206" s="14" t="s">
        <v>180</v>
      </c>
    </row>
    <row r="207" spans="1:2" s="14" customFormat="1" ht="12.75">
      <c r="A207" s="8"/>
      <c r="B207" s="14" t="s">
        <v>181</v>
      </c>
    </row>
    <row r="208" spans="1:2" s="14" customFormat="1" ht="12.75">
      <c r="A208" s="8"/>
      <c r="B208" s="14" t="s">
        <v>102</v>
      </c>
    </row>
    <row r="209" spans="1:2" s="14" customFormat="1" ht="12.75">
      <c r="A209" s="8"/>
      <c r="B209" s="14" t="s">
        <v>103</v>
      </c>
    </row>
    <row r="210" spans="1:2" s="14" customFormat="1" ht="12.75">
      <c r="A210" s="8"/>
      <c r="B210" s="14" t="s">
        <v>108</v>
      </c>
    </row>
    <row r="211" spans="1:2" s="14" customFormat="1" ht="12.75">
      <c r="A211" s="8"/>
      <c r="B211" s="14" t="s">
        <v>134</v>
      </c>
    </row>
    <row r="212" spans="1:2" s="14" customFormat="1" ht="12.75">
      <c r="A212" s="8"/>
      <c r="B212" s="14" t="s">
        <v>135</v>
      </c>
    </row>
    <row r="213" spans="1:2" s="14" customFormat="1" ht="12.75">
      <c r="A213" s="8"/>
      <c r="B213" s="14" t="s">
        <v>145</v>
      </c>
    </row>
    <row r="214" spans="1:2" s="14" customFormat="1" ht="12.75">
      <c r="A214" s="8"/>
      <c r="B214" s="14" t="s">
        <v>146</v>
      </c>
    </row>
    <row r="215" s="14" customFormat="1" ht="12.75">
      <c r="A215" s="8"/>
    </row>
    <row r="216" spans="1:2" ht="12.75">
      <c r="A216" s="8" t="s">
        <v>131</v>
      </c>
      <c r="B216" s="4" t="s">
        <v>33</v>
      </c>
    </row>
    <row r="217" ht="12.75">
      <c r="B217" t="s">
        <v>151</v>
      </c>
    </row>
    <row r="218" ht="12.75">
      <c r="B218" t="s">
        <v>152</v>
      </c>
    </row>
    <row r="220" spans="1:2" ht="12.75">
      <c r="A220" s="8" t="s">
        <v>132</v>
      </c>
      <c r="B220" s="4" t="s">
        <v>84</v>
      </c>
    </row>
    <row r="221" ht="12.75">
      <c r="B221" s="14" t="s">
        <v>253</v>
      </c>
    </row>
    <row r="222" s="14" customFormat="1" ht="12.75">
      <c r="A222" s="27"/>
    </row>
    <row r="223" spans="1:2" s="14" customFormat="1" ht="12.75">
      <c r="A223" s="8" t="s">
        <v>133</v>
      </c>
      <c r="B223" s="4" t="s">
        <v>219</v>
      </c>
    </row>
    <row r="224" spans="1:2" s="14" customFormat="1" ht="12.75">
      <c r="A224" s="27"/>
      <c r="B224" s="14" t="s">
        <v>258</v>
      </c>
    </row>
    <row r="225" spans="1:2" s="14" customFormat="1" ht="12.75">
      <c r="A225" s="27"/>
      <c r="B225" s="14" t="s">
        <v>220</v>
      </c>
    </row>
    <row r="226" spans="1:8" s="14" customFormat="1" ht="12.75">
      <c r="A226" s="27"/>
      <c r="H226" s="13" t="s">
        <v>11</v>
      </c>
    </row>
    <row r="227" spans="1:8" s="14" customFormat="1" ht="12.75">
      <c r="A227" s="27"/>
      <c r="B227" s="14" t="s">
        <v>247</v>
      </c>
      <c r="H227" s="26">
        <v>5200</v>
      </c>
    </row>
    <row r="228" spans="1:8" s="14" customFormat="1" ht="12.75">
      <c r="A228" s="27"/>
      <c r="B228" s="14" t="s">
        <v>221</v>
      </c>
      <c r="H228" s="26">
        <v>2700</v>
      </c>
    </row>
    <row r="229" spans="1:8" s="14" customFormat="1" ht="12.75">
      <c r="A229" s="27"/>
      <c r="H229" s="26"/>
    </row>
    <row r="230" spans="1:8" s="14" customFormat="1" ht="12.75">
      <c r="A230" s="27"/>
      <c r="B230" s="14" t="s">
        <v>222</v>
      </c>
      <c r="H230" s="26"/>
    </row>
    <row r="231" spans="1:8" s="14" customFormat="1" ht="12.75">
      <c r="A231" s="27"/>
      <c r="B231" s="37" t="s">
        <v>223</v>
      </c>
      <c r="H231" s="26">
        <v>8000</v>
      </c>
    </row>
    <row r="232" s="14" customFormat="1" ht="12.75">
      <c r="A232" s="27"/>
    </row>
    <row r="233" spans="1:2" s="14" customFormat="1" ht="12.75">
      <c r="A233" s="27"/>
      <c r="B233" s="14" t="s">
        <v>293</v>
      </c>
    </row>
    <row r="234" spans="1:2" s="14" customFormat="1" ht="12.75">
      <c r="A234" s="27"/>
      <c r="B234" s="14" t="s">
        <v>224</v>
      </c>
    </row>
    <row r="235" spans="1:2" s="14" customFormat="1" ht="12.75">
      <c r="A235" s="27"/>
      <c r="B235" s="14" t="s">
        <v>225</v>
      </c>
    </row>
    <row r="236" s="14" customFormat="1" ht="12.75">
      <c r="A236" s="27"/>
    </row>
    <row r="237" s="14" customFormat="1" ht="12.75">
      <c r="A237" s="27"/>
    </row>
    <row r="239" ht="12.75">
      <c r="A239" s="8" t="s">
        <v>0</v>
      </c>
    </row>
    <row r="240" ht="12.75">
      <c r="A240" s="8" t="s">
        <v>98</v>
      </c>
    </row>
    <row r="242" spans="1:2" ht="12.75">
      <c r="A242" s="8" t="s">
        <v>218</v>
      </c>
      <c r="B242" s="4" t="s">
        <v>97</v>
      </c>
    </row>
    <row r="243" ht="12.75">
      <c r="B243" s="4"/>
    </row>
    <row r="244" ht="12.75">
      <c r="B244" s="4" t="s">
        <v>209</v>
      </c>
    </row>
    <row r="245" ht="12.75">
      <c r="B245" t="s">
        <v>34</v>
      </c>
    </row>
    <row r="246" ht="12.75">
      <c r="B246" t="s">
        <v>317</v>
      </c>
    </row>
    <row r="247" ht="12.75">
      <c r="B247" t="s">
        <v>196</v>
      </c>
    </row>
    <row r="249" spans="5:8" ht="12.75">
      <c r="E249" s="55" t="s">
        <v>212</v>
      </c>
      <c r="F249" s="55"/>
      <c r="G249" s="55" t="s">
        <v>213</v>
      </c>
      <c r="H249" s="55"/>
    </row>
    <row r="250" spans="2:8" ht="12.75">
      <c r="B250" s="4" t="s">
        <v>259</v>
      </c>
      <c r="E250" s="4">
        <v>2003</v>
      </c>
      <c r="F250" s="4">
        <v>2002</v>
      </c>
      <c r="G250" s="4">
        <v>2003</v>
      </c>
      <c r="H250" s="4">
        <v>2002</v>
      </c>
    </row>
    <row r="252" spans="2:8" ht="12.75">
      <c r="B252" t="s">
        <v>214</v>
      </c>
      <c r="E252" s="2">
        <f>+G252-1644</f>
        <v>4269</v>
      </c>
      <c r="F252" s="2">
        <v>1901</v>
      </c>
      <c r="G252" s="2">
        <v>5913</v>
      </c>
      <c r="H252" s="2">
        <v>3101</v>
      </c>
    </row>
    <row r="253" spans="5:8" ht="12.75">
      <c r="E253" s="2"/>
      <c r="F253" s="2"/>
      <c r="G253" s="2"/>
      <c r="H253" s="2"/>
    </row>
    <row r="254" spans="2:8" ht="12.75">
      <c r="B254" t="s">
        <v>210</v>
      </c>
      <c r="E254" s="2"/>
      <c r="F254" s="2"/>
      <c r="G254" s="2"/>
      <c r="H254" s="2"/>
    </row>
    <row r="255" spans="2:8" ht="12.75">
      <c r="B255" t="s">
        <v>211</v>
      </c>
      <c r="E255" s="2">
        <v>43770</v>
      </c>
      <c r="F255" s="2">
        <v>43750</v>
      </c>
      <c r="G255" s="2">
        <v>43770</v>
      </c>
      <c r="H255" s="2">
        <v>43750</v>
      </c>
    </row>
    <row r="257" spans="2:8" ht="12.75">
      <c r="B257" t="s">
        <v>215</v>
      </c>
      <c r="E257" s="35">
        <f>+E252*100/E255</f>
        <v>9.753255654557917</v>
      </c>
      <c r="F257" s="35">
        <f>+F252*100/F255</f>
        <v>4.345142857142857</v>
      </c>
      <c r="G257" s="35">
        <f>+G252*100/G255</f>
        <v>13.509252912954079</v>
      </c>
      <c r="H257" s="35">
        <f>+H252*100/H255</f>
        <v>7.088</v>
      </c>
    </row>
    <row r="258" spans="2:8" ht="12.75">
      <c r="B258" t="s">
        <v>216</v>
      </c>
      <c r="E258" s="36" t="s">
        <v>217</v>
      </c>
      <c r="F258" s="36" t="s">
        <v>217</v>
      </c>
      <c r="G258" s="36" t="s">
        <v>217</v>
      </c>
      <c r="H258" s="36" t="s">
        <v>217</v>
      </c>
    </row>
    <row r="260" ht="12.75">
      <c r="B260" t="s">
        <v>270</v>
      </c>
    </row>
    <row r="261" ht="12.75">
      <c r="B261" t="s">
        <v>260</v>
      </c>
    </row>
    <row r="263" spans="1:2" ht="12.75">
      <c r="A263" s="8" t="s">
        <v>233</v>
      </c>
      <c r="B263" s="4" t="s">
        <v>234</v>
      </c>
    </row>
    <row r="264" spans="1:2" s="14" customFormat="1" ht="12.75">
      <c r="A264" s="27"/>
      <c r="B264" s="14" t="s">
        <v>248</v>
      </c>
    </row>
    <row r="265" spans="1:2" s="14" customFormat="1" ht="12.75">
      <c r="A265" s="27"/>
      <c r="B265" s="14" t="s">
        <v>278</v>
      </c>
    </row>
    <row r="266" spans="1:2" s="14" customFormat="1" ht="12.75">
      <c r="A266" s="27"/>
      <c r="B266" s="14" t="s">
        <v>249</v>
      </c>
    </row>
    <row r="267" spans="1:2" s="14" customFormat="1" ht="12.75">
      <c r="A267" s="27"/>
      <c r="B267" s="14" t="s">
        <v>279</v>
      </c>
    </row>
    <row r="268" s="14" customFormat="1" ht="12.75">
      <c r="A268" s="27"/>
    </row>
    <row r="269" spans="1:2" s="14" customFormat="1" ht="12.75">
      <c r="A269" s="27"/>
      <c r="B269" s="14" t="s">
        <v>280</v>
      </c>
    </row>
    <row r="270" spans="1:2" s="14" customFormat="1" ht="12.75">
      <c r="A270" s="27"/>
      <c r="B270" s="14" t="s">
        <v>281</v>
      </c>
    </row>
    <row r="271" s="14" customFormat="1" ht="12.75">
      <c r="A271" s="27"/>
    </row>
    <row r="272" spans="6:9" ht="12.75">
      <c r="F272" s="13" t="s">
        <v>239</v>
      </c>
      <c r="G272" s="13" t="s">
        <v>240</v>
      </c>
      <c r="H272" s="13" t="s">
        <v>242</v>
      </c>
      <c r="I272" s="4"/>
    </row>
    <row r="273" spans="2:9" ht="12.75">
      <c r="B273" s="4" t="s">
        <v>250</v>
      </c>
      <c r="F273" s="13" t="s">
        <v>237</v>
      </c>
      <c r="G273" s="13" t="s">
        <v>241</v>
      </c>
      <c r="H273" s="13" t="s">
        <v>243</v>
      </c>
      <c r="I273" s="4"/>
    </row>
    <row r="274" spans="6:9" ht="12.75">
      <c r="F274" s="13" t="s">
        <v>11</v>
      </c>
      <c r="G274" s="13" t="s">
        <v>11</v>
      </c>
      <c r="H274" s="13" t="s">
        <v>11</v>
      </c>
      <c r="I274" s="4"/>
    </row>
    <row r="275" ht="12.75">
      <c r="B275" s="4" t="s">
        <v>235</v>
      </c>
    </row>
    <row r="276" ht="12.75">
      <c r="B276" s="21" t="s">
        <v>147</v>
      </c>
    </row>
    <row r="277" spans="2:8" ht="12.75">
      <c r="B277" t="s">
        <v>236</v>
      </c>
      <c r="F277" s="2">
        <v>35126</v>
      </c>
      <c r="G277" s="2">
        <v>2872</v>
      </c>
      <c r="H277" s="2">
        <f>+F277-G277</f>
        <v>32254</v>
      </c>
    </row>
    <row r="278" spans="6:8" ht="12.75">
      <c r="F278" s="2"/>
      <c r="G278" s="2"/>
      <c r="H278" s="2"/>
    </row>
    <row r="279" spans="2:8" ht="12.75">
      <c r="B279" s="4" t="s">
        <v>244</v>
      </c>
      <c r="F279" s="2"/>
      <c r="G279" s="2"/>
      <c r="H279" s="2"/>
    </row>
    <row r="280" spans="2:8" ht="12.75">
      <c r="B280" t="s">
        <v>238</v>
      </c>
      <c r="F280" s="2">
        <v>3121</v>
      </c>
      <c r="G280" s="2">
        <f>+G277</f>
        <v>2872</v>
      </c>
      <c r="H280" s="2">
        <f>+F280+G280</f>
        <v>5993</v>
      </c>
    </row>
    <row r="281" spans="5:8" ht="12.75">
      <c r="E281" s="2"/>
      <c r="F281" s="2"/>
      <c r="G281" s="2"/>
      <c r="H281" s="2"/>
    </row>
    <row r="284" ht="12.75">
      <c r="B284" t="s">
        <v>326</v>
      </c>
    </row>
    <row r="287" ht="12.75">
      <c r="B287" t="s">
        <v>323</v>
      </c>
    </row>
    <row r="288" ht="12.75">
      <c r="B288" t="s">
        <v>324</v>
      </c>
    </row>
    <row r="290" ht="12.75">
      <c r="B290" s="57" t="s">
        <v>325</v>
      </c>
    </row>
    <row r="294" ht="12.75">
      <c r="B294" s="4"/>
    </row>
    <row r="295" ht="12.75">
      <c r="B295" s="4"/>
    </row>
  </sheetData>
  <mergeCells count="10">
    <mergeCell ref="E123:F123"/>
    <mergeCell ref="G123:H123"/>
    <mergeCell ref="G40:H40"/>
    <mergeCell ref="E54:F54"/>
    <mergeCell ref="G54:H54"/>
    <mergeCell ref="G53:H53"/>
    <mergeCell ref="E249:F249"/>
    <mergeCell ref="G249:H249"/>
    <mergeCell ref="E124:F124"/>
    <mergeCell ref="G124:H124"/>
  </mergeCells>
  <printOptions/>
  <pageMargins left="0.75" right="0.75" top="1" bottom="1" header="0.5" footer="0.5"/>
  <pageSetup orientation="portrait" r:id="rId1"/>
  <rowBreaks count="5" manualBreakCount="5">
    <brk id="44" max="255" man="1"/>
    <brk id="94" max="255" man="1"/>
    <brk id="144" max="255" man="1"/>
    <brk id="194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T Y Associates</cp:lastModifiedBy>
  <cp:lastPrinted>2003-08-28T07:44:05Z</cp:lastPrinted>
  <dcterms:created xsi:type="dcterms:W3CDTF">2002-11-12T04:54:08Z</dcterms:created>
  <dcterms:modified xsi:type="dcterms:W3CDTF">2003-08-29T09:05:08Z</dcterms:modified>
  <cp:category/>
  <cp:version/>
  <cp:contentType/>
  <cp:contentStatus/>
</cp:coreProperties>
</file>