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tabRatio="552" activeTab="0"/>
  </bookViews>
  <sheets>
    <sheet name="INCOME STATEMENT" sheetId="1" r:id="rId1"/>
    <sheet name="BALANCE SHEET" sheetId="2" r:id="rId2"/>
    <sheet name="cashflow" sheetId="3" r:id="rId3"/>
    <sheet name="equity" sheetId="4" r:id="rId4"/>
  </sheets>
  <definedNames>
    <definedName name="_xlnm.Print_Area" localSheetId="1">'BALANCE SHEET'!$A$1:$H$66</definedName>
    <definedName name="_xlnm.Print_Area" localSheetId="2">'cashflow'!$A$1:$K$55</definedName>
    <definedName name="_xlnm.Print_Area" localSheetId="0">'INCOME STATEMENT'!$B$1:$J$63</definedName>
  </definedNames>
  <calcPr fullCalcOnLoad="1"/>
</workbook>
</file>

<file path=xl/sharedStrings.xml><?xml version="1.0" encoding="utf-8"?>
<sst xmlns="http://schemas.openxmlformats.org/spreadsheetml/2006/main" count="204" uniqueCount="160">
  <si>
    <t>The figures have not been audited.</t>
  </si>
  <si>
    <t>QUARTER</t>
  </si>
  <si>
    <t>TO DATE</t>
  </si>
  <si>
    <t>RM'000</t>
  </si>
  <si>
    <t xml:space="preserve"> </t>
  </si>
  <si>
    <t>AS AT</t>
  </si>
  <si>
    <t>Current Assets</t>
  </si>
  <si>
    <t>Current Liabilities</t>
  </si>
  <si>
    <t>Minority Interests</t>
  </si>
  <si>
    <t>HAI-O ENTERPRISE BHD ( Co.No. 22544-D)</t>
  </si>
  <si>
    <t>Revenue</t>
  </si>
  <si>
    <t>Property, Plant and Equipment</t>
  </si>
  <si>
    <t>Inventories</t>
  </si>
  <si>
    <t>Total</t>
  </si>
  <si>
    <t>(RM '000)</t>
  </si>
  <si>
    <t>- Basic</t>
  </si>
  <si>
    <t>- Diluted</t>
  </si>
  <si>
    <t>Cash and Cash Equivalents</t>
  </si>
  <si>
    <t>Borrowings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</si>
  <si>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</si>
  <si>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</si>
  <si>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</si>
  <si>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</si>
  <si>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</si>
  <si>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</si>
  <si>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</si>
  <si>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</si>
  <si>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</si>
  <si>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</si>
  <si>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</si>
  <si>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</si>
  <si>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</si>
  <si>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</si>
  <si>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</si>
  <si>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end of</t>
  </si>
  <si>
    <t>Capital</t>
  </si>
  <si>
    <t>Retained</t>
  </si>
  <si>
    <t>CONDENSED CONSOLIDATED STATEMENTS OF CHANGES IN EQUITY</t>
  </si>
  <si>
    <t>INDIVIDUAL QUARTER</t>
  </si>
  <si>
    <t>PRECEDING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</si>
  <si>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</si>
  <si>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</si>
  <si>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</si>
  <si>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</si>
  <si>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</si>
  <si>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</si>
  <si>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</si>
  <si>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>CONDENSED CONSOLIDATED CASH FLOW STATEMENTS</t>
  </si>
  <si>
    <t>Amortisation during the period</t>
  </si>
  <si>
    <t>Tax paid</t>
  </si>
  <si>
    <t>Net cash used in investing activities</t>
  </si>
  <si>
    <t>Net cash used in financing activities</t>
  </si>
  <si>
    <t>The Condensed Consolidated Cash Flow Statement should be read in conjunction with the</t>
  </si>
  <si>
    <t>Cash &amp; Cash Equivalents at end of the financial period</t>
  </si>
  <si>
    <t>Other investment</t>
  </si>
  <si>
    <t>(Audited)</t>
  </si>
  <si>
    <t>Reserve on</t>
  </si>
  <si>
    <t>consol</t>
  </si>
  <si>
    <t xml:space="preserve">Exchange </t>
  </si>
  <si>
    <t>fluctuation</t>
  </si>
  <si>
    <t>reserve</t>
  </si>
  <si>
    <t>Purchase of Company's own share</t>
  </si>
  <si>
    <t>Bill payable</t>
  </si>
  <si>
    <t>Treasury Shares</t>
  </si>
  <si>
    <t>Others</t>
  </si>
  <si>
    <t>Purchase of Company's own shares</t>
  </si>
  <si>
    <t>Investment in Jointly Control Entities</t>
  </si>
  <si>
    <t>YEAR ENDED</t>
  </si>
  <si>
    <t>Interest income</t>
  </si>
  <si>
    <t>Interest paid</t>
  </si>
  <si>
    <t>Exercise of ESOS</t>
  </si>
  <si>
    <t>Short term investment</t>
  </si>
  <si>
    <t>Resold of treasury shares</t>
  </si>
  <si>
    <t>Quoted investment</t>
  </si>
  <si>
    <t>30/04/2006</t>
  </si>
  <si>
    <t>Quarterly report on consolidated results for the financial year ended 31 July 2006</t>
  </si>
  <si>
    <t>FOR THE QUARTER ENDED 31 JULY 2006</t>
  </si>
  <si>
    <t>CURRENT</t>
  </si>
  <si>
    <t xml:space="preserve">  CURRENT </t>
  </si>
  <si>
    <t>31/07/2006</t>
  </si>
  <si>
    <t>31/07/2005</t>
  </si>
  <si>
    <t>Share of profit of associates</t>
  </si>
  <si>
    <t>Attributable to:</t>
  </si>
  <si>
    <t>Equity holders of the parent</t>
  </si>
  <si>
    <t>Minority interest</t>
  </si>
  <si>
    <t>Earnings Per Share attributable</t>
  </si>
  <si>
    <t xml:space="preserve">  to equity holders of the parent</t>
  </si>
  <si>
    <t>AS AT 31 JULY 2006</t>
  </si>
  <si>
    <t>ASSETS</t>
  </si>
  <si>
    <t>Non-current assets</t>
  </si>
  <si>
    <t>Investment properties</t>
  </si>
  <si>
    <t>Prepaid lease payments</t>
  </si>
  <si>
    <t>Investments</t>
  </si>
  <si>
    <t>Goodwill arising from consol</t>
  </si>
  <si>
    <t>Deferred tax assets</t>
  </si>
  <si>
    <t>Trade receivables - non current</t>
  </si>
  <si>
    <t>TOTAL ASSETS</t>
  </si>
  <si>
    <t>EQUITY AND LIABILITIES</t>
  </si>
  <si>
    <t>Equity attributable to equity holders of the parent</t>
  </si>
  <si>
    <t>Other reserve</t>
  </si>
  <si>
    <t>Share capital</t>
  </si>
  <si>
    <t>Retained earnings</t>
  </si>
  <si>
    <t>Total Equity</t>
  </si>
  <si>
    <t>Non-current Liabilities</t>
  </si>
  <si>
    <t>Deferred tax</t>
  </si>
  <si>
    <t>Current tax payable</t>
  </si>
  <si>
    <t>Short term borrowings</t>
  </si>
  <si>
    <t>Trade &amp; other payables</t>
  </si>
  <si>
    <t>Short-term provision</t>
  </si>
  <si>
    <t>Total Liabilities</t>
  </si>
  <si>
    <t>TOTAL EQUITY AND LIABILITIES</t>
  </si>
  <si>
    <t>FOR THE QUARTER ENDED 31 JULY  2006</t>
  </si>
  <si>
    <t>3 month</t>
  </si>
  <si>
    <t>Cash &amp; Cash Equivalents at begining of financial period</t>
  </si>
  <si>
    <t>Operating Profit</t>
  </si>
  <si>
    <t>Profit  before taxation</t>
  </si>
  <si>
    <t>Income tax expenses</t>
  </si>
  <si>
    <t>Operating expenses</t>
  </si>
  <si>
    <t>Other  operating income</t>
  </si>
  <si>
    <t>Finance costs</t>
  </si>
  <si>
    <t xml:space="preserve">The Condensed Consolidated Income Statement should be read in conjunction with the audited  financial statements  for the </t>
  </si>
  <si>
    <t>year ended 30 April 2006 and the accompanying explanatory notes attached to the interim financial statements.</t>
  </si>
  <si>
    <t>CONDENSED CONSOLIDATED INCOME STATEMENTS</t>
  </si>
  <si>
    <t>(restated)</t>
  </si>
  <si>
    <t xml:space="preserve">The Condensed Consolidated Balance Sheet should be read in conjunction with the audited financial  statements for the </t>
  </si>
  <si>
    <t>year ended 30 April 2005 and the accompanying explanatory notes attached to the interim financial statements.</t>
  </si>
  <si>
    <t>Trade and other receivables</t>
  </si>
  <si>
    <t>reservce</t>
  </si>
  <si>
    <t>Share</t>
  </si>
  <si>
    <t>Treasury</t>
  </si>
  <si>
    <t>shares</t>
  </si>
  <si>
    <t>I-------Distributable-------I</t>
  </si>
  <si>
    <t>I--------------------------Attributable to Equity Holders of the Parent------------------------------------I</t>
  </si>
  <si>
    <t>Minority</t>
  </si>
  <si>
    <t>Interest</t>
  </si>
  <si>
    <t>Equity</t>
  </si>
  <si>
    <t>The Condensed Consolidated Statements of Changes in Equity should be read in conjunction with the audited financial statements</t>
  </si>
  <si>
    <t>for the year ended 30 April 2006 and the accompanying explanatory notes attached to the interim financial statements.</t>
  </si>
  <si>
    <t>Earnings</t>
  </si>
  <si>
    <t>3 month year</t>
  </si>
  <si>
    <t>ended 31 July 2006</t>
  </si>
  <si>
    <t xml:space="preserve">     financial period</t>
  </si>
  <si>
    <t>ended 31 July 2005</t>
  </si>
  <si>
    <t xml:space="preserve">Net assets per share  attributable to ordinary </t>
  </si>
  <si>
    <t xml:space="preserve">    equity holders of the parent (RM)</t>
  </si>
  <si>
    <t>Changes in accounting policies:</t>
  </si>
  <si>
    <t xml:space="preserve"> -- effects of adopting FRS 3</t>
  </si>
  <si>
    <t>Restated balance at 1 May 2006</t>
  </si>
  <si>
    <t xml:space="preserve">Balance as at 1 May 2006 as </t>
  </si>
  <si>
    <t xml:space="preserve">         previously stated</t>
  </si>
  <si>
    <t xml:space="preserve">Share </t>
  </si>
  <si>
    <t>premium</t>
  </si>
  <si>
    <t>Total recognised income and</t>
  </si>
  <si>
    <t xml:space="preserve">   expenses for the period</t>
  </si>
  <si>
    <t>Net profit for the financial period</t>
  </si>
  <si>
    <t>I------------------------Non distributable-----------------------I</t>
  </si>
  <si>
    <t>notes attached to the interim financial statements.</t>
  </si>
  <si>
    <t>Balance as at 1 May 2005</t>
  </si>
  <si>
    <t>Profit for the period</t>
  </si>
  <si>
    <t>audited financial statements for the year ended 30 April 2006 and the accompanying explanatory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</si>
</sst>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\&quot;#,##0;&quot;\&quot;\-#,##0"/>
    <numFmt numFmtId="187" formatCode="&quot;\&quot;#,##0;[Red]&quot;\&quot;\-#,##0"/>
    <numFmt numFmtId="188" formatCode="&quot;\&quot;#,##0.00;&quot;\&quot;\-#,##0.00"/>
    <numFmt numFmtId="189" formatCode="&quot;\&quot;#,##0.00;[Red]&quot;\&quot;\-#,##0.00"/>
    <numFmt numFmtId="190" formatCode="_ &quot;\&quot;* #,##0_ ;_ &quot;\&quot;* \-#,##0_ ;_ &quot;\&quot;* &quot;-&quot;_ ;_ @_ "/>
    <numFmt numFmtId="191" formatCode="_ &quot;\&quot;* #,##0.00_ ;_ &quot;\&quot;* \-#,##0.00_ ;_ &quot;\&quot;* &quot;-&quot;??_ ;_ @_ 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-* #,##0.0_-;\-* #,##0.0_-;_-* &quot;-&quot;??_-;_-@_-"/>
    <numFmt numFmtId="197" formatCode="_-* #,##0_-;\-* #,##0_-;_-* &quot;-&quot;??_-;_-@_-"/>
    <numFmt numFmtId="198" formatCode="0.00_);\(0.00\)"/>
    <numFmt numFmtId="199" formatCode="0_);\(0\)"/>
    <numFmt numFmtId="200" formatCode="m/d"/>
    <numFmt numFmtId="201" formatCode="0.0%"/>
    <numFmt numFmtId="202" formatCode="yyyy&quot;年&quot;m&quot;月&quot;d&quot;日&quot;"/>
    <numFmt numFmtId="203" formatCode="yyyy/m/d;@"/>
    <numFmt numFmtId="204" formatCode="m/d/yy;@"/>
    <numFmt numFmtId="205" formatCode="[$-409]d/mmm/yy;@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3" fontId="0" fillId="0" borderId="0" xfId="15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93" fontId="1" fillId="0" borderId="0" xfId="15" applyNumberFormat="1" applyFont="1" applyBorder="1" applyAlignment="1">
      <alignment/>
    </xf>
    <xf numFmtId="193" fontId="0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0" fillId="0" borderId="0" xfId="15" applyNumberFormat="1" applyFont="1" applyAlignment="1">
      <alignment/>
    </xf>
    <xf numFmtId="193" fontId="0" fillId="0" borderId="1" xfId="15" applyNumberFormat="1" applyFont="1" applyBorder="1" applyAlignment="1">
      <alignment/>
    </xf>
    <xf numFmtId="43" fontId="0" fillId="0" borderId="0" xfId="15" applyFont="1" applyAlignment="1">
      <alignment/>
    </xf>
    <xf numFmtId="193" fontId="1" fillId="0" borderId="0" xfId="15" applyNumberFormat="1" applyFont="1" applyAlignment="1">
      <alignment/>
    </xf>
    <xf numFmtId="193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93" fontId="0" fillId="0" borderId="1" xfId="15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quotePrefix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93" fontId="1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193" fontId="5" fillId="0" borderId="0" xfId="15" applyNumberFormat="1" applyFont="1" applyAlignment="1">
      <alignment/>
    </xf>
    <xf numFmtId="193" fontId="0" fillId="0" borderId="2" xfId="15" applyNumberFormat="1" applyBorder="1" applyAlignment="1">
      <alignment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9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93" fontId="0" fillId="0" borderId="3" xfId="15" applyNumberFormat="1" applyFon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4" xfId="15" applyNumberFormat="1" applyBorder="1" applyAlignment="1">
      <alignment/>
    </xf>
    <xf numFmtId="193" fontId="0" fillId="0" borderId="3" xfId="15" applyNumberFormat="1" applyBorder="1" applyAlignment="1">
      <alignment/>
    </xf>
    <xf numFmtId="193" fontId="1" fillId="0" borderId="5" xfId="15" applyNumberFormat="1" applyFont="1" applyBorder="1" applyAlignment="1">
      <alignment/>
    </xf>
    <xf numFmtId="193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193" fontId="2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43" fontId="1" fillId="0" borderId="0" xfId="15" applyFont="1" applyFill="1" applyAlignment="1">
      <alignment/>
    </xf>
    <xf numFmtId="193" fontId="1" fillId="0" borderId="0" xfId="15" applyNumberFormat="1" applyFont="1" applyFill="1" applyAlignment="1">
      <alignment horizontal="center"/>
    </xf>
    <xf numFmtId="193" fontId="1" fillId="0" borderId="0" xfId="15" applyNumberFormat="1" applyFont="1" applyFill="1" applyAlignment="1">
      <alignment/>
    </xf>
    <xf numFmtId="205" fontId="1" fillId="0" borderId="0" xfId="15" applyNumberFormat="1" applyFont="1" applyFill="1" applyAlignment="1">
      <alignment horizontal="center"/>
    </xf>
    <xf numFmtId="193" fontId="0" fillId="0" borderId="0" xfId="15" applyNumberFormat="1" applyFont="1" applyAlignment="1">
      <alignment/>
    </xf>
    <xf numFmtId="193" fontId="0" fillId="0" borderId="0" xfId="15" applyNumberFormat="1" applyFont="1" applyAlignment="1">
      <alignment horizontal="center"/>
    </xf>
    <xf numFmtId="193" fontId="0" fillId="2" borderId="0" xfId="15" applyNumberFormat="1" applyFont="1" applyFill="1" applyBorder="1" applyAlignment="1">
      <alignment/>
    </xf>
    <xf numFmtId="193" fontId="1" fillId="2" borderId="0" xfId="15" applyNumberFormat="1" applyFont="1" applyFill="1" applyBorder="1" applyAlignment="1">
      <alignment/>
    </xf>
    <xf numFmtId="193" fontId="1" fillId="2" borderId="1" xfId="15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93" fontId="1" fillId="2" borderId="0" xfId="15" applyNumberFormat="1" applyFont="1" applyFill="1" applyAlignment="1">
      <alignment/>
    </xf>
    <xf numFmtId="193" fontId="1" fillId="2" borderId="0" xfId="15" applyNumberFormat="1" applyFont="1" applyFill="1" applyBorder="1" applyAlignment="1">
      <alignment/>
    </xf>
    <xf numFmtId="193" fontId="1" fillId="2" borderId="1" xfId="15" applyNumberFormat="1" applyFont="1" applyFill="1" applyBorder="1" applyAlignment="1">
      <alignment/>
    </xf>
    <xf numFmtId="0" fontId="6" fillId="2" borderId="0" xfId="15" applyNumberFormat="1" applyFont="1" applyFill="1" applyAlignment="1">
      <alignment horizontal="center"/>
    </xf>
    <xf numFmtId="193" fontId="1" fillId="2" borderId="0" xfId="15" applyNumberFormat="1" applyFont="1" applyFill="1" applyAlignment="1">
      <alignment horizontal="center"/>
    </xf>
    <xf numFmtId="205" fontId="1" fillId="2" borderId="0" xfId="15" applyNumberFormat="1" applyFont="1" applyFill="1" applyAlignment="1">
      <alignment horizontal="center"/>
    </xf>
    <xf numFmtId="193" fontId="0" fillId="2" borderId="0" xfId="15" applyNumberFormat="1" applyFill="1" applyAlignment="1">
      <alignment/>
    </xf>
    <xf numFmtId="193" fontId="0" fillId="2" borderId="0" xfId="15" applyNumberFormat="1" applyFill="1" applyBorder="1" applyAlignment="1">
      <alignment/>
    </xf>
    <xf numFmtId="193" fontId="0" fillId="2" borderId="1" xfId="15" applyNumberFormat="1" applyFill="1" applyBorder="1" applyAlignment="1">
      <alignment/>
    </xf>
    <xf numFmtId="193" fontId="0" fillId="2" borderId="2" xfId="15" applyNumberFormat="1" applyFill="1" applyBorder="1" applyAlignment="1">
      <alignment/>
    </xf>
    <xf numFmtId="193" fontId="0" fillId="2" borderId="4" xfId="15" applyNumberFormat="1" applyFont="1" applyFill="1" applyBorder="1" applyAlignment="1">
      <alignment/>
    </xf>
    <xf numFmtId="193" fontId="0" fillId="2" borderId="3" xfId="15" applyNumberFormat="1" applyFont="1" applyFill="1" applyBorder="1" applyAlignment="1">
      <alignment/>
    </xf>
    <xf numFmtId="193" fontId="0" fillId="2" borderId="3" xfId="15" applyNumberFormat="1" applyFill="1" applyBorder="1" applyAlignment="1">
      <alignment/>
    </xf>
    <xf numFmtId="193" fontId="0" fillId="2" borderId="4" xfId="15" applyNumberFormat="1" applyFill="1" applyBorder="1" applyAlignment="1">
      <alignment/>
    </xf>
    <xf numFmtId="193" fontId="1" fillId="2" borderId="5" xfId="15" applyNumberFormat="1" applyFont="1" applyFill="1" applyBorder="1" applyAlignment="1">
      <alignment/>
    </xf>
    <xf numFmtId="193" fontId="1" fillId="2" borderId="0" xfId="15" applyNumberFormat="1" applyFont="1" applyFill="1" applyAlignment="1">
      <alignment/>
    </xf>
    <xf numFmtId="193" fontId="1" fillId="2" borderId="6" xfId="15" applyNumberFormat="1" applyFont="1" applyFill="1" applyBorder="1" applyAlignment="1">
      <alignment/>
    </xf>
    <xf numFmtId="43" fontId="0" fillId="0" borderId="4" xfId="15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193" fontId="1" fillId="0" borderId="6" xfId="15" applyNumberFormat="1" applyFont="1" applyBorder="1" applyAlignment="1">
      <alignment/>
    </xf>
    <xf numFmtId="0" fontId="3" fillId="0" borderId="0" xfId="0" applyFont="1" applyAlignment="1">
      <alignment/>
    </xf>
    <xf numFmtId="193" fontId="1" fillId="0" borderId="1" xfId="15" applyNumberFormat="1" applyFont="1" applyBorder="1" applyAlignment="1">
      <alignment/>
    </xf>
    <xf numFmtId="193" fontId="1" fillId="2" borderId="7" xfId="15" applyNumberFormat="1" applyFont="1" applyFill="1" applyBorder="1" applyAlignment="1">
      <alignment/>
    </xf>
    <xf numFmtId="193" fontId="1" fillId="0" borderId="7" xfId="15" applyNumberFormat="1" applyFont="1" applyBorder="1" applyAlignment="1">
      <alignment/>
    </xf>
    <xf numFmtId="0" fontId="0" fillId="0" borderId="0" xfId="0" applyAlignment="1" quotePrefix="1">
      <alignment horizontal="center"/>
    </xf>
    <xf numFmtId="0" fontId="2" fillId="0" borderId="0" xfId="0" applyFont="1" applyAlignment="1" quotePrefix="1">
      <alignment horizontal="center"/>
    </xf>
    <xf numFmtId="193" fontId="1" fillId="2" borderId="5" xfId="15" applyNumberFormat="1" applyFont="1" applyFill="1" applyBorder="1" applyAlignment="1">
      <alignment/>
    </xf>
    <xf numFmtId="193" fontId="0" fillId="0" borderId="5" xfId="15" applyNumberFormat="1" applyFont="1" applyBorder="1" applyAlignment="1">
      <alignment/>
    </xf>
    <xf numFmtId="193" fontId="0" fillId="0" borderId="5" xfId="15" applyNumberFormat="1" applyFont="1" applyFill="1" applyBorder="1" applyAlignment="1">
      <alignment/>
    </xf>
    <xf numFmtId="193" fontId="1" fillId="2" borderId="0" xfId="15" applyNumberFormat="1" applyFont="1" applyFill="1" applyBorder="1" applyAlignment="1">
      <alignment horizontal="center"/>
    </xf>
    <xf numFmtId="193" fontId="1" fillId="2" borderId="0" xfId="15" applyNumberFormat="1" applyFont="1" applyFill="1" applyAlignment="1" quotePrefix="1">
      <alignment horizontal="left"/>
    </xf>
    <xf numFmtId="43" fontId="1" fillId="2" borderId="0" xfId="15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93" fontId="1" fillId="0" borderId="5" xfId="15" applyNumberFormat="1" applyFont="1" applyFill="1" applyBorder="1" applyAlignment="1">
      <alignment/>
    </xf>
    <xf numFmtId="193" fontId="0" fillId="2" borderId="0" xfId="0" applyNumberFormat="1" applyFill="1" applyAlignment="1">
      <alignment/>
    </xf>
    <xf numFmtId="193" fontId="0" fillId="2" borderId="5" xfId="15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193" fontId="0" fillId="2" borderId="9" xfId="0" applyNumberFormat="1" applyFill="1" applyBorder="1" applyAlignment="1">
      <alignment/>
    </xf>
    <xf numFmtId="193" fontId="0" fillId="0" borderId="5" xfId="15" applyNumberFormat="1" applyFill="1" applyBorder="1" applyAlignment="1">
      <alignment/>
    </xf>
    <xf numFmtId="0" fontId="0" fillId="0" borderId="5" xfId="0" applyFill="1" applyBorder="1" applyAlignment="1">
      <alignment/>
    </xf>
    <xf numFmtId="193" fontId="0" fillId="0" borderId="9" xfId="0" applyNumberFormat="1" applyFill="1" applyBorder="1" applyAlignment="1">
      <alignment/>
    </xf>
    <xf numFmtId="193" fontId="0" fillId="0" borderId="0" xfId="0" applyNumberFormat="1" applyFill="1" applyAlignment="1">
      <alignment/>
    </xf>
    <xf numFmtId="193" fontId="0" fillId="0" borderId="1" xfId="15" applyNumberFormat="1" applyFill="1" applyBorder="1" applyAlignment="1">
      <alignment/>
    </xf>
    <xf numFmtId="0" fontId="0" fillId="0" borderId="1" xfId="0" applyFill="1" applyBorder="1" applyAlignment="1">
      <alignment/>
    </xf>
    <xf numFmtId="193" fontId="1" fillId="0" borderId="6" xfId="15" applyNumberFormat="1" applyFont="1" applyFill="1" applyBorder="1" applyAlignment="1">
      <alignment/>
    </xf>
    <xf numFmtId="193" fontId="0" fillId="0" borderId="0" xfId="15" applyNumberFormat="1" applyFont="1" applyFill="1" applyAlignment="1">
      <alignment/>
    </xf>
    <xf numFmtId="43" fontId="0" fillId="2" borderId="0" xfId="15" applyFill="1" applyAlignment="1">
      <alignment/>
    </xf>
    <xf numFmtId="43" fontId="0" fillId="0" borderId="0" xfId="15" applyNumberFormat="1" applyFont="1" applyFill="1" applyBorder="1" applyAlignment="1">
      <alignment/>
    </xf>
    <xf numFmtId="43" fontId="1" fillId="2" borderId="0" xfId="15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93" fontId="12" fillId="0" borderId="0" xfId="15" applyNumberFormat="1" applyFont="1" applyAlignment="1">
      <alignment/>
    </xf>
    <xf numFmtId="193" fontId="12" fillId="0" borderId="0" xfId="15" applyNumberFormat="1" applyFont="1" applyBorder="1" applyAlignment="1">
      <alignment/>
    </xf>
    <xf numFmtId="193" fontId="12" fillId="0" borderId="1" xfId="15" applyNumberFormat="1" applyFont="1" applyBorder="1" applyAlignment="1">
      <alignment/>
    </xf>
    <xf numFmtId="193" fontId="13" fillId="0" borderId="0" xfId="15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4" fontId="12" fillId="2" borderId="0" xfId="0" applyNumberFormat="1" applyFont="1" applyFill="1" applyBorder="1" applyAlignment="1" quotePrefix="1">
      <alignment horizontal="right"/>
    </xf>
    <xf numFmtId="14" fontId="12" fillId="0" borderId="0" xfId="0" applyNumberFormat="1" applyFont="1" applyBorder="1" applyAlignment="1" quotePrefix="1">
      <alignment horizontal="right"/>
    </xf>
    <xf numFmtId="14" fontId="13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 quotePrefix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93" fontId="12" fillId="2" borderId="0" xfId="15" applyNumberFormat="1" applyFont="1" applyFill="1" applyBorder="1" applyAlignment="1">
      <alignment/>
    </xf>
    <xf numFmtId="193" fontId="13" fillId="0" borderId="0" xfId="15" applyNumberFormat="1" applyFont="1" applyBorder="1" applyAlignment="1">
      <alignment/>
    </xf>
    <xf numFmtId="193" fontId="12" fillId="2" borderId="1" xfId="15" applyNumberFormat="1" applyFont="1" applyFill="1" applyBorder="1" applyAlignment="1">
      <alignment/>
    </xf>
    <xf numFmtId="193" fontId="12" fillId="2" borderId="0" xfId="15" applyNumberFormat="1" applyFont="1" applyFill="1" applyAlignment="1">
      <alignment/>
    </xf>
    <xf numFmtId="193" fontId="12" fillId="2" borderId="1" xfId="15" applyNumberFormat="1" applyFont="1" applyFill="1" applyBorder="1" applyAlignment="1" quotePrefix="1">
      <alignment/>
    </xf>
    <xf numFmtId="193" fontId="13" fillId="0" borderId="0" xfId="15" applyNumberFormat="1" applyFont="1" applyBorder="1" applyAlignment="1" quotePrefix="1">
      <alignment/>
    </xf>
    <xf numFmtId="193" fontId="12" fillId="2" borderId="10" xfId="15" applyNumberFormat="1" applyFont="1" applyFill="1" applyBorder="1" applyAlignment="1">
      <alignment/>
    </xf>
    <xf numFmtId="193" fontId="12" fillId="0" borderId="10" xfId="15" applyNumberFormat="1" applyFont="1" applyBorder="1" applyAlignment="1">
      <alignment/>
    </xf>
    <xf numFmtId="0" fontId="12" fillId="2" borderId="0" xfId="0" applyFont="1" applyFill="1" applyAlignment="1">
      <alignment/>
    </xf>
    <xf numFmtId="193" fontId="12" fillId="2" borderId="0" xfId="15" applyNumberFormat="1" applyFont="1" applyFill="1" applyAlignment="1">
      <alignment horizontal="right"/>
    </xf>
    <xf numFmtId="0" fontId="12" fillId="2" borderId="0" xfId="0" applyFont="1" applyFill="1" applyAlignment="1">
      <alignment/>
    </xf>
    <xf numFmtId="193" fontId="12" fillId="2" borderId="11" xfId="0" applyNumberFormat="1" applyFont="1" applyFill="1" applyBorder="1" applyAlignment="1">
      <alignment/>
    </xf>
    <xf numFmtId="193" fontId="12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12" fillId="0" borderId="0" xfId="0" applyFont="1" applyBorder="1" applyAlignment="1" quotePrefix="1">
      <alignment/>
    </xf>
    <xf numFmtId="43" fontId="12" fillId="2" borderId="6" xfId="15" applyNumberFormat="1" applyFont="1" applyFill="1" applyBorder="1" applyAlignment="1">
      <alignment/>
    </xf>
    <xf numFmtId="43" fontId="12" fillId="0" borderId="6" xfId="15" applyNumberFormat="1" applyFont="1" applyBorder="1" applyAlignment="1">
      <alignment/>
    </xf>
    <xf numFmtId="43" fontId="12" fillId="2" borderId="12" xfId="15" applyNumberFormat="1" applyFont="1" applyFill="1" applyBorder="1" applyAlignment="1">
      <alignment/>
    </xf>
    <xf numFmtId="43" fontId="12" fillId="0" borderId="12" xfId="15" applyNumberFormat="1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Fill="1" applyAlignment="1">
      <alignment/>
    </xf>
    <xf numFmtId="0" fontId="12" fillId="0" borderId="1" xfId="0" applyFont="1" applyBorder="1" applyAlignment="1">
      <alignment horizontal="center"/>
    </xf>
    <xf numFmtId="193" fontId="1" fillId="2" borderId="0" xfId="15" applyNumberFormat="1" applyFont="1" applyFill="1" applyAlignment="1" quotePrefix="1">
      <alignment/>
    </xf>
    <xf numFmtId="0" fontId="1" fillId="2" borderId="0" xfId="0" applyFont="1" applyFill="1" applyAlignment="1">
      <alignment/>
    </xf>
    <xf numFmtId="193" fontId="1" fillId="2" borderId="0" xfId="15" applyNumberFormat="1" applyFont="1" applyFill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590550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28575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0"/>
  <sheetViews>
    <sheetView tabSelected="1" zoomScale="75" zoomScaleNormal="75" workbookViewId="0" topLeftCell="A24">
      <selection activeCell="D40" sqref="D40"/>
    </sheetView>
  </sheetViews>
  <sheetFormatPr defaultColWidth="9.140625" defaultRowHeight="12.75"/>
  <cols>
    <col min="2" max="2" width="8.140625" style="0" customWidth="1"/>
    <col min="3" max="3" width="2.00390625" style="0" customWidth="1"/>
    <col min="4" max="4" width="9.421875" style="0" customWidth="1"/>
    <col min="5" max="5" width="20.57421875" style="0" customWidth="1"/>
    <col min="6" max="6" width="18.140625" style="43" customWidth="1"/>
    <col min="7" max="7" width="22.28125" style="12" customWidth="1"/>
    <col min="8" max="8" width="3.28125" style="0" customWidth="1"/>
    <col min="9" max="9" width="18.421875" style="48" customWidth="1"/>
    <col min="10" max="10" width="22.00390625" style="12" customWidth="1"/>
    <col min="11" max="11" width="18.140625" style="0" customWidth="1"/>
    <col min="12" max="12" width="1.1484375" style="0" customWidth="1"/>
  </cols>
  <sheetData>
    <row r="1" spans="5:22" ht="18">
      <c r="E1" s="9" t="s">
        <v>9</v>
      </c>
      <c r="F1"/>
      <c r="G1"/>
      <c r="I1" s="43"/>
      <c r="K1" s="48"/>
      <c r="V1" s="59">
        <v>39360</v>
      </c>
    </row>
    <row r="2" spans="6:11" ht="12.75">
      <c r="F2"/>
      <c r="G2"/>
      <c r="I2" s="43"/>
      <c r="K2" s="48"/>
    </row>
    <row r="3" spans="5:11" ht="15.75">
      <c r="E3" s="6" t="s">
        <v>75</v>
      </c>
      <c r="F3" s="7"/>
      <c r="G3" s="7"/>
      <c r="H3" s="7"/>
      <c r="I3" s="44"/>
      <c r="J3" s="7"/>
      <c r="K3" s="48"/>
    </row>
    <row r="4" spans="5:11" ht="15.75">
      <c r="E4" s="6" t="s">
        <v>0</v>
      </c>
      <c r="F4" s="7"/>
      <c r="G4" s="7"/>
      <c r="H4" s="7"/>
      <c r="I4" s="44"/>
      <c r="J4" s="7"/>
      <c r="K4" s="48"/>
    </row>
    <row r="5" spans="5:11" ht="15.75">
      <c r="E5" s="6"/>
      <c r="F5" s="7"/>
      <c r="G5" s="7"/>
      <c r="H5" s="7"/>
      <c r="I5" s="44"/>
      <c r="J5" s="7"/>
      <c r="K5" s="48"/>
    </row>
    <row r="6" spans="5:11" ht="18">
      <c r="E6" s="9" t="s">
        <v>122</v>
      </c>
      <c r="F6" s="7"/>
      <c r="G6" s="7"/>
      <c r="H6" s="7"/>
      <c r="I6" s="44"/>
      <c r="J6" s="7"/>
      <c r="K6" s="48"/>
    </row>
    <row r="7" spans="5:11" ht="18">
      <c r="E7" s="9" t="s">
        <v>76</v>
      </c>
      <c r="F7" s="7"/>
      <c r="G7" s="7"/>
      <c r="H7" s="7"/>
      <c r="I7" s="44"/>
      <c r="J7" s="7"/>
      <c r="K7" s="48"/>
    </row>
    <row r="8" spans="5:11" ht="18">
      <c r="E8" s="9"/>
      <c r="F8" s="7"/>
      <c r="G8" s="7"/>
      <c r="H8" s="7"/>
      <c r="I8" s="44"/>
      <c r="J8" s="7"/>
      <c r="K8" s="48"/>
    </row>
    <row r="9" spans="6:9" ht="12.75">
      <c r="F9" s="45"/>
      <c r="G9" s="30"/>
      <c r="H9" s="4"/>
      <c r="I9" s="49"/>
    </row>
    <row r="10" spans="6:9" ht="12.75">
      <c r="F10" s="45"/>
      <c r="G10" s="30"/>
      <c r="H10" s="4"/>
      <c r="I10" s="49"/>
    </row>
    <row r="11" spans="2:12" ht="15">
      <c r="B11" s="4"/>
      <c r="C11" s="4"/>
      <c r="D11" s="128"/>
      <c r="E11" s="128"/>
      <c r="F11" s="162" t="s">
        <v>38</v>
      </c>
      <c r="G11" s="162"/>
      <c r="H11" s="129"/>
      <c r="I11" s="162" t="s">
        <v>42</v>
      </c>
      <c r="J11" s="162"/>
      <c r="K11" s="4"/>
      <c r="L11" s="4"/>
    </row>
    <row r="12" spans="2:12" ht="15">
      <c r="B12" s="4"/>
      <c r="C12" s="4"/>
      <c r="D12" s="128"/>
      <c r="E12" s="128"/>
      <c r="F12" s="130" t="s">
        <v>78</v>
      </c>
      <c r="G12" s="131" t="s">
        <v>40</v>
      </c>
      <c r="H12" s="132"/>
      <c r="I12" s="130" t="s">
        <v>77</v>
      </c>
      <c r="J12" s="131" t="s">
        <v>40</v>
      </c>
      <c r="L12" s="4"/>
    </row>
    <row r="13" spans="2:12" ht="15">
      <c r="B13" s="4"/>
      <c r="C13" s="4"/>
      <c r="D13" s="128"/>
      <c r="E13" s="128"/>
      <c r="F13" s="130" t="s">
        <v>1</v>
      </c>
      <c r="G13" s="131" t="s">
        <v>41</v>
      </c>
      <c r="H13" s="132"/>
      <c r="I13" s="130" t="s">
        <v>2</v>
      </c>
      <c r="J13" s="131" t="s">
        <v>41</v>
      </c>
      <c r="L13" s="4"/>
    </row>
    <row r="14" spans="2:12" ht="15">
      <c r="B14" s="4"/>
      <c r="C14" s="4"/>
      <c r="D14" s="128"/>
      <c r="E14" s="128"/>
      <c r="F14" s="130"/>
      <c r="G14" s="131" t="s">
        <v>1</v>
      </c>
      <c r="H14" s="132"/>
      <c r="I14" s="130"/>
      <c r="J14" s="131" t="s">
        <v>43</v>
      </c>
      <c r="L14" s="4"/>
    </row>
    <row r="15" spans="2:12" ht="15">
      <c r="B15" s="4"/>
      <c r="C15" s="4"/>
      <c r="D15" s="128"/>
      <c r="E15" s="128"/>
      <c r="F15" s="133" t="s">
        <v>79</v>
      </c>
      <c r="G15" s="134" t="s">
        <v>80</v>
      </c>
      <c r="H15" s="135"/>
      <c r="I15" s="133" t="s">
        <v>79</v>
      </c>
      <c r="J15" s="134" t="s">
        <v>80</v>
      </c>
      <c r="L15" s="4"/>
    </row>
    <row r="16" spans="2:12" ht="15">
      <c r="B16" s="4"/>
      <c r="C16" s="4"/>
      <c r="D16" s="128"/>
      <c r="E16" s="128"/>
      <c r="F16" s="133"/>
      <c r="G16" s="134" t="s">
        <v>123</v>
      </c>
      <c r="H16" s="135"/>
      <c r="I16" s="133"/>
      <c r="J16" s="134" t="s">
        <v>123</v>
      </c>
      <c r="L16" s="4"/>
    </row>
    <row r="17" spans="2:12" ht="15">
      <c r="B17" s="4"/>
      <c r="C17" s="4"/>
      <c r="D17" s="128"/>
      <c r="E17" s="128"/>
      <c r="F17" s="133"/>
      <c r="G17" s="136"/>
      <c r="H17" s="135"/>
      <c r="I17" s="133"/>
      <c r="J17" s="134"/>
      <c r="L17" s="4"/>
    </row>
    <row r="18" spans="2:12" ht="15">
      <c r="B18" s="4"/>
      <c r="C18" s="4"/>
      <c r="D18" s="128"/>
      <c r="E18" s="128"/>
      <c r="F18" s="133"/>
      <c r="G18" s="136"/>
      <c r="H18" s="135"/>
      <c r="I18" s="133"/>
      <c r="J18" s="134"/>
      <c r="L18" s="4"/>
    </row>
    <row r="19" spans="2:12" ht="15">
      <c r="B19" s="4"/>
      <c r="C19" s="4"/>
      <c r="D19" s="128"/>
      <c r="E19" s="128"/>
      <c r="F19" s="130" t="s">
        <v>3</v>
      </c>
      <c r="G19" s="131" t="s">
        <v>3</v>
      </c>
      <c r="H19" s="132"/>
      <c r="I19" s="130" t="s">
        <v>3</v>
      </c>
      <c r="J19" s="131" t="s">
        <v>3</v>
      </c>
      <c r="L19" s="4"/>
    </row>
    <row r="20" spans="2:12" ht="15">
      <c r="B20" s="4"/>
      <c r="C20" s="4"/>
      <c r="D20" s="128"/>
      <c r="E20" s="128"/>
      <c r="F20" s="137"/>
      <c r="G20" s="138"/>
      <c r="H20" s="129"/>
      <c r="I20" s="137"/>
      <c r="J20" s="138"/>
      <c r="L20" s="4"/>
    </row>
    <row r="21" spans="2:12" ht="15">
      <c r="B21" s="4"/>
      <c r="C21" s="4"/>
      <c r="D21" s="128" t="s">
        <v>10</v>
      </c>
      <c r="E21" s="128"/>
      <c r="F21" s="139">
        <v>39360</v>
      </c>
      <c r="G21" s="124">
        <v>34501</v>
      </c>
      <c r="H21" s="140"/>
      <c r="I21" s="139">
        <v>39360</v>
      </c>
      <c r="J21" s="124">
        <v>34501</v>
      </c>
      <c r="L21" s="4"/>
    </row>
    <row r="22" spans="2:12" ht="15">
      <c r="B22" s="4"/>
      <c r="C22" s="4"/>
      <c r="D22" s="128"/>
      <c r="E22" s="128"/>
      <c r="F22" s="139"/>
      <c r="G22" s="124"/>
      <c r="H22" s="140"/>
      <c r="I22" s="139"/>
      <c r="J22" s="124"/>
      <c r="L22" s="4"/>
    </row>
    <row r="23" spans="2:12" ht="15">
      <c r="B23" s="4"/>
      <c r="C23" s="4"/>
      <c r="D23" s="128" t="s">
        <v>117</v>
      </c>
      <c r="E23" s="128"/>
      <c r="F23" s="139">
        <v>-34033</v>
      </c>
      <c r="G23" s="124">
        <v>-31999</v>
      </c>
      <c r="H23" s="140"/>
      <c r="I23" s="139">
        <v>-34033</v>
      </c>
      <c r="J23" s="124">
        <v>-31999</v>
      </c>
      <c r="L23" s="4"/>
    </row>
    <row r="24" spans="2:12" ht="15">
      <c r="B24" s="4"/>
      <c r="C24" s="4"/>
      <c r="D24" s="128"/>
      <c r="E24" s="128"/>
      <c r="F24" s="139"/>
      <c r="G24" s="124"/>
      <c r="H24" s="140"/>
      <c r="I24" s="139"/>
      <c r="J24" s="124"/>
      <c r="L24" s="4"/>
    </row>
    <row r="25" spans="2:12" ht="15">
      <c r="B25" s="4"/>
      <c r="C25" s="5"/>
      <c r="D25" s="128" t="s">
        <v>118</v>
      </c>
      <c r="E25" s="128"/>
      <c r="F25" s="139">
        <v>457</v>
      </c>
      <c r="G25" s="125">
        <v>533</v>
      </c>
      <c r="H25" s="140"/>
      <c r="I25" s="139">
        <v>457</v>
      </c>
      <c r="J25" s="125">
        <v>533</v>
      </c>
      <c r="L25" s="4"/>
    </row>
    <row r="26" spans="2:12" ht="15">
      <c r="B26" s="4"/>
      <c r="C26" s="5"/>
      <c r="D26" s="128"/>
      <c r="E26" s="128"/>
      <c r="F26" s="141"/>
      <c r="G26" s="126"/>
      <c r="H26" s="140"/>
      <c r="I26" s="141"/>
      <c r="J26" s="126"/>
      <c r="L26" s="4"/>
    </row>
    <row r="27" spans="2:12" ht="15">
      <c r="B27" s="4"/>
      <c r="C27" s="5"/>
      <c r="D27" s="128"/>
      <c r="E27" s="128"/>
      <c r="F27" s="139"/>
      <c r="G27" s="125"/>
      <c r="H27" s="140"/>
      <c r="I27" s="139"/>
      <c r="J27" s="125"/>
      <c r="L27" s="4"/>
    </row>
    <row r="28" spans="2:12" ht="15">
      <c r="B28" s="4"/>
      <c r="C28" s="4"/>
      <c r="D28" s="128" t="s">
        <v>114</v>
      </c>
      <c r="E28" s="128"/>
      <c r="F28" s="142">
        <f>SUM(F21:F25)</f>
        <v>5784</v>
      </c>
      <c r="G28" s="124">
        <f>SUM(G21:G25)</f>
        <v>3035</v>
      </c>
      <c r="H28" s="140"/>
      <c r="I28" s="142">
        <f>SUM(I21:I25)</f>
        <v>5784</v>
      </c>
      <c r="J28" s="124">
        <f>SUM(J21:J25)</f>
        <v>3035</v>
      </c>
      <c r="L28" s="4"/>
    </row>
    <row r="29" spans="2:12" ht="15">
      <c r="B29" s="4"/>
      <c r="C29" s="4"/>
      <c r="D29" s="128"/>
      <c r="E29" s="128"/>
      <c r="F29" s="139"/>
      <c r="G29" s="124"/>
      <c r="H29" s="140"/>
      <c r="I29" s="139"/>
      <c r="J29" s="124"/>
      <c r="L29" s="4"/>
    </row>
    <row r="30" spans="2:12" ht="15">
      <c r="B30" s="4"/>
      <c r="C30" s="4"/>
      <c r="D30" s="128" t="s">
        <v>68</v>
      </c>
      <c r="E30" s="128"/>
      <c r="F30" s="139">
        <v>66</v>
      </c>
      <c r="G30" s="124">
        <v>86</v>
      </c>
      <c r="H30" s="140"/>
      <c r="I30" s="139">
        <v>66</v>
      </c>
      <c r="J30" s="124">
        <v>86</v>
      </c>
      <c r="L30" s="4"/>
    </row>
    <row r="31" spans="2:12" ht="15">
      <c r="B31" s="4"/>
      <c r="C31" s="4"/>
      <c r="D31" s="128"/>
      <c r="E31" s="128"/>
      <c r="F31" s="139"/>
      <c r="G31" s="124"/>
      <c r="H31" s="140"/>
      <c r="I31" s="139"/>
      <c r="J31" s="124"/>
      <c r="L31" s="4"/>
    </row>
    <row r="32" spans="2:12" ht="15">
      <c r="B32" s="4"/>
      <c r="C32" s="5"/>
      <c r="D32" s="128" t="s">
        <v>119</v>
      </c>
      <c r="E32" s="128"/>
      <c r="F32" s="139">
        <v>-86</v>
      </c>
      <c r="G32" s="124">
        <v>-88</v>
      </c>
      <c r="H32" s="140"/>
      <c r="I32" s="139">
        <v>-86</v>
      </c>
      <c r="J32" s="124">
        <v>-88</v>
      </c>
      <c r="L32" s="4"/>
    </row>
    <row r="33" spans="2:12" ht="15">
      <c r="B33" s="4"/>
      <c r="C33" s="5"/>
      <c r="D33" s="128"/>
      <c r="E33" s="128"/>
      <c r="F33" s="139"/>
      <c r="G33" s="124"/>
      <c r="H33" s="140"/>
      <c r="I33" s="139"/>
      <c r="J33" s="124"/>
      <c r="L33" s="4"/>
    </row>
    <row r="34" spans="2:12" ht="15">
      <c r="B34" s="4"/>
      <c r="C34" s="5"/>
      <c r="D34" s="128" t="s">
        <v>81</v>
      </c>
      <c r="E34" s="128"/>
      <c r="F34" s="141">
        <v>0</v>
      </c>
      <c r="G34" s="126">
        <v>-50</v>
      </c>
      <c r="H34" s="140"/>
      <c r="I34" s="141">
        <v>0</v>
      </c>
      <c r="J34" s="126">
        <v>-50</v>
      </c>
      <c r="L34" s="4"/>
    </row>
    <row r="35" spans="2:12" ht="15">
      <c r="B35" s="4"/>
      <c r="C35" s="4"/>
      <c r="D35" s="128"/>
      <c r="E35" s="128"/>
      <c r="F35" s="139"/>
      <c r="G35" s="124"/>
      <c r="H35" s="140"/>
      <c r="I35" s="139"/>
      <c r="J35" s="124"/>
      <c r="L35" s="4"/>
    </row>
    <row r="36" spans="2:12" ht="15">
      <c r="B36" s="4"/>
      <c r="C36" s="5"/>
      <c r="D36" s="128" t="s">
        <v>115</v>
      </c>
      <c r="E36" s="128"/>
      <c r="F36" s="139">
        <f>SUM(F28:F34)</f>
        <v>5764</v>
      </c>
      <c r="G36" s="125">
        <f>SUM(G28:G34)</f>
        <v>2983</v>
      </c>
      <c r="H36" s="140"/>
      <c r="I36" s="139">
        <f>SUM(I28:I34)</f>
        <v>5764</v>
      </c>
      <c r="J36" s="125">
        <f>SUM(J28:J34)</f>
        <v>2983</v>
      </c>
      <c r="L36" s="4"/>
    </row>
    <row r="37" spans="2:12" ht="15">
      <c r="B37" s="4"/>
      <c r="C37" s="4"/>
      <c r="D37" s="128"/>
      <c r="E37" s="128"/>
      <c r="F37" s="139"/>
      <c r="G37" s="124"/>
      <c r="H37" s="140"/>
      <c r="I37" s="139"/>
      <c r="J37" s="124"/>
      <c r="L37" s="4"/>
    </row>
    <row r="38" spans="2:12" ht="15">
      <c r="B38" s="4"/>
      <c r="C38" s="5"/>
      <c r="D38" s="128" t="s">
        <v>116</v>
      </c>
      <c r="E38" s="128"/>
      <c r="F38" s="143">
        <v>-1798</v>
      </c>
      <c r="G38" s="126">
        <v>-973</v>
      </c>
      <c r="H38" s="144"/>
      <c r="I38" s="143">
        <v>-1798</v>
      </c>
      <c r="J38" s="126">
        <v>-973</v>
      </c>
      <c r="L38" s="4"/>
    </row>
    <row r="39" spans="2:12" ht="15">
      <c r="B39" s="4"/>
      <c r="C39" s="4"/>
      <c r="D39" s="128"/>
      <c r="E39" s="128"/>
      <c r="F39" s="139"/>
      <c r="G39" s="124"/>
      <c r="H39" s="140"/>
      <c r="I39" s="139"/>
      <c r="J39" s="124"/>
      <c r="L39" s="4"/>
    </row>
    <row r="40" spans="2:12" ht="15.75" thickBot="1">
      <c r="B40" s="4"/>
      <c r="C40" s="4"/>
      <c r="D40" s="128" t="s">
        <v>158</v>
      </c>
      <c r="E40" s="128"/>
      <c r="F40" s="145">
        <f>SUM(F36:F38)</f>
        <v>3966</v>
      </c>
      <c r="G40" s="146">
        <f>SUM(G36:G38)</f>
        <v>2010</v>
      </c>
      <c r="H40" s="140"/>
      <c r="I40" s="145">
        <f>SUM(I36:I38)</f>
        <v>3966</v>
      </c>
      <c r="J40" s="146">
        <f>SUM(J36:J38)</f>
        <v>2010</v>
      </c>
      <c r="L40" s="4"/>
    </row>
    <row r="41" spans="2:12" ht="15">
      <c r="B41" s="4"/>
      <c r="C41" s="4"/>
      <c r="D41" s="128"/>
      <c r="E41" s="128"/>
      <c r="F41" s="139"/>
      <c r="G41" s="121"/>
      <c r="H41" s="140"/>
      <c r="I41" s="139"/>
      <c r="J41" s="125"/>
      <c r="L41" s="4"/>
    </row>
    <row r="42" spans="2:12" ht="13.5" customHeight="1">
      <c r="B42" s="9"/>
      <c r="C42" s="10"/>
      <c r="D42" s="121"/>
      <c r="E42" s="121"/>
      <c r="F42" s="147"/>
      <c r="G42" s="121"/>
      <c r="H42" s="122"/>
      <c r="I42" s="147"/>
      <c r="J42" s="121"/>
      <c r="L42" s="4"/>
    </row>
    <row r="43" spans="4:12" s="84" customFormat="1" ht="12.75" customHeight="1">
      <c r="D43" s="121"/>
      <c r="E43" s="121"/>
      <c r="F43" s="147"/>
      <c r="G43" s="121"/>
      <c r="H43" s="122"/>
      <c r="I43" s="147"/>
      <c r="J43" s="121"/>
      <c r="L43" s="85"/>
    </row>
    <row r="44" spans="4:12" s="84" customFormat="1" ht="12.75" customHeight="1">
      <c r="D44" s="122" t="s">
        <v>82</v>
      </c>
      <c r="E44" s="121"/>
      <c r="F44" s="147"/>
      <c r="G44" s="121"/>
      <c r="H44" s="122"/>
      <c r="I44" s="147"/>
      <c r="J44" s="121"/>
      <c r="L44" s="85"/>
    </row>
    <row r="45" spans="4:12" s="84" customFormat="1" ht="12.75" customHeight="1">
      <c r="D45" s="121"/>
      <c r="E45" s="121"/>
      <c r="F45" s="147"/>
      <c r="G45" s="121"/>
      <c r="H45" s="122"/>
      <c r="I45" s="147"/>
      <c r="J45" s="121"/>
      <c r="L45" s="85"/>
    </row>
    <row r="46" spans="4:12" s="84" customFormat="1" ht="12.75" customHeight="1">
      <c r="D46" s="121" t="s">
        <v>83</v>
      </c>
      <c r="E46" s="121"/>
      <c r="F46" s="148">
        <v>3538</v>
      </c>
      <c r="G46" s="124">
        <v>1879</v>
      </c>
      <c r="H46" s="122"/>
      <c r="I46" s="142">
        <v>3538</v>
      </c>
      <c r="J46" s="124">
        <v>1879</v>
      </c>
      <c r="L46" s="85"/>
    </row>
    <row r="47" spans="4:12" s="84" customFormat="1" ht="12.75" customHeight="1">
      <c r="D47" s="121"/>
      <c r="E47" s="121"/>
      <c r="F47" s="147"/>
      <c r="G47" s="121"/>
      <c r="H47" s="122"/>
      <c r="I47" s="147"/>
      <c r="J47" s="121"/>
      <c r="L47" s="85"/>
    </row>
    <row r="48" spans="4:12" s="84" customFormat="1" ht="12.75" customHeight="1">
      <c r="D48" s="121" t="s">
        <v>84</v>
      </c>
      <c r="E48" s="121"/>
      <c r="F48" s="149">
        <v>428</v>
      </c>
      <c r="G48" s="121">
        <v>131</v>
      </c>
      <c r="H48" s="122"/>
      <c r="I48" s="147">
        <v>428</v>
      </c>
      <c r="J48" s="121">
        <v>131</v>
      </c>
      <c r="L48" s="85"/>
    </row>
    <row r="49" spans="4:12" s="84" customFormat="1" ht="12.75" customHeight="1" thickBot="1">
      <c r="D49" s="121"/>
      <c r="E49" s="121"/>
      <c r="F49" s="150">
        <f>SUM(F46:F48)</f>
        <v>3966</v>
      </c>
      <c r="G49" s="151">
        <f>SUM(G46:G48)</f>
        <v>2010</v>
      </c>
      <c r="H49" s="122"/>
      <c r="I49" s="150">
        <f>SUM(I46:I48)</f>
        <v>3966</v>
      </c>
      <c r="J49" s="151">
        <f>SUM(J46:J48)</f>
        <v>2010</v>
      </c>
      <c r="L49" s="85"/>
    </row>
    <row r="50" spans="4:12" s="84" customFormat="1" ht="12.75" customHeight="1">
      <c r="D50" s="121"/>
      <c r="E50" s="121"/>
      <c r="F50" s="147"/>
      <c r="G50" s="121"/>
      <c r="H50" s="122"/>
      <c r="I50" s="147"/>
      <c r="J50" s="121"/>
      <c r="L50" s="85"/>
    </row>
    <row r="51" spans="4:12" s="84" customFormat="1" ht="12.75" customHeight="1">
      <c r="D51" s="121"/>
      <c r="E51" s="121"/>
      <c r="F51" s="147"/>
      <c r="G51" s="121"/>
      <c r="H51" s="122"/>
      <c r="I51" s="147"/>
      <c r="J51" s="121"/>
      <c r="L51" s="85"/>
    </row>
    <row r="52" spans="2:15" ht="15">
      <c r="B52" s="4"/>
      <c r="C52" s="4"/>
      <c r="D52" s="152" t="s">
        <v>85</v>
      </c>
      <c r="E52" s="153"/>
      <c r="F52" s="139"/>
      <c r="G52" s="124"/>
      <c r="H52" s="140"/>
      <c r="I52" s="139"/>
      <c r="J52" s="125"/>
      <c r="K52" s="14"/>
      <c r="L52" s="4"/>
      <c r="M52" s="4"/>
      <c r="N52" s="4"/>
      <c r="O52" s="4"/>
    </row>
    <row r="53" spans="2:15" ht="15">
      <c r="B53" s="4"/>
      <c r="C53" s="4"/>
      <c r="D53" s="152" t="s">
        <v>86</v>
      </c>
      <c r="E53" s="153"/>
      <c r="F53" s="139"/>
      <c r="G53" s="124"/>
      <c r="H53" s="140"/>
      <c r="I53" s="139"/>
      <c r="J53" s="125"/>
      <c r="K53" s="14"/>
      <c r="L53" s="4"/>
      <c r="M53" s="4"/>
      <c r="N53" s="4"/>
      <c r="O53" s="4"/>
    </row>
    <row r="54" spans="2:15" ht="15">
      <c r="B54" s="4"/>
      <c r="C54" s="4"/>
      <c r="D54" s="128"/>
      <c r="E54" s="154"/>
      <c r="F54" s="139"/>
      <c r="G54" s="124"/>
      <c r="H54" s="140"/>
      <c r="I54" s="139"/>
      <c r="J54" s="125"/>
      <c r="K54" s="14"/>
      <c r="L54" s="4"/>
      <c r="M54" s="4"/>
      <c r="N54" s="4"/>
      <c r="O54" s="4"/>
    </row>
    <row r="55" spans="2:15" ht="15.75" thickBot="1">
      <c r="B55" s="4"/>
      <c r="C55" s="4"/>
      <c r="D55" s="128"/>
      <c r="E55" s="154" t="s">
        <v>15</v>
      </c>
      <c r="F55" s="155">
        <v>5.41</v>
      </c>
      <c r="G55" s="156">
        <v>3</v>
      </c>
      <c r="H55" s="140"/>
      <c r="I55" s="155">
        <v>5.41</v>
      </c>
      <c r="J55" s="156">
        <v>3</v>
      </c>
      <c r="K55" s="14"/>
      <c r="L55" s="4"/>
      <c r="M55" s="4"/>
      <c r="N55" s="4"/>
      <c r="O55" s="4"/>
    </row>
    <row r="56" spans="2:12" ht="16.5" thickBot="1" thickTop="1">
      <c r="B56" s="4"/>
      <c r="C56" s="4"/>
      <c r="D56" s="128"/>
      <c r="E56" s="154" t="s">
        <v>16</v>
      </c>
      <c r="F56" s="157">
        <v>5.39</v>
      </c>
      <c r="G56" s="158">
        <v>0</v>
      </c>
      <c r="H56" s="140"/>
      <c r="I56" s="157">
        <v>5.39</v>
      </c>
      <c r="J56" s="158">
        <v>0</v>
      </c>
      <c r="K56" s="14"/>
      <c r="L56" s="4"/>
    </row>
    <row r="57" spans="2:12" ht="15.75" thickTop="1">
      <c r="B57" s="4"/>
      <c r="C57" s="4"/>
      <c r="D57" s="128"/>
      <c r="E57" s="128"/>
      <c r="F57" s="139"/>
      <c r="G57" s="125"/>
      <c r="H57" s="140"/>
      <c r="I57" s="139"/>
      <c r="J57" s="125"/>
      <c r="K57" s="14"/>
      <c r="L57" s="4"/>
    </row>
    <row r="58" spans="2:12" ht="15">
      <c r="B58" s="4"/>
      <c r="C58" s="4"/>
      <c r="D58" s="128"/>
      <c r="E58" s="128"/>
      <c r="F58" s="127"/>
      <c r="G58" s="125"/>
      <c r="H58" s="140"/>
      <c r="I58" s="127"/>
      <c r="J58" s="125"/>
      <c r="K58" s="14"/>
      <c r="L58" s="4"/>
    </row>
    <row r="59" spans="2:12" ht="15">
      <c r="B59" s="4"/>
      <c r="C59" s="4"/>
      <c r="D59" s="128"/>
      <c r="E59" s="128"/>
      <c r="F59" s="127"/>
      <c r="G59" s="125"/>
      <c r="H59" s="140"/>
      <c r="I59" s="127"/>
      <c r="J59" s="125"/>
      <c r="K59" s="14"/>
      <c r="L59" s="4"/>
    </row>
    <row r="60" spans="4:10" ht="15">
      <c r="D60" s="121"/>
      <c r="E60" s="121"/>
      <c r="F60" s="159"/>
      <c r="G60" s="121"/>
      <c r="H60" s="122"/>
      <c r="I60" s="159"/>
      <c r="J60" s="121"/>
    </row>
    <row r="61" spans="4:10" s="15" customFormat="1" ht="14.25">
      <c r="D61" s="160" t="s">
        <v>120</v>
      </c>
      <c r="E61" s="123"/>
      <c r="F61" s="161"/>
      <c r="G61" s="123"/>
      <c r="H61" s="123"/>
      <c r="I61" s="161"/>
      <c r="J61" s="123"/>
    </row>
    <row r="62" spans="4:10" s="15" customFormat="1" ht="14.25">
      <c r="D62" s="123" t="s">
        <v>121</v>
      </c>
      <c r="E62" s="123"/>
      <c r="F62" s="161"/>
      <c r="G62" s="123"/>
      <c r="H62" s="123"/>
      <c r="I62" s="161"/>
      <c r="J62" s="123"/>
    </row>
    <row r="63" spans="4:10" ht="15">
      <c r="D63" s="121"/>
      <c r="E63" s="121"/>
      <c r="F63" s="159"/>
      <c r="G63" s="121"/>
      <c r="H63" s="122"/>
      <c r="I63" s="159"/>
      <c r="J63" s="121"/>
    </row>
    <row r="64" spans="6:8" ht="12.75">
      <c r="F64" s="47"/>
      <c r="H64" s="3"/>
    </row>
    <row r="65" spans="6:8" ht="12.75">
      <c r="F65" s="47"/>
      <c r="H65" s="3"/>
    </row>
    <row r="66" spans="2:8" ht="12.75">
      <c r="B66" s="2"/>
      <c r="F66" s="47"/>
      <c r="H66" s="3"/>
    </row>
    <row r="67" spans="6:8" ht="12.75">
      <c r="F67" s="47"/>
      <c r="H67" s="3"/>
    </row>
    <row r="68" spans="6:8" ht="12.75">
      <c r="F68" s="47"/>
      <c r="H68" s="3"/>
    </row>
    <row r="69" spans="6:8" ht="12.75">
      <c r="F69" s="47"/>
      <c r="H69" s="3"/>
    </row>
    <row r="70" spans="2:8" ht="12.75">
      <c r="B70" s="2"/>
      <c r="F70" s="47"/>
      <c r="H70" s="3"/>
    </row>
    <row r="71" spans="6:8" ht="12.75">
      <c r="F71" s="47"/>
      <c r="H71" s="3"/>
    </row>
    <row r="72" spans="6:8" ht="12.75">
      <c r="F72" s="47"/>
      <c r="H72" s="3"/>
    </row>
    <row r="73" spans="6:8" ht="12.75">
      <c r="F73" s="47"/>
      <c r="H73" s="3"/>
    </row>
    <row r="74" spans="6:8" ht="12.75">
      <c r="F74" s="47"/>
      <c r="H74" s="3"/>
    </row>
    <row r="75" spans="6:8" ht="12.75">
      <c r="F75" s="47"/>
      <c r="H75" s="3"/>
    </row>
    <row r="76" spans="6:8" ht="12.75">
      <c r="F76" s="47"/>
      <c r="H76" s="3"/>
    </row>
    <row r="77" spans="6:8" ht="12.75">
      <c r="F77" s="47"/>
      <c r="H77" s="3"/>
    </row>
    <row r="78" spans="2:8" ht="12.75">
      <c r="B78" s="2"/>
      <c r="F78" s="47"/>
      <c r="H78" s="3"/>
    </row>
    <row r="79" spans="6:8" ht="12.75">
      <c r="F79" s="47"/>
      <c r="H79" s="3"/>
    </row>
    <row r="80" spans="2:8" ht="12.75">
      <c r="B80" s="2"/>
      <c r="F80" s="47"/>
      <c r="H80" s="3"/>
    </row>
    <row r="81" spans="6:8" ht="12.75">
      <c r="F81" s="47"/>
      <c r="H81" s="3"/>
    </row>
    <row r="82" spans="2:8" ht="12.75">
      <c r="B82" s="2"/>
      <c r="F82" s="47"/>
      <c r="H82" s="3"/>
    </row>
    <row r="83" spans="6:8" ht="12.75">
      <c r="F83" s="47"/>
      <c r="H83" s="3"/>
    </row>
    <row r="84" spans="6:8" ht="12.75">
      <c r="F84" s="47"/>
      <c r="H84" s="3"/>
    </row>
    <row r="85" spans="2:8" ht="12.75">
      <c r="B85" s="2"/>
      <c r="F85" s="47"/>
      <c r="H85" s="3"/>
    </row>
    <row r="86" spans="6:8" ht="12.75">
      <c r="F86" s="47"/>
      <c r="H86" s="3"/>
    </row>
    <row r="87" spans="6:8" ht="12.75">
      <c r="F87" s="47"/>
      <c r="H87" s="3"/>
    </row>
    <row r="88" spans="6:8" ht="12.75">
      <c r="F88" s="47"/>
      <c r="H88" s="3"/>
    </row>
    <row r="89" spans="6:8" ht="12.75">
      <c r="F89" s="47"/>
      <c r="H89" s="3"/>
    </row>
    <row r="90" spans="6:8" ht="12.75">
      <c r="F90" s="47"/>
      <c r="H90" s="3"/>
    </row>
    <row r="91" spans="6:8" ht="12.75">
      <c r="F91" s="47"/>
      <c r="H91" s="3"/>
    </row>
    <row r="92" spans="6:8" ht="12.75">
      <c r="F92" s="47"/>
      <c r="H92" s="3"/>
    </row>
    <row r="93" spans="6:8" ht="12.75">
      <c r="F93" s="47"/>
      <c r="H93" s="3"/>
    </row>
    <row r="94" spans="6:8" ht="12.75">
      <c r="F94" s="47"/>
      <c r="H94" s="3"/>
    </row>
    <row r="95" spans="6:8" ht="12.75">
      <c r="F95" s="47"/>
      <c r="H95" s="3"/>
    </row>
    <row r="96" spans="6:8" ht="12.75">
      <c r="F96" s="47"/>
      <c r="H96" s="3"/>
    </row>
    <row r="97" spans="6:8" ht="12.75">
      <c r="F97" s="47"/>
      <c r="H97" s="3"/>
    </row>
    <row r="98" spans="6:8" ht="12.75">
      <c r="F98" s="47"/>
      <c r="H98" s="3"/>
    </row>
    <row r="99" spans="6:8" ht="12.75">
      <c r="F99" s="47"/>
      <c r="H99" s="3"/>
    </row>
    <row r="100" spans="6:8" ht="12.75">
      <c r="F100" s="47"/>
      <c r="H100" s="3"/>
    </row>
    <row r="101" spans="6:8" ht="12.75">
      <c r="F101" s="47"/>
      <c r="H101" s="3"/>
    </row>
    <row r="102" spans="6:8" ht="12.75">
      <c r="F102" s="47"/>
      <c r="H102" s="3"/>
    </row>
    <row r="103" spans="6:8" ht="12.75">
      <c r="F103" s="47"/>
      <c r="H103" s="3"/>
    </row>
    <row r="104" spans="6:8" ht="12.75">
      <c r="F104" s="47"/>
      <c r="H104" s="3"/>
    </row>
    <row r="105" spans="6:8" ht="12.75">
      <c r="F105" s="47"/>
      <c r="H105" s="3"/>
    </row>
    <row r="106" spans="6:8" ht="12.75">
      <c r="F106" s="47"/>
      <c r="H106" s="3"/>
    </row>
    <row r="107" spans="6:8" ht="12.75">
      <c r="F107" s="47"/>
      <c r="H107" s="3"/>
    </row>
    <row r="108" spans="6:8" ht="12.75">
      <c r="F108" s="47"/>
      <c r="H108" s="3"/>
    </row>
    <row r="109" spans="6:8" ht="12.75">
      <c r="F109" s="47"/>
      <c r="H109" s="3"/>
    </row>
    <row r="110" spans="6:8" ht="12.75">
      <c r="F110" s="47"/>
      <c r="H110" s="3"/>
    </row>
    <row r="111" spans="6:8" ht="12.75">
      <c r="F111" s="47"/>
      <c r="H111" s="3"/>
    </row>
    <row r="112" spans="6:8" ht="12.75">
      <c r="F112" s="47"/>
      <c r="H112" s="3"/>
    </row>
    <row r="113" spans="6:8" ht="12.75">
      <c r="F113" s="47"/>
      <c r="H113" s="3"/>
    </row>
    <row r="114" spans="6:8" ht="12.75">
      <c r="F114" s="47"/>
      <c r="H114" s="3"/>
    </row>
    <row r="115" spans="6:8" ht="12.75">
      <c r="F115" s="47"/>
      <c r="H115" s="3"/>
    </row>
    <row r="116" spans="6:8" ht="12.75">
      <c r="F116" s="47"/>
      <c r="H116" s="3"/>
    </row>
    <row r="117" spans="6:8" ht="12.75">
      <c r="F117" s="47"/>
      <c r="H117" s="3"/>
    </row>
    <row r="118" spans="6:8" ht="12.75">
      <c r="F118" s="47"/>
      <c r="H118" s="3"/>
    </row>
    <row r="119" spans="6:8" ht="12.75">
      <c r="F119" s="47"/>
      <c r="H119" s="3"/>
    </row>
    <row r="120" spans="6:8" ht="12.75">
      <c r="F120" s="47"/>
      <c r="H120" s="3"/>
    </row>
    <row r="121" spans="6:8" ht="12.75">
      <c r="F121" s="47"/>
      <c r="H121" s="3"/>
    </row>
    <row r="122" spans="6:8" ht="12.75">
      <c r="F122" s="47"/>
      <c r="H122" s="3"/>
    </row>
    <row r="123" spans="6:8" ht="12.75">
      <c r="F123" s="47"/>
      <c r="H123" s="3"/>
    </row>
    <row r="124" spans="6:8" ht="12.75">
      <c r="F124" s="47"/>
      <c r="H124" s="3"/>
    </row>
    <row r="125" spans="6:8" ht="12.75">
      <c r="F125" s="47"/>
      <c r="H125" s="3"/>
    </row>
    <row r="126" spans="6:8" ht="12.75">
      <c r="F126" s="47"/>
      <c r="H126" s="3"/>
    </row>
    <row r="127" spans="6:8" ht="12.75">
      <c r="F127" s="47"/>
      <c r="H127" s="3"/>
    </row>
    <row r="128" spans="6:8" ht="12.75">
      <c r="F128" s="47"/>
      <c r="H128" s="3"/>
    </row>
    <row r="129" spans="6:8" ht="12.75">
      <c r="F129" s="47"/>
      <c r="H129" s="3"/>
    </row>
    <row r="130" spans="6:8" ht="12.75">
      <c r="F130" s="47"/>
      <c r="H130" s="3"/>
    </row>
    <row r="131" spans="6:8" ht="12.75">
      <c r="F131" s="47"/>
      <c r="H131" s="3"/>
    </row>
    <row r="132" spans="6:8" ht="12.75">
      <c r="F132" s="47"/>
      <c r="H132" s="3"/>
    </row>
    <row r="133" spans="6:8" ht="12.75">
      <c r="F133" s="47"/>
      <c r="H133" s="3"/>
    </row>
    <row r="134" spans="6:8" ht="12.75">
      <c r="F134" s="47"/>
      <c r="H134" s="3"/>
    </row>
    <row r="135" spans="6:8" ht="12.75">
      <c r="F135" s="47"/>
      <c r="H135" s="3"/>
    </row>
    <row r="136" spans="6:8" ht="12.75">
      <c r="F136" s="47"/>
      <c r="H136" s="3"/>
    </row>
    <row r="137" spans="6:8" ht="12.75">
      <c r="F137" s="47"/>
      <c r="H137" s="3"/>
    </row>
    <row r="138" spans="6:8" ht="12.75">
      <c r="F138" s="47"/>
      <c r="H138" s="3"/>
    </row>
    <row r="139" spans="6:8" ht="12.75">
      <c r="F139" s="47"/>
      <c r="H139" s="3"/>
    </row>
    <row r="140" spans="6:8" ht="12.75">
      <c r="F140" s="47"/>
      <c r="H140" s="3"/>
    </row>
    <row r="141" spans="6:8" ht="12.75">
      <c r="F141" s="47"/>
      <c r="H141" s="3"/>
    </row>
    <row r="142" spans="6:8" ht="12.75">
      <c r="F142" s="47"/>
      <c r="H142" s="3"/>
    </row>
    <row r="143" spans="6:8" ht="12.75">
      <c r="F143" s="47"/>
      <c r="H143" s="3"/>
    </row>
    <row r="144" spans="6:8" ht="12.75">
      <c r="F144" s="47"/>
      <c r="H144" s="3"/>
    </row>
    <row r="145" spans="6:8" ht="12.75">
      <c r="F145" s="47"/>
      <c r="H145" s="3"/>
    </row>
    <row r="146" spans="6:8" ht="12.75">
      <c r="F146" s="47"/>
      <c r="H146" s="3"/>
    </row>
    <row r="147" spans="6:8" ht="12.75">
      <c r="F147" s="47"/>
      <c r="H147" s="3"/>
    </row>
    <row r="148" spans="6:8" ht="12.75">
      <c r="F148" s="47"/>
      <c r="H148" s="3"/>
    </row>
    <row r="149" spans="6:8" ht="12.75">
      <c r="F149" s="47"/>
      <c r="H149" s="3"/>
    </row>
    <row r="150" spans="6:8" ht="12.75">
      <c r="F150" s="47"/>
      <c r="H150" s="3"/>
    </row>
    <row r="151" spans="6:8" ht="12.75">
      <c r="F151" s="47"/>
      <c r="H151" s="3"/>
    </row>
    <row r="152" spans="6:8" ht="12.75">
      <c r="F152" s="47"/>
      <c r="H152" s="3"/>
    </row>
    <row r="153" spans="6:8" ht="12.75">
      <c r="F153" s="47"/>
      <c r="H153" s="3"/>
    </row>
    <row r="154" spans="6:8" ht="12.75">
      <c r="F154" s="47"/>
      <c r="H154" s="3"/>
    </row>
    <row r="155" spans="6:8" ht="12.75">
      <c r="F155" s="47"/>
      <c r="H155" s="3"/>
    </row>
    <row r="156" spans="6:8" ht="12.75">
      <c r="F156" s="47"/>
      <c r="H156" s="3"/>
    </row>
    <row r="157" spans="6:8" ht="12.75">
      <c r="F157" s="47"/>
      <c r="H157" s="3"/>
    </row>
    <row r="158" spans="6:8" ht="12.75">
      <c r="F158" s="47"/>
      <c r="H158" s="3"/>
    </row>
    <row r="159" spans="6:8" ht="12.75">
      <c r="F159" s="47"/>
      <c r="H159" s="3"/>
    </row>
    <row r="160" spans="6:8" ht="12.75">
      <c r="F160" s="47"/>
      <c r="H160" s="3"/>
    </row>
    <row r="161" spans="6:8" ht="12.75">
      <c r="F161" s="47"/>
      <c r="H161" s="3"/>
    </row>
    <row r="162" spans="6:8" ht="12.75">
      <c r="F162" s="47"/>
      <c r="H162" s="3"/>
    </row>
    <row r="163" spans="6:8" ht="12.75">
      <c r="F163" s="47"/>
      <c r="H163" s="3"/>
    </row>
    <row r="164" spans="6:8" ht="12.75">
      <c r="F164" s="47"/>
      <c r="H164" s="3"/>
    </row>
    <row r="165" spans="6:8" ht="12.75">
      <c r="F165" s="47"/>
      <c r="H165" s="3"/>
    </row>
    <row r="166" spans="6:8" ht="12.75">
      <c r="F166" s="47"/>
      <c r="H166" s="3"/>
    </row>
    <row r="167" spans="6:8" ht="12.75">
      <c r="F167" s="47"/>
      <c r="H167" s="3"/>
    </row>
    <row r="168" spans="6:8" ht="12.75">
      <c r="F168" s="47"/>
      <c r="H168" s="3"/>
    </row>
    <row r="169" spans="6:8" ht="12.75">
      <c r="F169" s="47"/>
      <c r="H169" s="3"/>
    </row>
    <row r="170" spans="6:8" ht="12.75">
      <c r="F170" s="47"/>
      <c r="H170" s="3"/>
    </row>
    <row r="171" spans="6:8" ht="12.75">
      <c r="F171" s="47"/>
      <c r="H171" s="3"/>
    </row>
    <row r="172" spans="6:8" ht="12.75">
      <c r="F172" s="47"/>
      <c r="H172" s="3"/>
    </row>
    <row r="173" spans="6:8" ht="12.75">
      <c r="F173" s="47"/>
      <c r="H173" s="3"/>
    </row>
    <row r="174" spans="6:8" ht="12.75">
      <c r="F174" s="47"/>
      <c r="H174" s="3"/>
    </row>
    <row r="175" spans="6:8" ht="12.75">
      <c r="F175" s="47"/>
      <c r="H175" s="3"/>
    </row>
    <row r="176" spans="6:8" ht="12.75">
      <c r="F176" s="47"/>
      <c r="H176" s="3"/>
    </row>
    <row r="177" spans="6:8" ht="12.75">
      <c r="F177" s="47"/>
      <c r="H177" s="3"/>
    </row>
    <row r="178" spans="6:8" ht="12.75">
      <c r="F178" s="47"/>
      <c r="H178" s="3"/>
    </row>
    <row r="179" spans="6:8" ht="12.75">
      <c r="F179" s="47"/>
      <c r="H179" s="3"/>
    </row>
    <row r="180" spans="6:8" ht="12.75">
      <c r="F180" s="47"/>
      <c r="H180" s="3"/>
    </row>
    <row r="181" spans="6:8" ht="12.75">
      <c r="F181" s="47"/>
      <c r="H181" s="3"/>
    </row>
    <row r="182" spans="6:8" ht="12.75">
      <c r="F182" s="47"/>
      <c r="H182" s="3"/>
    </row>
    <row r="183" spans="6:8" ht="12.75">
      <c r="F183" s="47"/>
      <c r="H183" s="3"/>
    </row>
    <row r="184" spans="6:8" ht="12.75">
      <c r="F184" s="47"/>
      <c r="H184" s="3"/>
    </row>
    <row r="185" spans="6:8" ht="12.75">
      <c r="F185" s="47"/>
      <c r="H185" s="3"/>
    </row>
    <row r="186" spans="6:8" ht="12.75">
      <c r="F186" s="47"/>
      <c r="H186" s="3"/>
    </row>
    <row r="187" spans="6:8" ht="12.75">
      <c r="F187" s="47"/>
      <c r="H187" s="3"/>
    </row>
    <row r="188" spans="6:8" ht="12.75">
      <c r="F188" s="47"/>
      <c r="H188" s="3"/>
    </row>
    <row r="189" spans="6:8" ht="12.75">
      <c r="F189" s="47"/>
      <c r="H189" s="3"/>
    </row>
    <row r="190" spans="6:8" ht="12.75">
      <c r="F190" s="47"/>
      <c r="H190" s="3"/>
    </row>
    <row r="191" spans="6:8" ht="12.75">
      <c r="F191" s="47"/>
      <c r="H191" s="3"/>
    </row>
    <row r="192" spans="6:8" ht="12.75">
      <c r="F192" s="47"/>
      <c r="H192" s="3"/>
    </row>
    <row r="193" spans="6:8" ht="12.75">
      <c r="F193" s="47"/>
      <c r="H193" s="3"/>
    </row>
    <row r="194" spans="6:8" ht="12.75">
      <c r="F194" s="47"/>
      <c r="H194" s="3"/>
    </row>
    <row r="195" spans="6:8" ht="12.75">
      <c r="F195" s="47"/>
      <c r="H195" s="3"/>
    </row>
    <row r="196" spans="6:8" ht="12.75">
      <c r="F196" s="47"/>
      <c r="H196" s="3"/>
    </row>
    <row r="197" spans="6:8" ht="12.75">
      <c r="F197" s="47"/>
      <c r="H197" s="3"/>
    </row>
    <row r="198" spans="6:8" ht="12.75">
      <c r="F198" s="47"/>
      <c r="H198" s="3"/>
    </row>
    <row r="199" spans="6:8" ht="12.75">
      <c r="F199" s="47"/>
      <c r="H199" s="3"/>
    </row>
    <row r="200" spans="6:8" ht="12.75">
      <c r="F200" s="47"/>
      <c r="H200" s="3"/>
    </row>
    <row r="201" spans="6:8" ht="12.75">
      <c r="F201" s="47"/>
      <c r="H201" s="3"/>
    </row>
    <row r="202" spans="6:8" ht="12.75">
      <c r="F202" s="47"/>
      <c r="H202" s="3"/>
    </row>
    <row r="203" spans="6:8" ht="12.75">
      <c r="F203" s="47"/>
      <c r="H203" s="3"/>
    </row>
    <row r="204" spans="6:8" ht="12.75">
      <c r="F204" s="47"/>
      <c r="H204" s="3"/>
    </row>
    <row r="205" spans="6:8" ht="12.75">
      <c r="F205" s="47"/>
      <c r="H205" s="3"/>
    </row>
    <row r="206" spans="6:8" ht="12.75">
      <c r="F206" s="47"/>
      <c r="H206" s="3"/>
    </row>
    <row r="207" spans="6:8" ht="12.75">
      <c r="F207" s="47"/>
      <c r="H207" s="3"/>
    </row>
    <row r="208" spans="6:8" ht="12.75">
      <c r="F208" s="47"/>
      <c r="H208" s="3"/>
    </row>
    <row r="209" spans="6:8" ht="12.75">
      <c r="F209" s="47"/>
      <c r="H209" s="3"/>
    </row>
    <row r="210" spans="6:8" ht="12.75">
      <c r="F210" s="47"/>
      <c r="H210" s="3"/>
    </row>
    <row r="211" spans="6:8" ht="12.75">
      <c r="F211" s="47"/>
      <c r="H211" s="3"/>
    </row>
    <row r="212" spans="6:8" ht="12.75">
      <c r="F212" s="47"/>
      <c r="H212" s="3"/>
    </row>
    <row r="213" spans="6:8" ht="12.75">
      <c r="F213" s="47"/>
      <c r="H213" s="3"/>
    </row>
    <row r="214" spans="6:8" ht="12.75">
      <c r="F214" s="47"/>
      <c r="H214" s="3"/>
    </row>
    <row r="215" spans="6:8" ht="12.75">
      <c r="F215" s="47"/>
      <c r="H215" s="3"/>
    </row>
    <row r="216" spans="6:8" ht="12.75">
      <c r="F216" s="47"/>
      <c r="H216" s="3"/>
    </row>
    <row r="217" spans="6:8" ht="12.75">
      <c r="F217" s="47"/>
      <c r="H217" s="3"/>
    </row>
    <row r="218" spans="6:8" ht="12.75">
      <c r="F218" s="47"/>
      <c r="H218" s="3"/>
    </row>
    <row r="219" spans="6:8" ht="12.75">
      <c r="F219" s="47"/>
      <c r="H219" s="3"/>
    </row>
    <row r="220" spans="6:8" ht="12.75">
      <c r="F220" s="47"/>
      <c r="H220" s="3"/>
    </row>
    <row r="221" spans="6:8" ht="12.75">
      <c r="F221" s="47"/>
      <c r="H221" s="3"/>
    </row>
    <row r="222" spans="6:8" ht="12.75">
      <c r="F222" s="47"/>
      <c r="H222" s="3"/>
    </row>
    <row r="223" spans="6:8" ht="12.75">
      <c r="F223" s="47"/>
      <c r="H223" s="3"/>
    </row>
    <row r="224" spans="6:8" ht="12.75">
      <c r="F224" s="47"/>
      <c r="H224" s="3"/>
    </row>
    <row r="225" spans="6:8" ht="12.75">
      <c r="F225" s="47"/>
      <c r="H225" s="3"/>
    </row>
    <row r="226" spans="6:8" ht="12.75">
      <c r="F226" s="47"/>
      <c r="H226" s="3"/>
    </row>
    <row r="227" spans="6:8" ht="12.75">
      <c r="F227" s="47"/>
      <c r="H227" s="3"/>
    </row>
    <row r="228" spans="6:8" ht="12.75">
      <c r="F228" s="47"/>
      <c r="H228" s="3"/>
    </row>
    <row r="229" spans="6:8" ht="12.75">
      <c r="F229" s="47"/>
      <c r="H229" s="3"/>
    </row>
    <row r="230" spans="6:8" ht="12.75">
      <c r="F230" s="47"/>
      <c r="H230" s="3"/>
    </row>
    <row r="231" spans="6:8" ht="12.75">
      <c r="F231" s="47"/>
      <c r="H231" s="3"/>
    </row>
    <row r="232" spans="6:8" ht="12.75">
      <c r="F232" s="47"/>
      <c r="H232" s="3"/>
    </row>
    <row r="233" spans="6:8" ht="12.75">
      <c r="F233" s="47"/>
      <c r="H233" s="3"/>
    </row>
    <row r="234" spans="6:8" ht="12.75">
      <c r="F234" s="47"/>
      <c r="H234" s="3"/>
    </row>
    <row r="235" spans="6:8" ht="12.75">
      <c r="F235" s="47"/>
      <c r="H235" s="3"/>
    </row>
    <row r="236" spans="6:8" ht="12.75">
      <c r="F236" s="47"/>
      <c r="H236" s="3"/>
    </row>
    <row r="237" spans="6:8" ht="12.75">
      <c r="F237" s="47"/>
      <c r="H237" s="3"/>
    </row>
    <row r="238" spans="6:8" ht="12.75">
      <c r="F238" s="47"/>
      <c r="H238" s="3"/>
    </row>
    <row r="239" spans="6:8" ht="12.75">
      <c r="F239" s="47"/>
      <c r="H239" s="3"/>
    </row>
    <row r="240" spans="6:8" ht="12.75">
      <c r="F240" s="47"/>
      <c r="H240" s="3"/>
    </row>
    <row r="241" spans="6:8" ht="12.75">
      <c r="F241" s="47"/>
      <c r="H241" s="3"/>
    </row>
    <row r="242" spans="6:8" ht="12.75">
      <c r="F242" s="47"/>
      <c r="H242" s="3"/>
    </row>
    <row r="243" spans="6:8" ht="12.75">
      <c r="F243" s="47"/>
      <c r="H243" s="3"/>
    </row>
    <row r="244" spans="6:8" ht="12.75">
      <c r="F244" s="47"/>
      <c r="H244" s="3"/>
    </row>
    <row r="245" spans="6:8" ht="12.75">
      <c r="F245" s="47"/>
      <c r="H245" s="3"/>
    </row>
    <row r="246" spans="6:8" ht="12.75">
      <c r="F246" s="47"/>
      <c r="H246" s="3"/>
    </row>
    <row r="247" spans="6:8" ht="12.75">
      <c r="F247" s="47"/>
      <c r="H247" s="3"/>
    </row>
    <row r="248" spans="6:8" ht="12.75">
      <c r="F248" s="47"/>
      <c r="H248" s="3"/>
    </row>
    <row r="249" spans="6:8" ht="12.75">
      <c r="F249" s="47"/>
      <c r="H249" s="3"/>
    </row>
    <row r="250" spans="6:8" ht="12.75">
      <c r="F250" s="47"/>
      <c r="H250" s="3"/>
    </row>
    <row r="251" spans="6:8" ht="12.75">
      <c r="F251" s="47"/>
      <c r="H251" s="3"/>
    </row>
    <row r="252" spans="6:8" ht="12.75">
      <c r="F252" s="47"/>
      <c r="H252" s="3"/>
    </row>
    <row r="253" spans="6:8" ht="12.75">
      <c r="F253" s="47"/>
      <c r="H253" s="3"/>
    </row>
    <row r="254" spans="6:8" ht="12.75">
      <c r="F254" s="47"/>
      <c r="H254" s="3"/>
    </row>
    <row r="255" spans="6:8" ht="12.75">
      <c r="F255" s="47"/>
      <c r="H255" s="3"/>
    </row>
    <row r="256" spans="6:8" ht="12.75">
      <c r="F256" s="47"/>
      <c r="H256" s="3"/>
    </row>
    <row r="257" spans="6:8" ht="12.75">
      <c r="F257" s="47"/>
      <c r="H257" s="3"/>
    </row>
    <row r="258" spans="6:8" ht="12.75">
      <c r="F258" s="47"/>
      <c r="H258" s="3"/>
    </row>
    <row r="259" spans="6:8" ht="12.75">
      <c r="F259" s="47"/>
      <c r="H259" s="3"/>
    </row>
    <row r="260" spans="6:8" ht="12.75">
      <c r="F260" s="47"/>
      <c r="H260" s="3"/>
    </row>
    <row r="261" spans="6:8" ht="12.75">
      <c r="F261" s="47"/>
      <c r="H261" s="3"/>
    </row>
    <row r="262" spans="6:8" ht="12.75">
      <c r="F262" s="47"/>
      <c r="H262" s="3"/>
    </row>
    <row r="263" spans="6:8" ht="12.75">
      <c r="F263" s="47"/>
      <c r="H263" s="3"/>
    </row>
    <row r="264" spans="6:8" ht="12.75">
      <c r="F264" s="47"/>
      <c r="H264" s="3"/>
    </row>
    <row r="265" spans="6:8" ht="12.75">
      <c r="F265" s="47"/>
      <c r="H265" s="3"/>
    </row>
    <row r="266" spans="6:8" ht="12.75">
      <c r="F266" s="47"/>
      <c r="H266" s="3"/>
    </row>
    <row r="267" spans="6:8" ht="12.75">
      <c r="F267" s="47"/>
      <c r="H267" s="3"/>
    </row>
    <row r="268" spans="6:8" ht="12.75">
      <c r="F268" s="47"/>
      <c r="H268" s="3"/>
    </row>
    <row r="269" spans="6:8" ht="12.75">
      <c r="F269" s="47"/>
      <c r="H269" s="3"/>
    </row>
    <row r="270" spans="6:8" ht="12.75">
      <c r="F270" s="47"/>
      <c r="H270" s="3"/>
    </row>
    <row r="271" spans="6:8" ht="12.75">
      <c r="F271" s="47"/>
      <c r="H271" s="3"/>
    </row>
    <row r="272" spans="6:8" ht="12.75">
      <c r="F272" s="47"/>
      <c r="H272" s="3"/>
    </row>
    <row r="273" spans="6:8" ht="12.75">
      <c r="F273" s="47"/>
      <c r="H273" s="3"/>
    </row>
    <row r="274" spans="6:8" ht="12.75">
      <c r="F274" s="47"/>
      <c r="H274" s="3"/>
    </row>
    <row r="275" spans="6:8" ht="12.75">
      <c r="F275" s="47"/>
      <c r="H275" s="3"/>
    </row>
    <row r="276" spans="6:8" ht="12.75">
      <c r="F276" s="47"/>
      <c r="H276" s="3"/>
    </row>
    <row r="277" spans="6:8" ht="12.75">
      <c r="F277" s="47"/>
      <c r="H277" s="3"/>
    </row>
    <row r="278" spans="6:8" ht="12.75">
      <c r="F278" s="47"/>
      <c r="H278" s="3"/>
    </row>
    <row r="279" spans="6:8" ht="12.75">
      <c r="F279" s="47"/>
      <c r="H279" s="3"/>
    </row>
    <row r="280" spans="6:8" ht="12.75">
      <c r="F280" s="47"/>
      <c r="H280" s="3"/>
    </row>
    <row r="281" spans="6:8" ht="12.75">
      <c r="F281" s="47"/>
      <c r="H281" s="3"/>
    </row>
    <row r="282" spans="6:8" ht="12.75">
      <c r="F282" s="47"/>
      <c r="H282" s="3"/>
    </row>
    <row r="283" spans="6:8" ht="12.75">
      <c r="F283" s="47"/>
      <c r="H283" s="3"/>
    </row>
    <row r="284" spans="6:8" ht="12.75">
      <c r="F284" s="47"/>
      <c r="H284" s="3"/>
    </row>
    <row r="285" spans="6:8" ht="12.75">
      <c r="F285" s="47"/>
      <c r="H285" s="3"/>
    </row>
    <row r="286" spans="6:8" ht="12.75">
      <c r="F286" s="47"/>
      <c r="H286" s="3"/>
    </row>
    <row r="287" spans="6:8" ht="12.75">
      <c r="F287" s="47"/>
      <c r="H287" s="3"/>
    </row>
    <row r="288" spans="6:8" ht="12.75">
      <c r="F288" s="47"/>
      <c r="H288" s="3"/>
    </row>
    <row r="289" spans="6:8" ht="12.75">
      <c r="F289" s="47"/>
      <c r="H289" s="3"/>
    </row>
    <row r="290" spans="6:8" ht="12.75">
      <c r="F290" s="47"/>
      <c r="H290" s="3"/>
    </row>
    <row r="291" spans="6:8" ht="12.75">
      <c r="F291" s="47"/>
      <c r="H291" s="3"/>
    </row>
    <row r="292" spans="6:8" ht="12.75">
      <c r="F292" s="47"/>
      <c r="H292" s="3"/>
    </row>
    <row r="293" spans="6:8" ht="12.75">
      <c r="F293" s="47"/>
      <c r="H293" s="3"/>
    </row>
    <row r="294" spans="6:8" ht="12.75">
      <c r="F294" s="47"/>
      <c r="H294" s="3"/>
    </row>
    <row r="295" spans="6:8" ht="12.75">
      <c r="F295" s="47"/>
      <c r="H295" s="3"/>
    </row>
    <row r="296" spans="6:8" ht="12.75">
      <c r="F296" s="47"/>
      <c r="H296" s="3"/>
    </row>
    <row r="297" spans="6:8" ht="12.75">
      <c r="F297" s="47"/>
      <c r="H297" s="3"/>
    </row>
    <row r="298" spans="6:8" ht="12.75">
      <c r="F298" s="47"/>
      <c r="H298" s="3"/>
    </row>
    <row r="299" spans="6:8" ht="12.75">
      <c r="F299" s="47"/>
      <c r="H299" s="3"/>
    </row>
    <row r="300" spans="6:8" ht="12.75">
      <c r="F300" s="47"/>
      <c r="H300" s="3"/>
    </row>
    <row r="301" spans="6:8" ht="12.75">
      <c r="F301" s="47"/>
      <c r="H301" s="3"/>
    </row>
    <row r="302" spans="6:8" ht="12.75">
      <c r="F302" s="47"/>
      <c r="H302" s="3"/>
    </row>
    <row r="303" spans="6:8" ht="12.75">
      <c r="F303" s="47"/>
      <c r="H303" s="3"/>
    </row>
    <row r="304" spans="6:8" ht="12.75">
      <c r="F304" s="47"/>
      <c r="H304" s="3"/>
    </row>
    <row r="305" spans="6:8" ht="12.75">
      <c r="F305" s="47"/>
      <c r="H305" s="3"/>
    </row>
    <row r="306" spans="6:8" ht="12.75">
      <c r="F306" s="47"/>
      <c r="H306" s="3"/>
    </row>
    <row r="307" spans="6:8" ht="12.75">
      <c r="F307" s="47"/>
      <c r="H307" s="3"/>
    </row>
    <row r="308" spans="6:8" ht="12.75">
      <c r="F308" s="47"/>
      <c r="H308" s="3"/>
    </row>
    <row r="309" spans="6:8" ht="12.75">
      <c r="F309" s="47"/>
      <c r="H309" s="3"/>
    </row>
    <row r="310" spans="6:8" ht="12.75">
      <c r="F310" s="47"/>
      <c r="H310" s="3"/>
    </row>
    <row r="311" spans="6:8" ht="12.75">
      <c r="F311" s="47"/>
      <c r="H311" s="3"/>
    </row>
    <row r="312" spans="6:8" ht="12.75">
      <c r="F312" s="47"/>
      <c r="H312" s="3"/>
    </row>
    <row r="313" spans="6:8" ht="12.75">
      <c r="F313" s="47"/>
      <c r="H313" s="3"/>
    </row>
    <row r="314" spans="6:8" ht="12.75">
      <c r="F314" s="47"/>
      <c r="H314" s="3"/>
    </row>
    <row r="315" spans="6:8" ht="12.75">
      <c r="F315" s="47"/>
      <c r="H315" s="3"/>
    </row>
    <row r="316" spans="6:8" ht="12.75">
      <c r="F316" s="47"/>
      <c r="H316" s="3"/>
    </row>
    <row r="317" spans="6:8" ht="12.75">
      <c r="F317" s="47"/>
      <c r="H317" s="3"/>
    </row>
    <row r="318" spans="6:8" ht="12.75">
      <c r="F318" s="47"/>
      <c r="H318" s="3"/>
    </row>
    <row r="319" spans="6:8" ht="12.75">
      <c r="F319" s="47"/>
      <c r="H319" s="3"/>
    </row>
    <row r="320" spans="6:8" ht="12.75">
      <c r="F320" s="47"/>
      <c r="H320" s="3"/>
    </row>
    <row r="321" spans="6:8" ht="12.75">
      <c r="F321" s="47"/>
      <c r="H321" s="3"/>
    </row>
    <row r="322" spans="6:8" ht="12.75">
      <c r="F322" s="47"/>
      <c r="H322" s="3"/>
    </row>
    <row r="323" spans="6:8" ht="12.75">
      <c r="F323" s="47"/>
      <c r="H323" s="3"/>
    </row>
    <row r="324" spans="6:8" ht="12.75">
      <c r="F324" s="47"/>
      <c r="H324" s="3"/>
    </row>
    <row r="325" spans="6:8" ht="12.75">
      <c r="F325" s="47"/>
      <c r="H325" s="3"/>
    </row>
    <row r="326" spans="6:8" ht="12.75">
      <c r="F326" s="47"/>
      <c r="H326" s="3"/>
    </row>
    <row r="327" spans="6:8" ht="12.75">
      <c r="F327" s="47"/>
      <c r="H327" s="3"/>
    </row>
    <row r="328" spans="6:8" ht="12.75">
      <c r="F328" s="47"/>
      <c r="H328" s="3"/>
    </row>
    <row r="329" spans="6:8" ht="12.75">
      <c r="F329" s="47"/>
      <c r="H329" s="3"/>
    </row>
    <row r="330" spans="6:8" ht="12.75">
      <c r="F330" s="47"/>
      <c r="H330" s="3"/>
    </row>
  </sheetData>
  <mergeCells count="2">
    <mergeCell ref="F11:G11"/>
    <mergeCell ref="I11:J11"/>
  </mergeCells>
  <printOptions/>
  <pageMargins left="0.7086614173228347" right="0.5118110236220472" top="0.7874015748031497" bottom="0.5905511811023623" header="0.5118110236220472" footer="0.5118110236220472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D60">
      <selection activeCell="F60" sqref="F60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43.140625" style="0" customWidth="1"/>
    <col min="4" max="4" width="2.421875" style="0" customWidth="1"/>
    <col min="5" max="5" width="0.13671875" style="0" customWidth="1"/>
    <col min="6" max="6" width="16.7109375" style="43" customWidth="1"/>
    <col min="7" max="7" width="16.7109375" style="0" customWidth="1"/>
    <col min="8" max="8" width="12.28125" style="0" customWidth="1"/>
  </cols>
  <sheetData>
    <row r="1" spans="3:8" ht="15.75">
      <c r="C1" s="6" t="s">
        <v>9</v>
      </c>
      <c r="D1" s="7"/>
      <c r="E1" s="7"/>
      <c r="F1" s="7"/>
      <c r="G1" s="7"/>
      <c r="H1" s="44"/>
    </row>
    <row r="2" spans="3:8" ht="15">
      <c r="C2" s="7"/>
      <c r="D2" s="7"/>
      <c r="E2" s="7"/>
      <c r="F2" s="7"/>
      <c r="G2" s="7"/>
      <c r="H2" s="44"/>
    </row>
    <row r="3" spans="3:8" ht="15.75">
      <c r="C3" s="6" t="s">
        <v>20</v>
      </c>
      <c r="D3" s="7"/>
      <c r="E3" s="7"/>
      <c r="F3" s="7"/>
      <c r="G3" s="7"/>
      <c r="H3" s="44"/>
    </row>
    <row r="4" spans="3:8" ht="15.75">
      <c r="C4" s="6" t="s">
        <v>87</v>
      </c>
      <c r="D4" s="7"/>
      <c r="E4" s="7"/>
      <c r="F4" s="7"/>
      <c r="G4" s="7"/>
      <c r="H4" s="44"/>
    </row>
    <row r="5" spans="1:7" ht="15.75">
      <c r="A5" s="6"/>
      <c r="G5" s="92" t="s">
        <v>55</v>
      </c>
    </row>
    <row r="6" spans="6:7" ht="12.75">
      <c r="F6" s="62" t="s">
        <v>5</v>
      </c>
      <c r="G6" s="1" t="s">
        <v>5</v>
      </c>
    </row>
    <row r="7" spans="6:7" ht="12.75">
      <c r="F7" s="62" t="s">
        <v>44</v>
      </c>
      <c r="G7" s="1" t="s">
        <v>39</v>
      </c>
    </row>
    <row r="8" spans="6:7" ht="12.75">
      <c r="F8" s="62" t="s">
        <v>45</v>
      </c>
      <c r="G8" s="1" t="s">
        <v>46</v>
      </c>
    </row>
    <row r="9" spans="6:7" ht="12.75">
      <c r="F9" s="62" t="s">
        <v>1</v>
      </c>
      <c r="G9" s="1" t="s">
        <v>67</v>
      </c>
    </row>
    <row r="10" spans="6:7" ht="12.75">
      <c r="F10" s="63" t="s">
        <v>79</v>
      </c>
      <c r="G10" s="27" t="s">
        <v>74</v>
      </c>
    </row>
    <row r="11" spans="6:7" ht="12.75">
      <c r="F11" s="64" t="s">
        <v>19</v>
      </c>
      <c r="G11" s="28" t="s">
        <v>19</v>
      </c>
    </row>
    <row r="12" spans="6:7" ht="12.75">
      <c r="F12" s="65"/>
      <c r="G12" s="93" t="s">
        <v>123</v>
      </c>
    </row>
    <row r="13" spans="2:7" ht="12.75">
      <c r="B13" s="15" t="s">
        <v>88</v>
      </c>
      <c r="C13" s="15"/>
      <c r="F13" s="65"/>
      <c r="G13" s="11"/>
    </row>
    <row r="14" spans="2:7" ht="12.75">
      <c r="B14" s="15" t="s">
        <v>89</v>
      </c>
      <c r="C14" s="15"/>
      <c r="F14" s="65"/>
      <c r="G14" s="11"/>
    </row>
    <row r="15" spans="1:7" ht="12.75">
      <c r="A15" s="2"/>
      <c r="C15" s="16" t="s">
        <v>11</v>
      </c>
      <c r="D15" s="16"/>
      <c r="F15" s="66">
        <v>22286</v>
      </c>
      <c r="G15" s="18">
        <f>44955-1771+1048</f>
        <v>44232</v>
      </c>
    </row>
    <row r="16" spans="1:7" s="12" customFormat="1" ht="12.75">
      <c r="A16" s="86"/>
      <c r="C16" s="16" t="s">
        <v>90</v>
      </c>
      <c r="D16" s="16"/>
      <c r="F16" s="81">
        <v>21936</v>
      </c>
      <c r="G16" s="18">
        <v>0</v>
      </c>
    </row>
    <row r="17" spans="1:7" s="12" customFormat="1" ht="12.75">
      <c r="A17" s="86"/>
      <c r="C17" s="16" t="s">
        <v>91</v>
      </c>
      <c r="D17" s="16"/>
      <c r="F17" s="81">
        <v>1763</v>
      </c>
      <c r="G17" s="18">
        <v>1771</v>
      </c>
    </row>
    <row r="18" spans="1:7" ht="12.75">
      <c r="A18" s="2"/>
      <c r="C18" s="16" t="s">
        <v>66</v>
      </c>
      <c r="D18" s="16"/>
      <c r="F18" s="66">
        <v>0</v>
      </c>
      <c r="G18" s="18">
        <f>1506-1506</f>
        <v>0</v>
      </c>
    </row>
    <row r="19" spans="1:7" ht="12.75">
      <c r="A19" s="2"/>
      <c r="C19" s="16" t="s">
        <v>92</v>
      </c>
      <c r="D19" s="16"/>
      <c r="F19" s="66">
        <f>6860-407</f>
        <v>6453</v>
      </c>
      <c r="G19" s="18">
        <v>5985</v>
      </c>
    </row>
    <row r="20" spans="1:7" ht="12.75">
      <c r="A20" s="2"/>
      <c r="C20" s="16" t="s">
        <v>93</v>
      </c>
      <c r="D20" s="16" t="s">
        <v>4</v>
      </c>
      <c r="F20" s="66">
        <v>305</v>
      </c>
      <c r="G20" s="18">
        <v>305</v>
      </c>
    </row>
    <row r="21" spans="1:7" ht="12.75">
      <c r="A21" s="2"/>
      <c r="C21" s="16" t="s">
        <v>95</v>
      </c>
      <c r="D21" s="16"/>
      <c r="F21" s="66">
        <v>1361</v>
      </c>
      <c r="G21" s="18">
        <v>1511</v>
      </c>
    </row>
    <row r="22" spans="1:7" ht="12.75">
      <c r="A22" s="2"/>
      <c r="C22" s="16" t="s">
        <v>94</v>
      </c>
      <c r="D22" s="16"/>
      <c r="F22" s="66">
        <f>518-154</f>
        <v>364</v>
      </c>
      <c r="G22" s="18">
        <v>301</v>
      </c>
    </row>
    <row r="23" spans="1:7" ht="12.75">
      <c r="A23" s="2"/>
      <c r="F23" s="80">
        <f>SUM(F15:F22)</f>
        <v>54468</v>
      </c>
      <c r="G23" s="95">
        <f>SUM(G15:G22)</f>
        <v>54105</v>
      </c>
    </row>
    <row r="24" spans="1:7" ht="12.75">
      <c r="A24" s="2"/>
      <c r="F24" s="66"/>
      <c r="G24" s="18"/>
    </row>
    <row r="25" spans="1:7" ht="12.75">
      <c r="A25" s="2"/>
      <c r="B25" s="15" t="s">
        <v>6</v>
      </c>
      <c r="F25" s="67"/>
      <c r="G25" s="14"/>
    </row>
    <row r="26" spans="3:7" ht="12.75">
      <c r="C26" s="16" t="s">
        <v>12</v>
      </c>
      <c r="F26" s="67">
        <v>28118</v>
      </c>
      <c r="G26" s="14">
        <v>28508</v>
      </c>
    </row>
    <row r="27" spans="3:7" ht="12.75">
      <c r="C27" s="16" t="s">
        <v>126</v>
      </c>
      <c r="F27" s="67">
        <v>22859</v>
      </c>
      <c r="G27" s="14">
        <f>22414+123+2</f>
        <v>22539</v>
      </c>
    </row>
    <row r="28" spans="3:7" ht="12.75">
      <c r="C28" s="16" t="s">
        <v>71</v>
      </c>
      <c r="F28" s="67">
        <f>8019+407</f>
        <v>8426</v>
      </c>
      <c r="G28" s="14">
        <v>6926</v>
      </c>
    </row>
    <row r="29" spans="3:7" ht="12.75">
      <c r="C29" s="16" t="s">
        <v>17</v>
      </c>
      <c r="F29" s="67">
        <v>17090</v>
      </c>
      <c r="G29" s="14">
        <f>13115+525</f>
        <v>13640</v>
      </c>
    </row>
    <row r="30" spans="6:7" ht="12.75">
      <c r="F30" s="94">
        <f>SUM(F26:F29)</f>
        <v>76493</v>
      </c>
      <c r="G30" s="95">
        <f>SUM(G26:G29)</f>
        <v>71613</v>
      </c>
    </row>
    <row r="31" spans="6:7" ht="12.75">
      <c r="F31" s="66" t="s">
        <v>4</v>
      </c>
      <c r="G31" s="18" t="s">
        <v>4</v>
      </c>
    </row>
    <row r="32" spans="2:7" s="15" customFormat="1" ht="13.5" thickBot="1">
      <c r="B32" s="15" t="s">
        <v>96</v>
      </c>
      <c r="F32" s="82">
        <f>+F23+F30</f>
        <v>130961</v>
      </c>
      <c r="G32" s="87">
        <f>+G23+G30</f>
        <v>125718</v>
      </c>
    </row>
    <row r="33" spans="6:7" ht="13.5" thickTop="1">
      <c r="F33" s="66"/>
      <c r="G33" s="18"/>
    </row>
    <row r="34" spans="2:7" s="15" customFormat="1" ht="12.75">
      <c r="B34" s="15" t="s">
        <v>97</v>
      </c>
      <c r="F34" s="81"/>
      <c r="G34" s="21"/>
    </row>
    <row r="35" spans="2:7" s="15" customFormat="1" ht="12.75">
      <c r="B35" s="15" t="s">
        <v>98</v>
      </c>
      <c r="F35" s="81"/>
      <c r="G35" s="21"/>
    </row>
    <row r="36" spans="3:7" ht="12.75">
      <c r="C36" s="16" t="s">
        <v>100</v>
      </c>
      <c r="D36" s="16"/>
      <c r="F36" s="66">
        <v>66743</v>
      </c>
      <c r="G36" s="18">
        <v>66329</v>
      </c>
    </row>
    <row r="37" spans="3:7" ht="12.75">
      <c r="C37" s="16" t="s">
        <v>63</v>
      </c>
      <c r="D37" s="16"/>
      <c r="F37" s="67">
        <v>-1514</v>
      </c>
      <c r="G37" s="14">
        <v>-1165</v>
      </c>
    </row>
    <row r="38" spans="3:7" ht="12.75">
      <c r="C38" s="16" t="s">
        <v>99</v>
      </c>
      <c r="D38" s="16"/>
      <c r="F38" s="66">
        <v>1307</v>
      </c>
      <c r="G38" s="18">
        <f>1787</f>
        <v>1787</v>
      </c>
    </row>
    <row r="39" spans="3:7" ht="12.75">
      <c r="C39" s="16" t="s">
        <v>101</v>
      </c>
      <c r="D39" s="16"/>
      <c r="F39" s="68">
        <v>26470</v>
      </c>
      <c r="G39" s="19">
        <f>22443</f>
        <v>22443</v>
      </c>
    </row>
    <row r="40" spans="6:7" ht="12.75">
      <c r="F40" s="67">
        <f>SUM(F36:F39)</f>
        <v>93006</v>
      </c>
      <c r="G40" s="14">
        <f>SUM(G36:G39)</f>
        <v>89394</v>
      </c>
    </row>
    <row r="41" spans="6:7" ht="12.75">
      <c r="F41" s="67"/>
      <c r="G41" s="14"/>
    </row>
    <row r="42" spans="1:7" s="15" customFormat="1" ht="12.75">
      <c r="A42" s="26"/>
      <c r="B42" s="15" t="s">
        <v>8</v>
      </c>
      <c r="F42" s="81">
        <v>5046</v>
      </c>
      <c r="G42" s="21">
        <v>4619</v>
      </c>
    </row>
    <row r="43" spans="1:7" s="15" customFormat="1" ht="12.75">
      <c r="A43" s="26"/>
      <c r="F43" s="81"/>
      <c r="G43" s="21"/>
    </row>
    <row r="44" spans="2:7" s="15" customFormat="1" ht="12.75">
      <c r="B44" s="15" t="s">
        <v>102</v>
      </c>
      <c r="F44" s="80">
        <f>SUM(F40:F42)</f>
        <v>98052</v>
      </c>
      <c r="G44" s="41">
        <f>SUM(G40:G42)</f>
        <v>94013</v>
      </c>
    </row>
    <row r="45" spans="6:7" ht="12.75">
      <c r="F45" s="66"/>
      <c r="G45" s="18"/>
    </row>
    <row r="46" spans="1:7" ht="12.75">
      <c r="A46" s="2"/>
      <c r="B46" s="15" t="s">
        <v>103</v>
      </c>
      <c r="F46" s="66"/>
      <c r="G46" s="18"/>
    </row>
    <row r="47" spans="1:7" ht="12.75">
      <c r="A47" s="2"/>
      <c r="C47" s="16" t="s">
        <v>18</v>
      </c>
      <c r="F47" s="66">
        <v>155</v>
      </c>
      <c r="G47" s="18">
        <v>125</v>
      </c>
    </row>
    <row r="48" spans="3:7" ht="12.75">
      <c r="C48" s="16" t="s">
        <v>104</v>
      </c>
      <c r="F48" s="66">
        <v>0</v>
      </c>
      <c r="G48" s="18">
        <v>0</v>
      </c>
    </row>
    <row r="49" spans="3:7" s="15" customFormat="1" ht="12.75">
      <c r="C49" s="88"/>
      <c r="F49" s="80">
        <f>SUM(F47:F48)</f>
        <v>155</v>
      </c>
      <c r="G49" s="103">
        <f>SUM(G47:G48)</f>
        <v>125</v>
      </c>
    </row>
    <row r="50" spans="3:7" ht="12.75">
      <c r="C50" s="16"/>
      <c r="F50" s="66"/>
      <c r="G50" s="18"/>
    </row>
    <row r="51" spans="1:7" ht="12.75">
      <c r="A51" s="2"/>
      <c r="B51" s="15" t="s">
        <v>7</v>
      </c>
      <c r="F51" s="67"/>
      <c r="G51" s="18"/>
    </row>
    <row r="52" spans="3:7" ht="12.75">
      <c r="C52" s="16" t="s">
        <v>107</v>
      </c>
      <c r="F52" s="67">
        <v>22102</v>
      </c>
      <c r="G52" s="14">
        <f>22726+371</f>
        <v>23097</v>
      </c>
    </row>
    <row r="53" spans="3:7" ht="12.75">
      <c r="C53" s="16" t="s">
        <v>106</v>
      </c>
      <c r="F53" s="67">
        <v>4787</v>
      </c>
      <c r="G53" s="14">
        <f>4408+41</f>
        <v>4449</v>
      </c>
    </row>
    <row r="54" spans="3:7" ht="12.75">
      <c r="C54" s="16" t="s">
        <v>105</v>
      </c>
      <c r="F54" s="67">
        <v>1508</v>
      </c>
      <c r="G54" s="14">
        <f>789+19</f>
        <v>808</v>
      </c>
    </row>
    <row r="55" spans="3:7" ht="12.75">
      <c r="C55" s="16" t="s">
        <v>108</v>
      </c>
      <c r="F55" s="67">
        <v>4357</v>
      </c>
      <c r="G55" s="14">
        <v>3226</v>
      </c>
    </row>
    <row r="56" spans="6:7" ht="12.75">
      <c r="F56" s="94">
        <f>SUM(F52:F55)</f>
        <v>32754</v>
      </c>
      <c r="G56" s="96">
        <f>SUM(G52:G55)</f>
        <v>31580</v>
      </c>
    </row>
    <row r="57" spans="6:7" ht="12.75">
      <c r="F57" s="66"/>
      <c r="G57" s="18"/>
    </row>
    <row r="58" spans="1:7" s="15" customFormat="1" ht="12.75">
      <c r="A58" s="26"/>
      <c r="B58" s="15" t="s">
        <v>109</v>
      </c>
      <c r="F58" s="61">
        <f>+F49+F56</f>
        <v>32909</v>
      </c>
      <c r="G58" s="89">
        <f>+G49+G56</f>
        <v>31705</v>
      </c>
    </row>
    <row r="59" spans="1:7" ht="12.75">
      <c r="A59" s="2"/>
      <c r="F59" s="66"/>
      <c r="G59" s="18"/>
    </row>
    <row r="60" spans="2:7" s="15" customFormat="1" ht="13.5" thickBot="1">
      <c r="B60" s="15" t="s">
        <v>110</v>
      </c>
      <c r="F60" s="90">
        <f>+F44+F58</f>
        <v>130961</v>
      </c>
      <c r="G60" s="91">
        <f>+G44+G58</f>
        <v>125718</v>
      </c>
    </row>
    <row r="61" spans="6:7" ht="13.5" thickTop="1">
      <c r="F61" s="66"/>
      <c r="G61" s="18"/>
    </row>
    <row r="62" spans="2:7" s="43" customFormat="1" ht="12.75">
      <c r="B62" s="43" t="s">
        <v>143</v>
      </c>
      <c r="F62" s="120"/>
      <c r="G62" s="119"/>
    </row>
    <row r="63" spans="2:7" s="43" customFormat="1" ht="12.75">
      <c r="B63" s="43" t="s">
        <v>144</v>
      </c>
      <c r="F63" s="120">
        <v>1.42</v>
      </c>
      <c r="G63" s="119">
        <v>1.37</v>
      </c>
    </row>
    <row r="64" spans="6:7" ht="12.75">
      <c r="F64" s="50"/>
      <c r="G64" s="14"/>
    </row>
    <row r="65" spans="1:7" s="15" customFormat="1" ht="12.75">
      <c r="A65" s="26"/>
      <c r="B65" s="34" t="s">
        <v>124</v>
      </c>
      <c r="C65" s="16"/>
      <c r="D65" s="16"/>
      <c r="E65" s="16"/>
      <c r="F65" s="51"/>
      <c r="G65" s="35"/>
    </row>
    <row r="66" spans="2:7" s="15" customFormat="1" ht="12.75">
      <c r="B66" s="16" t="s">
        <v>125</v>
      </c>
      <c r="C66" s="16"/>
      <c r="D66" s="16"/>
      <c r="E66" s="16"/>
      <c r="F66" s="52"/>
      <c r="G66" s="36"/>
    </row>
    <row r="67" spans="6:7" ht="12.75">
      <c r="F67" s="53" t="s">
        <v>4</v>
      </c>
      <c r="G67" s="20"/>
    </row>
    <row r="68" spans="6:7" ht="12.75">
      <c r="F68" s="47"/>
      <c r="G68" s="12"/>
    </row>
  </sheetData>
  <printOptions/>
  <pageMargins left="0.9055118110236221" right="0.31496062992125984" top="0.15748031496062992" bottom="0.15748031496062992" header="0.5118110236220472" footer="0.5118110236220472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6"/>
  <sheetViews>
    <sheetView workbookViewId="0" topLeftCell="A37">
      <selection activeCell="B53" sqref="B53"/>
    </sheetView>
  </sheetViews>
  <sheetFormatPr defaultColWidth="9.140625" defaultRowHeight="12.75"/>
  <cols>
    <col min="1" max="1" width="3.8515625" style="0" customWidth="1"/>
    <col min="2" max="2" width="8.7109375" style="0" customWidth="1"/>
    <col min="8" max="8" width="5.421875" style="0" customWidth="1"/>
    <col min="9" max="9" width="11.7109375" style="42" customWidth="1"/>
    <col min="10" max="10" width="2.00390625" style="0" customWidth="1"/>
    <col min="11" max="11" width="11.7109375" style="22" customWidth="1"/>
  </cols>
  <sheetData>
    <row r="1" spans="3:11" ht="15.75">
      <c r="C1" s="6" t="s">
        <v>9</v>
      </c>
      <c r="D1" s="7"/>
      <c r="E1" s="7"/>
      <c r="F1" s="7"/>
      <c r="G1" s="7"/>
      <c r="H1" s="7"/>
      <c r="I1"/>
      <c r="K1" s="42"/>
    </row>
    <row r="2" spans="3:11" ht="15">
      <c r="C2" s="7"/>
      <c r="D2" s="7"/>
      <c r="E2" s="7"/>
      <c r="F2" s="7"/>
      <c r="G2" s="7"/>
      <c r="H2" s="7"/>
      <c r="I2"/>
      <c r="K2" s="42"/>
    </row>
    <row r="3" spans="3:11" ht="15.75">
      <c r="C3" s="6" t="s">
        <v>47</v>
      </c>
      <c r="D3" s="7"/>
      <c r="E3" s="7"/>
      <c r="F3" s="7"/>
      <c r="G3" s="7"/>
      <c r="H3" s="7"/>
      <c r="I3"/>
      <c r="K3" s="42"/>
    </row>
    <row r="4" spans="3:11" ht="15.75">
      <c r="C4" s="6" t="s">
        <v>111</v>
      </c>
      <c r="D4" s="7"/>
      <c r="E4" s="7"/>
      <c r="F4" s="7"/>
      <c r="G4" s="7"/>
      <c r="H4" s="7"/>
      <c r="I4"/>
      <c r="K4" s="42"/>
    </row>
    <row r="6" ht="12.75">
      <c r="K6" s="58"/>
    </row>
    <row r="7" spans="9:11" ht="12.75">
      <c r="I7" s="69">
        <v>2007</v>
      </c>
      <c r="K7" s="33">
        <v>2006</v>
      </c>
    </row>
    <row r="8" spans="9:11" ht="12.75">
      <c r="I8" s="70" t="s">
        <v>112</v>
      </c>
      <c r="K8" s="54" t="s">
        <v>112</v>
      </c>
    </row>
    <row r="9" spans="9:11" ht="12.75">
      <c r="I9" s="70" t="s">
        <v>31</v>
      </c>
      <c r="K9" s="29" t="s">
        <v>31</v>
      </c>
    </row>
    <row r="10" spans="9:11" ht="12.75">
      <c r="I10" s="71">
        <v>38929</v>
      </c>
      <c r="K10" s="56">
        <v>38564</v>
      </c>
    </row>
    <row r="11" spans="9:11" ht="12.75">
      <c r="I11" s="70" t="s">
        <v>14</v>
      </c>
      <c r="K11" s="29" t="s">
        <v>14</v>
      </c>
    </row>
    <row r="12" ht="12.75">
      <c r="I12" s="72"/>
    </row>
    <row r="13" spans="2:11" ht="12.75">
      <c r="B13" t="s">
        <v>21</v>
      </c>
      <c r="I13" s="72">
        <v>5764</v>
      </c>
      <c r="K13" s="22">
        <v>2983</v>
      </c>
    </row>
    <row r="14" spans="2:9" ht="12.75">
      <c r="B14" t="s">
        <v>22</v>
      </c>
      <c r="I14" s="72"/>
    </row>
    <row r="15" ht="12.75">
      <c r="I15" s="72"/>
    </row>
    <row r="16" spans="2:11" ht="12.75">
      <c r="B16" t="s">
        <v>23</v>
      </c>
      <c r="I16" s="73">
        <f>2370+67</f>
        <v>2437</v>
      </c>
      <c r="K16" s="8">
        <v>1870</v>
      </c>
    </row>
    <row r="17" spans="2:11" ht="12.75">
      <c r="B17" t="s">
        <v>24</v>
      </c>
      <c r="I17" s="73">
        <v>-97</v>
      </c>
      <c r="K17" s="8">
        <v>-148</v>
      </c>
    </row>
    <row r="18" spans="9:11" ht="12.75">
      <c r="I18" s="74"/>
      <c r="K18" s="24"/>
    </row>
    <row r="19" spans="2:11" ht="12.75">
      <c r="B19" t="s">
        <v>25</v>
      </c>
      <c r="I19" s="73">
        <f>+SUM(I13:I17)</f>
        <v>8104</v>
      </c>
      <c r="K19" s="8">
        <f>+SUM(K13:K17)</f>
        <v>4705</v>
      </c>
    </row>
    <row r="20" spans="9:11" ht="12.75">
      <c r="I20" s="73"/>
      <c r="K20" s="8"/>
    </row>
    <row r="21" spans="2:11" ht="12.75">
      <c r="B21" t="s">
        <v>26</v>
      </c>
      <c r="I21" s="73"/>
      <c r="K21" s="8"/>
    </row>
    <row r="22" spans="3:11" ht="12.75">
      <c r="C22" s="16" t="s">
        <v>27</v>
      </c>
      <c r="D22" s="16"/>
      <c r="E22" s="16"/>
      <c r="I22" s="75">
        <f>347</f>
        <v>347</v>
      </c>
      <c r="K22" s="32">
        <v>-6387</v>
      </c>
    </row>
    <row r="23" spans="3:11" ht="12.75">
      <c r="C23" s="16" t="s">
        <v>28</v>
      </c>
      <c r="D23" s="16"/>
      <c r="E23" s="16"/>
      <c r="I23" s="76">
        <v>-1218</v>
      </c>
      <c r="K23" s="38">
        <v>2184</v>
      </c>
    </row>
    <row r="24" spans="3:11" ht="12.75">
      <c r="C24" s="16" t="s">
        <v>49</v>
      </c>
      <c r="D24" s="16"/>
      <c r="E24" s="16"/>
      <c r="I24" s="77">
        <v>-1181</v>
      </c>
      <c r="K24" s="37">
        <v>-1078</v>
      </c>
    </row>
    <row r="25" spans="3:11" ht="12.75">
      <c r="C25" s="16"/>
      <c r="D25" s="16"/>
      <c r="E25" s="16"/>
      <c r="I25" s="73">
        <f>SUM(I22:I24)</f>
        <v>-2052</v>
      </c>
      <c r="K25" s="8">
        <f>SUM(K22:K24)</f>
        <v>-5281</v>
      </c>
    </row>
    <row r="26" spans="3:11" ht="12.75">
      <c r="C26" s="16"/>
      <c r="D26" s="16"/>
      <c r="E26" s="16"/>
      <c r="I26" s="73"/>
      <c r="K26" s="8"/>
    </row>
    <row r="27" spans="2:11" ht="12.75">
      <c r="B27" s="15" t="s">
        <v>29</v>
      </c>
      <c r="I27" s="60">
        <f>+SUM(I19:I24)</f>
        <v>6052</v>
      </c>
      <c r="K27" s="13">
        <f>+SUM(K19:K24)</f>
        <v>-576</v>
      </c>
    </row>
    <row r="28" ht="12.75">
      <c r="I28" s="72"/>
    </row>
    <row r="29" spans="2:9" ht="12.75">
      <c r="B29" t="s">
        <v>30</v>
      </c>
      <c r="I29" s="72"/>
    </row>
    <row r="30" spans="3:11" ht="12.75">
      <c r="C30" s="16" t="s">
        <v>54</v>
      </c>
      <c r="D30" s="16"/>
      <c r="I30" s="75">
        <v>-2439</v>
      </c>
      <c r="K30" s="32">
        <v>-1246</v>
      </c>
    </row>
    <row r="31" spans="3:11" ht="12.75">
      <c r="C31" s="16" t="s">
        <v>73</v>
      </c>
      <c r="D31" s="16"/>
      <c r="I31" s="78">
        <v>-510</v>
      </c>
      <c r="K31" s="40">
        <v>99</v>
      </c>
    </row>
    <row r="32" spans="3:11" ht="12.75">
      <c r="C32" s="16"/>
      <c r="D32" s="16"/>
      <c r="I32" s="73"/>
      <c r="K32" s="8"/>
    </row>
    <row r="33" spans="2:11" ht="12.75">
      <c r="B33" s="15" t="s">
        <v>50</v>
      </c>
      <c r="I33" s="60">
        <f>+SUM(I30:I31)</f>
        <v>-2949</v>
      </c>
      <c r="K33" s="13">
        <f>+SUM(K30:K31)</f>
        <v>-1147</v>
      </c>
    </row>
    <row r="34" ht="12.75">
      <c r="I34" s="72"/>
    </row>
    <row r="35" spans="2:9" ht="12.75">
      <c r="B35" t="s">
        <v>32</v>
      </c>
      <c r="I35" s="72"/>
    </row>
    <row r="36" spans="3:11" ht="12.75">
      <c r="C36" s="16" t="s">
        <v>61</v>
      </c>
      <c r="I36" s="75">
        <v>-349</v>
      </c>
      <c r="K36" s="32">
        <v>-504</v>
      </c>
    </row>
    <row r="37" spans="3:11" ht="12.75">
      <c r="C37" s="16" t="s">
        <v>72</v>
      </c>
      <c r="I37" s="79">
        <v>0</v>
      </c>
      <c r="K37" s="83">
        <v>0</v>
      </c>
    </row>
    <row r="38" spans="3:11" ht="12.75">
      <c r="C38" s="16" t="s">
        <v>69</v>
      </c>
      <c r="I38" s="79">
        <v>-86</v>
      </c>
      <c r="K38" s="39">
        <v>-83</v>
      </c>
    </row>
    <row r="39" spans="3:11" ht="12.75">
      <c r="C39" s="16" t="s">
        <v>62</v>
      </c>
      <c r="I39" s="79">
        <v>368</v>
      </c>
      <c r="K39" s="39">
        <v>3018</v>
      </c>
    </row>
    <row r="40" spans="3:11" ht="12.75">
      <c r="C40" s="16" t="s">
        <v>64</v>
      </c>
      <c r="I40" s="77">
        <v>414</v>
      </c>
      <c r="K40" s="40">
        <v>0</v>
      </c>
    </row>
    <row r="41" spans="3:11" ht="12.75">
      <c r="C41" s="16"/>
      <c r="I41" s="73"/>
      <c r="K41" s="8"/>
    </row>
    <row r="42" spans="2:11" ht="12.75">
      <c r="B42" s="15" t="s">
        <v>51</v>
      </c>
      <c r="I42" s="60">
        <f>+SUM(I36:I40)</f>
        <v>347</v>
      </c>
      <c r="K42" s="13">
        <f>+SUM(K36:K40)</f>
        <v>2431</v>
      </c>
    </row>
    <row r="43" ht="12.75">
      <c r="I43" s="72"/>
    </row>
    <row r="44" spans="2:11" ht="12.75">
      <c r="B44" t="s">
        <v>33</v>
      </c>
      <c r="I44" s="72">
        <f>+I27+I33+I42</f>
        <v>3450</v>
      </c>
      <c r="K44" s="22">
        <f>+K27+K33+K42</f>
        <v>708</v>
      </c>
    </row>
    <row r="45" ht="12.75">
      <c r="I45" s="72"/>
    </row>
    <row r="46" spans="2:11" ht="12.75">
      <c r="B46" t="s">
        <v>113</v>
      </c>
      <c r="I46" s="72">
        <v>13640</v>
      </c>
      <c r="K46" s="22">
        <v>17437</v>
      </c>
    </row>
    <row r="47" ht="12.75">
      <c r="I47" s="72"/>
    </row>
    <row r="48" spans="2:11" s="15" customFormat="1" ht="12.75">
      <c r="B48" s="15" t="s">
        <v>53</v>
      </c>
      <c r="I48" s="80">
        <f>+I44+I46</f>
        <v>17090</v>
      </c>
      <c r="J48" s="21"/>
      <c r="K48" s="41">
        <f>+K44+K46</f>
        <v>18145</v>
      </c>
    </row>
    <row r="49" ht="12.75">
      <c r="I49" s="72"/>
    </row>
    <row r="51" spans="2:11" s="15" customFormat="1" ht="12.75">
      <c r="B51" s="34" t="s">
        <v>52</v>
      </c>
      <c r="I51" s="55"/>
      <c r="K51" s="21"/>
    </row>
    <row r="52" spans="2:11" s="15" customFormat="1" ht="12.75">
      <c r="B52" s="16" t="s">
        <v>159</v>
      </c>
      <c r="I52" s="55"/>
      <c r="K52" s="21"/>
    </row>
    <row r="53" spans="2:11" ht="12.75">
      <c r="B53" s="16" t="s">
        <v>156</v>
      </c>
      <c r="C53" s="15"/>
      <c r="D53" s="15"/>
      <c r="E53" s="15"/>
      <c r="F53" s="15"/>
      <c r="G53" s="15"/>
      <c r="H53" s="15"/>
      <c r="I53" s="55"/>
      <c r="J53" s="15"/>
      <c r="K53" s="21"/>
    </row>
    <row r="54" spans="2:11" s="15" customFormat="1" ht="12.75">
      <c r="B54" s="16"/>
      <c r="I54" s="55"/>
      <c r="K54" s="21"/>
    </row>
    <row r="55" spans="2:11" s="15" customFormat="1" ht="12.75">
      <c r="B55" s="16"/>
      <c r="I55" s="55"/>
      <c r="K55" s="21"/>
    </row>
    <row r="56" spans="3:11" ht="12.75">
      <c r="C56" s="15"/>
      <c r="D56" s="15"/>
      <c r="E56" s="15"/>
      <c r="F56" s="15"/>
      <c r="G56" s="15"/>
      <c r="H56" s="15"/>
      <c r="I56" s="55"/>
      <c r="J56" s="15"/>
      <c r="K56" s="21"/>
    </row>
  </sheetData>
  <printOptions/>
  <pageMargins left="0.7480314960629921" right="0.5511811023622047" top="0.7480314960629921" bottom="0.7480314960629921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workbookViewId="0" topLeftCell="A2">
      <selection activeCell="F10" sqref="F10"/>
    </sheetView>
  </sheetViews>
  <sheetFormatPr defaultColWidth="9.140625" defaultRowHeight="12.75"/>
  <cols>
    <col min="1" max="1" width="2.57421875" style="0" customWidth="1"/>
    <col min="2" max="2" width="9.00390625" style="0" customWidth="1"/>
    <col min="4" max="4" width="13.28125" style="0" customWidth="1"/>
    <col min="5" max="5" width="3.140625" style="0" customWidth="1"/>
    <col min="6" max="6" width="9.57421875" style="22" bestFit="1" customWidth="1"/>
    <col min="7" max="7" width="10.00390625" style="22" bestFit="1" customWidth="1"/>
    <col min="8" max="8" width="10.00390625" style="22" customWidth="1"/>
    <col min="9" max="9" width="13.00390625" style="22" customWidth="1"/>
    <col min="10" max="10" width="12.140625" style="22" customWidth="1"/>
    <col min="11" max="11" width="10.7109375" style="22" customWidth="1"/>
    <col min="12" max="12" width="11.8515625" style="22" bestFit="1" customWidth="1"/>
    <col min="13" max="13" width="11.28125" style="22" bestFit="1" customWidth="1"/>
    <col min="14" max="14" width="10.140625" style="0" customWidth="1"/>
    <col min="15" max="15" width="11.421875" style="0" customWidth="1"/>
  </cols>
  <sheetData>
    <row r="1" spans="3:11" ht="15.75">
      <c r="C1" s="6" t="s">
        <v>9</v>
      </c>
      <c r="D1" s="7"/>
      <c r="E1" s="7"/>
      <c r="F1" s="7"/>
      <c r="G1" s="7"/>
      <c r="H1" s="7"/>
      <c r="I1" s="31"/>
      <c r="J1" s="31"/>
      <c r="K1" s="31"/>
    </row>
    <row r="2" spans="3:11" ht="15">
      <c r="C2" s="7"/>
      <c r="D2" s="7"/>
      <c r="E2" s="7"/>
      <c r="F2" s="7"/>
      <c r="G2" s="7"/>
      <c r="H2" s="7"/>
      <c r="I2" s="31"/>
      <c r="J2" s="31"/>
      <c r="K2" s="31"/>
    </row>
    <row r="3" spans="3:11" ht="15.75">
      <c r="C3" s="6" t="s">
        <v>37</v>
      </c>
      <c r="D3" s="7"/>
      <c r="E3" s="7"/>
      <c r="F3" s="7"/>
      <c r="G3" s="7"/>
      <c r="H3" s="7"/>
      <c r="I3" s="31"/>
      <c r="J3" s="31"/>
      <c r="K3" s="31"/>
    </row>
    <row r="4" spans="3:11" ht="15.75">
      <c r="C4" s="6" t="s">
        <v>76</v>
      </c>
      <c r="D4" s="7"/>
      <c r="E4" s="7"/>
      <c r="F4" s="7"/>
      <c r="G4" s="7"/>
      <c r="H4" s="7"/>
      <c r="I4" s="31"/>
      <c r="J4" s="31"/>
      <c r="K4" s="31"/>
    </row>
    <row r="5" spans="3:11" ht="15.75">
      <c r="C5" s="6"/>
      <c r="D5" s="7"/>
      <c r="E5" s="7"/>
      <c r="F5" s="7"/>
      <c r="G5" s="7"/>
      <c r="H5" s="7"/>
      <c r="I5" s="31"/>
      <c r="J5" s="31"/>
      <c r="K5" s="31"/>
    </row>
    <row r="6" spans="3:11" ht="15.75">
      <c r="C6" s="6"/>
      <c r="D6" s="7"/>
      <c r="E6" s="7"/>
      <c r="F6" s="7"/>
      <c r="G6" s="7"/>
      <c r="H6" s="7"/>
      <c r="I6" s="31"/>
      <c r="J6" s="31"/>
      <c r="K6" s="31"/>
    </row>
    <row r="8" spans="6:15" ht="12.75">
      <c r="F8" s="163" t="s">
        <v>132</v>
      </c>
      <c r="G8" s="164"/>
      <c r="H8" s="164"/>
      <c r="I8" s="164"/>
      <c r="J8" s="164"/>
      <c r="K8" s="164"/>
      <c r="L8" s="164"/>
      <c r="M8" s="164"/>
      <c r="N8" s="64" t="s">
        <v>133</v>
      </c>
      <c r="O8" s="64" t="s">
        <v>13</v>
      </c>
    </row>
    <row r="9" spans="6:15" s="15" customFormat="1" ht="12.75">
      <c r="F9" s="81"/>
      <c r="G9" s="165" t="s">
        <v>155</v>
      </c>
      <c r="H9" s="166"/>
      <c r="I9" s="166"/>
      <c r="J9" s="166"/>
      <c r="K9" s="98" t="s">
        <v>131</v>
      </c>
      <c r="L9" s="81"/>
      <c r="M9" s="81"/>
      <c r="N9" s="64" t="s">
        <v>134</v>
      </c>
      <c r="O9" s="64" t="s">
        <v>135</v>
      </c>
    </row>
    <row r="10" spans="6:15" s="15" customFormat="1" ht="12.75">
      <c r="F10" s="70" t="s">
        <v>128</v>
      </c>
      <c r="G10" s="70" t="s">
        <v>129</v>
      </c>
      <c r="H10" s="70" t="s">
        <v>150</v>
      </c>
      <c r="I10" s="99" t="s">
        <v>56</v>
      </c>
      <c r="J10" s="99" t="s">
        <v>58</v>
      </c>
      <c r="K10" s="99" t="s">
        <v>35</v>
      </c>
      <c r="L10" s="70" t="s">
        <v>36</v>
      </c>
      <c r="M10" s="81"/>
      <c r="N10" s="100"/>
      <c r="O10" s="100"/>
    </row>
    <row r="11" spans="6:15" s="15" customFormat="1" ht="12.75">
      <c r="F11" s="97" t="s">
        <v>35</v>
      </c>
      <c r="G11" s="97" t="s">
        <v>130</v>
      </c>
      <c r="H11" s="97" t="s">
        <v>151</v>
      </c>
      <c r="I11" s="99" t="s">
        <v>57</v>
      </c>
      <c r="J11" s="99" t="s">
        <v>59</v>
      </c>
      <c r="K11" s="99" t="s">
        <v>127</v>
      </c>
      <c r="L11" s="97" t="s">
        <v>138</v>
      </c>
      <c r="M11" s="97" t="s">
        <v>13</v>
      </c>
      <c r="N11" s="100"/>
      <c r="O11" s="100"/>
    </row>
    <row r="12" spans="6:15" s="15" customFormat="1" ht="12.75">
      <c r="F12" s="97"/>
      <c r="G12" s="97"/>
      <c r="H12" s="97"/>
      <c r="I12" s="99"/>
      <c r="J12" s="99" t="s">
        <v>60</v>
      </c>
      <c r="K12" s="99"/>
      <c r="L12" s="97"/>
      <c r="M12" s="97"/>
      <c r="N12" s="100"/>
      <c r="O12" s="100"/>
    </row>
    <row r="13" spans="6:15" s="23" customFormat="1" ht="12.75">
      <c r="F13" s="64"/>
      <c r="G13" s="64"/>
      <c r="H13" s="64"/>
      <c r="I13" s="99"/>
      <c r="J13" s="64"/>
      <c r="K13" s="99"/>
      <c r="L13" s="64"/>
      <c r="M13" s="64"/>
      <c r="N13" s="64"/>
      <c r="O13" s="64"/>
    </row>
    <row r="14" spans="6:15" ht="12.75">
      <c r="F14" s="70" t="s">
        <v>19</v>
      </c>
      <c r="G14" s="70" t="s">
        <v>19</v>
      </c>
      <c r="H14" s="70" t="s">
        <v>19</v>
      </c>
      <c r="I14" s="70" t="s">
        <v>19</v>
      </c>
      <c r="J14" s="70" t="s">
        <v>19</v>
      </c>
      <c r="K14" s="70" t="s">
        <v>19</v>
      </c>
      <c r="L14" s="70" t="s">
        <v>19</v>
      </c>
      <c r="M14" s="70" t="s">
        <v>19</v>
      </c>
      <c r="N14" s="70" t="s">
        <v>19</v>
      </c>
      <c r="O14" s="70" t="s">
        <v>19</v>
      </c>
    </row>
    <row r="15" spans="2:15" ht="12.75">
      <c r="B15" s="15" t="s">
        <v>139</v>
      </c>
      <c r="C15" s="15"/>
      <c r="D15" s="15"/>
      <c r="F15" s="72"/>
      <c r="G15" s="72"/>
      <c r="H15" s="72"/>
      <c r="I15" s="72"/>
      <c r="J15" s="72"/>
      <c r="K15" s="72"/>
      <c r="L15" s="72"/>
      <c r="M15" s="72"/>
      <c r="N15" s="101"/>
      <c r="O15" s="101"/>
    </row>
    <row r="16" spans="2:15" ht="12.75">
      <c r="B16" s="25" t="s">
        <v>140</v>
      </c>
      <c r="C16" s="15"/>
      <c r="D16" s="15"/>
      <c r="F16" s="72"/>
      <c r="G16" s="72"/>
      <c r="H16" s="72"/>
      <c r="I16" s="72"/>
      <c r="J16" s="72"/>
      <c r="K16" s="72"/>
      <c r="L16" s="72"/>
      <c r="M16" s="72"/>
      <c r="N16" s="101"/>
      <c r="O16" s="101"/>
    </row>
    <row r="17" spans="6:15" ht="12.75">
      <c r="F17" s="72"/>
      <c r="G17" s="72"/>
      <c r="H17" s="72"/>
      <c r="I17" s="72"/>
      <c r="J17" s="72"/>
      <c r="K17" s="72"/>
      <c r="L17" s="72"/>
      <c r="M17" s="72"/>
      <c r="N17" s="101"/>
      <c r="O17" s="101"/>
    </row>
    <row r="18" spans="2:15" ht="12.75">
      <c r="B18" t="s">
        <v>148</v>
      </c>
      <c r="F18" s="72">
        <v>66329</v>
      </c>
      <c r="G18" s="72">
        <v>-1165</v>
      </c>
      <c r="H18" s="72">
        <v>0</v>
      </c>
      <c r="I18" s="72">
        <v>489</v>
      </c>
      <c r="J18" s="72">
        <v>629</v>
      </c>
      <c r="K18" s="72">
        <v>670</v>
      </c>
      <c r="L18" s="72">
        <v>22443</v>
      </c>
      <c r="M18" s="72">
        <f>SUM(F18:L18)</f>
        <v>89395</v>
      </c>
      <c r="N18" s="72">
        <v>4618</v>
      </c>
      <c r="O18" s="104">
        <f>+M18+N18</f>
        <v>94013</v>
      </c>
    </row>
    <row r="19" spans="2:15" ht="12.75">
      <c r="B19" t="s">
        <v>149</v>
      </c>
      <c r="F19" s="72"/>
      <c r="G19" s="72"/>
      <c r="H19" s="72"/>
      <c r="I19" s="72"/>
      <c r="J19" s="72"/>
      <c r="K19" s="72"/>
      <c r="L19" s="72"/>
      <c r="M19" s="72"/>
      <c r="N19" s="101"/>
      <c r="O19" s="104">
        <f>+M19+N19</f>
        <v>0</v>
      </c>
    </row>
    <row r="20" spans="6:15" ht="12.75">
      <c r="F20" s="72"/>
      <c r="G20" s="72"/>
      <c r="H20" s="72"/>
      <c r="I20" s="72"/>
      <c r="J20" s="72"/>
      <c r="K20" s="72"/>
      <c r="L20" s="72"/>
      <c r="M20" s="72"/>
      <c r="N20" s="101"/>
      <c r="O20" s="104"/>
    </row>
    <row r="21" spans="2:15" ht="12.75">
      <c r="B21" t="s">
        <v>145</v>
      </c>
      <c r="F21" s="72"/>
      <c r="G21" s="72"/>
      <c r="H21" s="72"/>
      <c r="I21" s="72"/>
      <c r="J21" s="72"/>
      <c r="K21" s="72"/>
      <c r="L21" s="72"/>
      <c r="M21" s="72"/>
      <c r="N21" s="101"/>
      <c r="O21" s="104">
        <f>+M21+N21</f>
        <v>0</v>
      </c>
    </row>
    <row r="22" spans="2:15" ht="12.75">
      <c r="B22" t="s">
        <v>146</v>
      </c>
      <c r="F22" s="72"/>
      <c r="G22" s="72"/>
      <c r="H22" s="72"/>
      <c r="I22" s="72">
        <v>-489</v>
      </c>
      <c r="J22" s="72"/>
      <c r="K22" s="72"/>
      <c r="L22" s="72">
        <v>489</v>
      </c>
      <c r="M22" s="72">
        <f>SUM(F22:L22)</f>
        <v>0</v>
      </c>
      <c r="N22" s="101"/>
      <c r="O22" s="104">
        <f>+M22+N22</f>
        <v>0</v>
      </c>
    </row>
    <row r="23" spans="6:15" ht="12.75">
      <c r="F23" s="72"/>
      <c r="G23" s="72"/>
      <c r="H23" s="72"/>
      <c r="I23" s="72"/>
      <c r="J23" s="72"/>
      <c r="K23" s="72"/>
      <c r="L23" s="72"/>
      <c r="M23" s="72"/>
      <c r="N23" s="101"/>
      <c r="O23" s="101"/>
    </row>
    <row r="24" spans="2:15" ht="12.75">
      <c r="B24" t="s">
        <v>147</v>
      </c>
      <c r="F24" s="105">
        <f>SUM(F18:F22)</f>
        <v>66329</v>
      </c>
      <c r="G24" s="105">
        <f aca="true" t="shared" si="0" ref="G24:O24">SUM(G18:G22)</f>
        <v>-1165</v>
      </c>
      <c r="H24" s="105">
        <f t="shared" si="0"/>
        <v>0</v>
      </c>
      <c r="I24" s="105">
        <f t="shared" si="0"/>
        <v>0</v>
      </c>
      <c r="J24" s="105">
        <f t="shared" si="0"/>
        <v>629</v>
      </c>
      <c r="K24" s="105">
        <f t="shared" si="0"/>
        <v>670</v>
      </c>
      <c r="L24" s="105">
        <f t="shared" si="0"/>
        <v>22932</v>
      </c>
      <c r="M24" s="105">
        <f t="shared" si="0"/>
        <v>89395</v>
      </c>
      <c r="N24" s="105">
        <f t="shared" si="0"/>
        <v>4618</v>
      </c>
      <c r="O24" s="105">
        <f t="shared" si="0"/>
        <v>94013</v>
      </c>
    </row>
    <row r="25" spans="6:15" ht="12.75">
      <c r="F25" s="72"/>
      <c r="G25" s="72"/>
      <c r="H25" s="72"/>
      <c r="I25" s="72"/>
      <c r="J25" s="72"/>
      <c r="K25" s="72"/>
      <c r="L25" s="72"/>
      <c r="M25" s="72"/>
      <c r="N25" s="101"/>
      <c r="O25" s="101"/>
    </row>
    <row r="26" spans="6:15" ht="8.25" customHeight="1">
      <c r="F26" s="72"/>
      <c r="G26" s="72"/>
      <c r="H26" s="72"/>
      <c r="I26" s="72"/>
      <c r="J26" s="72"/>
      <c r="K26" s="72"/>
      <c r="L26" s="72"/>
      <c r="M26" s="72"/>
      <c r="N26" s="101"/>
      <c r="O26" s="101"/>
    </row>
    <row r="27" spans="2:15" ht="15.75" customHeight="1">
      <c r="B27" s="107" t="s">
        <v>154</v>
      </c>
      <c r="C27" s="108"/>
      <c r="D27" s="108"/>
      <c r="E27" s="108"/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3538</v>
      </c>
      <c r="M27" s="105">
        <f>SUM(F27:L27)</f>
        <v>3538</v>
      </c>
      <c r="N27" s="106">
        <v>428</v>
      </c>
      <c r="O27" s="109">
        <f>+M27+N27</f>
        <v>3966</v>
      </c>
    </row>
    <row r="28" spans="6:15" ht="12.75">
      <c r="F28" s="72"/>
      <c r="G28" s="72"/>
      <c r="H28" s="72"/>
      <c r="I28" s="72"/>
      <c r="J28" s="72"/>
      <c r="K28" s="72"/>
      <c r="L28" s="72"/>
      <c r="M28" s="72"/>
      <c r="N28" s="101"/>
      <c r="O28" s="101"/>
    </row>
    <row r="29" spans="2:15" ht="12.75">
      <c r="B29" t="s">
        <v>152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3538</v>
      </c>
      <c r="M29" s="72">
        <f>SUM(F29:L29)</f>
        <v>3538</v>
      </c>
      <c r="N29" s="101">
        <v>428</v>
      </c>
      <c r="O29" s="104">
        <f>+M29+N29</f>
        <v>3966</v>
      </c>
    </row>
    <row r="30" spans="2:15" ht="12.75">
      <c r="B30" t="s">
        <v>153</v>
      </c>
      <c r="F30" s="72"/>
      <c r="G30" s="72"/>
      <c r="H30" s="72"/>
      <c r="I30" s="72"/>
      <c r="J30" s="72"/>
      <c r="K30" s="72"/>
      <c r="L30" s="72"/>
      <c r="M30" s="72"/>
      <c r="N30" s="101"/>
      <c r="O30" s="101"/>
    </row>
    <row r="31" spans="6:15" ht="12.75">
      <c r="F31" s="72"/>
      <c r="G31" s="72"/>
      <c r="H31" s="72"/>
      <c r="I31" s="72"/>
      <c r="J31" s="72"/>
      <c r="K31" s="72"/>
      <c r="L31" s="72"/>
      <c r="M31" s="72"/>
      <c r="N31" s="101"/>
      <c r="O31" s="101"/>
    </row>
    <row r="32" spans="2:15" ht="12.75">
      <c r="B32" t="s">
        <v>70</v>
      </c>
      <c r="F32" s="72">
        <v>414</v>
      </c>
      <c r="G32" s="72">
        <v>0</v>
      </c>
      <c r="H32" s="72">
        <v>8</v>
      </c>
      <c r="I32" s="72">
        <v>0</v>
      </c>
      <c r="J32" s="72">
        <v>0</v>
      </c>
      <c r="K32" s="72">
        <v>0</v>
      </c>
      <c r="L32" s="72">
        <v>0</v>
      </c>
      <c r="M32" s="72">
        <f>SUM(F32:L32)</f>
        <v>422</v>
      </c>
      <c r="N32" s="118">
        <v>0</v>
      </c>
      <c r="O32" s="104">
        <f>+M32+N32</f>
        <v>422</v>
      </c>
    </row>
    <row r="33" spans="6:15" ht="12.75">
      <c r="F33" s="72"/>
      <c r="G33" s="72"/>
      <c r="H33" s="72"/>
      <c r="I33" s="72"/>
      <c r="J33" s="72"/>
      <c r="K33" s="72"/>
      <c r="L33" s="72"/>
      <c r="M33" s="72"/>
      <c r="N33" s="101"/>
      <c r="O33" s="104"/>
    </row>
    <row r="34" spans="2:15" ht="12.75">
      <c r="B34" t="s">
        <v>65</v>
      </c>
      <c r="F34" s="72">
        <v>0</v>
      </c>
      <c r="G34" s="72">
        <v>-349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f>SUM(F34:L34)</f>
        <v>-349</v>
      </c>
      <c r="N34" s="118">
        <v>0</v>
      </c>
      <c r="O34" s="104">
        <f>+M34+N34</f>
        <v>-349</v>
      </c>
    </row>
    <row r="35" spans="6:15" ht="12.75">
      <c r="F35" s="72"/>
      <c r="G35" s="72"/>
      <c r="H35" s="72"/>
      <c r="I35" s="72"/>
      <c r="J35" s="72"/>
      <c r="K35" s="72"/>
      <c r="L35" s="72"/>
      <c r="M35" s="72"/>
      <c r="N35" s="101"/>
      <c r="O35" s="104"/>
    </row>
    <row r="36" spans="6:15" ht="12.75">
      <c r="F36" s="74"/>
      <c r="G36" s="74"/>
      <c r="H36" s="74"/>
      <c r="I36" s="74"/>
      <c r="J36" s="74"/>
      <c r="K36" s="74"/>
      <c r="L36" s="74"/>
      <c r="M36" s="74"/>
      <c r="N36" s="102"/>
      <c r="O36" s="102"/>
    </row>
    <row r="37" spans="2:15" s="15" customFormat="1" ht="12.75">
      <c r="B37" s="15" t="s">
        <v>34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 s="15" customFormat="1" ht="13.5" thickBot="1">
      <c r="B38" s="15" t="s">
        <v>141</v>
      </c>
      <c r="F38" s="82">
        <f>+F24+F29+F32+F34</f>
        <v>66743</v>
      </c>
      <c r="G38" s="82">
        <f aca="true" t="shared" si="1" ref="G38:O38">+G24+G29+G32+G34</f>
        <v>-1514</v>
      </c>
      <c r="H38" s="82">
        <f t="shared" si="1"/>
        <v>8</v>
      </c>
      <c r="I38" s="82">
        <f t="shared" si="1"/>
        <v>0</v>
      </c>
      <c r="J38" s="82">
        <f t="shared" si="1"/>
        <v>629</v>
      </c>
      <c r="K38" s="82">
        <f t="shared" si="1"/>
        <v>670</v>
      </c>
      <c r="L38" s="82">
        <f t="shared" si="1"/>
        <v>26470</v>
      </c>
      <c r="M38" s="82">
        <f t="shared" si="1"/>
        <v>93006</v>
      </c>
      <c r="N38" s="82">
        <f t="shared" si="1"/>
        <v>5046</v>
      </c>
      <c r="O38" s="82">
        <f t="shared" si="1"/>
        <v>98052</v>
      </c>
    </row>
    <row r="39" ht="13.5" thickTop="1"/>
    <row r="44" spans="2:4" ht="12.75">
      <c r="B44" s="15" t="s">
        <v>139</v>
      </c>
      <c r="C44" s="15"/>
      <c r="D44" s="15"/>
    </row>
    <row r="45" spans="2:4" ht="12.75">
      <c r="B45" s="25" t="s">
        <v>142</v>
      </c>
      <c r="C45" s="15"/>
      <c r="D45" s="15"/>
    </row>
    <row r="48" spans="2:15" ht="12.75">
      <c r="B48" t="s">
        <v>157</v>
      </c>
      <c r="F48" s="22">
        <v>65773</v>
      </c>
      <c r="G48" s="22">
        <v>-3875</v>
      </c>
      <c r="H48" s="22">
        <v>1384</v>
      </c>
      <c r="I48" s="22">
        <v>521</v>
      </c>
      <c r="J48" s="22">
        <v>629</v>
      </c>
      <c r="K48" s="22">
        <v>670</v>
      </c>
      <c r="L48" s="22">
        <v>16792</v>
      </c>
      <c r="M48" s="22">
        <f>SUM(F48:L48)</f>
        <v>81894</v>
      </c>
      <c r="N48" s="57">
        <v>4619</v>
      </c>
      <c r="O48" s="17">
        <f>+M48+N48</f>
        <v>86513</v>
      </c>
    </row>
    <row r="49" spans="6:15" ht="12.75">
      <c r="F49" s="42"/>
      <c r="G49" s="42"/>
      <c r="H49" s="42"/>
      <c r="I49" s="42"/>
      <c r="J49" s="42"/>
      <c r="K49" s="42"/>
      <c r="L49" s="42"/>
      <c r="M49" s="42"/>
      <c r="N49" s="43"/>
      <c r="O49" s="43"/>
    </row>
    <row r="50" spans="6:15" ht="9.75" customHeight="1">
      <c r="F50" s="42"/>
      <c r="G50" s="42"/>
      <c r="H50" s="42"/>
      <c r="I50" s="42"/>
      <c r="J50" s="42"/>
      <c r="K50" s="42"/>
      <c r="L50" s="42"/>
      <c r="M50" s="42"/>
      <c r="N50" s="43"/>
      <c r="O50" s="43"/>
    </row>
    <row r="51" spans="2:15" ht="16.5" customHeight="1">
      <c r="B51" s="107" t="s">
        <v>154</v>
      </c>
      <c r="C51" s="108"/>
      <c r="D51" s="108"/>
      <c r="E51" s="108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1879</v>
      </c>
      <c r="M51" s="110">
        <f>SUM(F51:L51)</f>
        <v>1879</v>
      </c>
      <c r="N51" s="111">
        <v>131</v>
      </c>
      <c r="O51" s="112">
        <f>+M51+N51</f>
        <v>2010</v>
      </c>
    </row>
    <row r="52" spans="6:15" ht="12.75">
      <c r="F52" s="42"/>
      <c r="G52" s="42"/>
      <c r="H52" s="42"/>
      <c r="I52" s="42"/>
      <c r="J52" s="42"/>
      <c r="K52" s="42"/>
      <c r="L52" s="42"/>
      <c r="M52" s="42"/>
      <c r="N52" s="43"/>
      <c r="O52" s="43"/>
    </row>
    <row r="53" spans="2:15" ht="12.75">
      <c r="B53" t="s">
        <v>152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f>SUM(L51)</f>
        <v>1879</v>
      </c>
      <c r="M53" s="42">
        <f>SUM(M51)</f>
        <v>1879</v>
      </c>
      <c r="N53" s="42">
        <f>SUM(N51)</f>
        <v>131</v>
      </c>
      <c r="O53" s="42">
        <f>SUM(O51)</f>
        <v>2010</v>
      </c>
    </row>
    <row r="54" spans="2:15" ht="12.75">
      <c r="B54" t="s">
        <v>153</v>
      </c>
      <c r="F54" s="42"/>
      <c r="G54" s="42"/>
      <c r="H54" s="42"/>
      <c r="I54" s="42"/>
      <c r="J54" s="42"/>
      <c r="K54" s="42"/>
      <c r="L54" s="42"/>
      <c r="M54" s="42"/>
      <c r="N54" s="43"/>
      <c r="O54" s="43"/>
    </row>
    <row r="55" spans="6:15" ht="12.75">
      <c r="F55" s="42"/>
      <c r="G55" s="42"/>
      <c r="H55" s="42"/>
      <c r="I55" s="42"/>
      <c r="J55" s="42"/>
      <c r="K55" s="42"/>
      <c r="L55" s="42"/>
      <c r="M55" s="42"/>
      <c r="N55" s="43"/>
      <c r="O55" s="43"/>
    </row>
    <row r="56" spans="2:15" ht="12.75">
      <c r="B56" t="s">
        <v>48</v>
      </c>
      <c r="F56" s="42">
        <v>0</v>
      </c>
      <c r="G56" s="42">
        <v>0</v>
      </c>
      <c r="H56" s="42">
        <v>0</v>
      </c>
      <c r="I56" s="42">
        <v>-8</v>
      </c>
      <c r="J56" s="42">
        <v>0</v>
      </c>
      <c r="K56" s="42">
        <v>0</v>
      </c>
      <c r="L56" s="42">
        <v>0</v>
      </c>
      <c r="M56" s="42">
        <f>SUM(F56:L56)</f>
        <v>-8</v>
      </c>
      <c r="N56" s="117">
        <v>0</v>
      </c>
      <c r="O56" s="113">
        <f>+M56+N56</f>
        <v>-8</v>
      </c>
    </row>
    <row r="57" spans="6:15" ht="12.75">
      <c r="F57" s="42"/>
      <c r="G57" s="42"/>
      <c r="H57" s="42"/>
      <c r="I57" s="42"/>
      <c r="J57" s="42"/>
      <c r="K57" s="42"/>
      <c r="L57" s="42"/>
      <c r="M57" s="42"/>
      <c r="N57" s="43"/>
      <c r="O57" s="43"/>
    </row>
    <row r="58" spans="2:15" ht="12.75">
      <c r="B58" t="s">
        <v>70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f>SUM(F58:L58)</f>
        <v>0</v>
      </c>
      <c r="N58" s="117">
        <v>0</v>
      </c>
      <c r="O58" s="113">
        <f>+M58+N58</f>
        <v>0</v>
      </c>
    </row>
    <row r="59" spans="6:15" ht="12.75">
      <c r="F59" s="42"/>
      <c r="G59" s="42"/>
      <c r="H59" s="42"/>
      <c r="I59" s="42"/>
      <c r="J59" s="42"/>
      <c r="K59" s="42"/>
      <c r="L59" s="42"/>
      <c r="M59" s="42"/>
      <c r="N59" s="43"/>
      <c r="O59" s="113"/>
    </row>
    <row r="60" spans="2:15" ht="12.75">
      <c r="B60" t="s">
        <v>65</v>
      </c>
      <c r="F60" s="42">
        <v>0</v>
      </c>
      <c r="G60" s="42">
        <v>-504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f>SUM(F60:L60)</f>
        <v>-504</v>
      </c>
      <c r="N60" s="117">
        <v>0</v>
      </c>
      <c r="O60" s="113">
        <f>+M60+N60</f>
        <v>-504</v>
      </c>
    </row>
    <row r="61" spans="6:15" ht="12.75">
      <c r="F61" s="114"/>
      <c r="G61" s="114"/>
      <c r="H61" s="114"/>
      <c r="I61" s="114"/>
      <c r="J61" s="114"/>
      <c r="K61" s="114"/>
      <c r="L61" s="114"/>
      <c r="M61" s="114"/>
      <c r="N61" s="115"/>
      <c r="O61" s="115"/>
    </row>
    <row r="62" spans="2:15" s="15" customFormat="1" ht="12.75">
      <c r="B62" s="15" t="s">
        <v>34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2:15" s="15" customFormat="1" ht="13.5" thickBot="1">
      <c r="B63" s="15" t="s">
        <v>141</v>
      </c>
      <c r="F63" s="116">
        <f>+F53+F58+F60+F56+F48</f>
        <v>65773</v>
      </c>
      <c r="G63" s="116">
        <f aca="true" t="shared" si="2" ref="G63:O63">+G53+G58+G60+G56+G48</f>
        <v>-4379</v>
      </c>
      <c r="H63" s="116">
        <f t="shared" si="2"/>
        <v>1384</v>
      </c>
      <c r="I63" s="116">
        <f t="shared" si="2"/>
        <v>513</v>
      </c>
      <c r="J63" s="116">
        <f t="shared" si="2"/>
        <v>629</v>
      </c>
      <c r="K63" s="116">
        <f t="shared" si="2"/>
        <v>670</v>
      </c>
      <c r="L63" s="116">
        <f t="shared" si="2"/>
        <v>18671</v>
      </c>
      <c r="M63" s="116">
        <f t="shared" si="2"/>
        <v>83261</v>
      </c>
      <c r="N63" s="116">
        <f t="shared" si="2"/>
        <v>4750</v>
      </c>
      <c r="O63" s="116">
        <f t="shared" si="2"/>
        <v>88011</v>
      </c>
    </row>
    <row r="64" spans="6:15" s="15" customFormat="1" ht="13.5" thickTop="1"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6:15" s="15" customFormat="1" ht="12.75"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6:15" s="15" customFormat="1" ht="12.75"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2:15" s="15" customFormat="1" ht="12.75">
      <c r="B67" s="34" t="s">
        <v>136</v>
      </c>
      <c r="F67" s="55"/>
      <c r="G67" s="55"/>
      <c r="H67" s="55"/>
      <c r="I67" s="55"/>
      <c r="J67" s="55"/>
      <c r="K67" s="55"/>
      <c r="L67" s="55"/>
      <c r="M67" s="55"/>
      <c r="N67" s="48"/>
      <c r="O67" s="48"/>
    </row>
    <row r="68" spans="2:15" s="15" customFormat="1" ht="12.75">
      <c r="B68" s="16" t="s">
        <v>137</v>
      </c>
      <c r="F68" s="55"/>
      <c r="G68" s="55"/>
      <c r="H68" s="55"/>
      <c r="I68" s="55"/>
      <c r="J68" s="55"/>
      <c r="K68" s="55"/>
      <c r="L68" s="55"/>
      <c r="M68" s="55"/>
      <c r="N68" s="48"/>
      <c r="O68" s="48"/>
    </row>
    <row r="69" spans="6:15" ht="12.75">
      <c r="F69" s="42"/>
      <c r="G69" s="42"/>
      <c r="H69" s="42"/>
      <c r="I69" s="42"/>
      <c r="J69" s="42"/>
      <c r="K69" s="42"/>
      <c r="L69" s="42"/>
      <c r="M69" s="42"/>
      <c r="N69" s="43"/>
      <c r="O69" s="43"/>
    </row>
    <row r="70" spans="6:15" ht="12.75">
      <c r="F70" s="42"/>
      <c r="G70" s="42"/>
      <c r="H70" s="42"/>
      <c r="I70" s="42"/>
      <c r="J70" s="42"/>
      <c r="K70" s="42"/>
      <c r="L70" s="42"/>
      <c r="M70" s="42"/>
      <c r="N70" s="43"/>
      <c r="O70" s="43"/>
    </row>
    <row r="71" spans="9:15" ht="12.75">
      <c r="I71" s="42"/>
      <c r="J71" s="42"/>
      <c r="K71" s="42"/>
      <c r="L71" s="42"/>
      <c r="M71" s="42"/>
      <c r="N71" s="43"/>
      <c r="O71" s="43"/>
    </row>
    <row r="72" spans="9:15" ht="12.75">
      <c r="I72" s="42"/>
      <c r="J72" s="42"/>
      <c r="K72" s="42"/>
      <c r="L72" s="42"/>
      <c r="M72" s="42"/>
      <c r="N72" s="43"/>
      <c r="O72" s="43"/>
    </row>
    <row r="73" spans="9:15" ht="12.75">
      <c r="I73" s="42"/>
      <c r="J73" s="42"/>
      <c r="K73" s="42"/>
      <c r="L73" s="42"/>
      <c r="M73" s="42"/>
      <c r="N73" s="43"/>
      <c r="O73" s="43"/>
    </row>
    <row r="74" spans="9:15" ht="12.75">
      <c r="I74" s="42"/>
      <c r="J74" s="42"/>
      <c r="K74" s="42"/>
      <c r="L74" s="42"/>
      <c r="M74" s="42"/>
      <c r="N74" s="43"/>
      <c r="O74" s="43"/>
    </row>
    <row r="75" spans="9:15" ht="12.75">
      <c r="I75" s="42"/>
      <c r="J75" s="42"/>
      <c r="K75" s="42"/>
      <c r="L75" s="42"/>
      <c r="M75" s="42"/>
      <c r="N75" s="43"/>
      <c r="O75" s="43"/>
    </row>
    <row r="76" spans="9:15" ht="12.75">
      <c r="I76" s="42"/>
      <c r="J76" s="42"/>
      <c r="K76" s="42"/>
      <c r="L76" s="42"/>
      <c r="M76" s="42"/>
      <c r="N76" s="43"/>
      <c r="O76" s="43"/>
    </row>
    <row r="77" spans="9:15" ht="12.75">
      <c r="I77" s="42"/>
      <c r="J77" s="42"/>
      <c r="K77" s="42"/>
      <c r="L77" s="42"/>
      <c r="M77" s="42"/>
      <c r="N77" s="43"/>
      <c r="O77" s="43"/>
    </row>
    <row r="78" spans="9:15" ht="12.75">
      <c r="I78" s="42"/>
      <c r="J78" s="42"/>
      <c r="K78" s="42"/>
      <c r="L78" s="42"/>
      <c r="M78" s="42"/>
      <c r="N78" s="43"/>
      <c r="O78" s="43"/>
    </row>
    <row r="79" spans="9:15" ht="12.75">
      <c r="I79" s="42"/>
      <c r="J79" s="42"/>
      <c r="K79" s="42"/>
      <c r="L79" s="42"/>
      <c r="M79" s="42"/>
      <c r="N79" s="43"/>
      <c r="O79" s="43"/>
    </row>
    <row r="80" spans="9:15" ht="12.75">
      <c r="I80" s="42"/>
      <c r="J80" s="42"/>
      <c r="K80" s="42"/>
      <c r="L80" s="42"/>
      <c r="M80" s="42"/>
      <c r="N80" s="43"/>
      <c r="O80" s="43"/>
    </row>
    <row r="81" spans="9:15" ht="12.75">
      <c r="I81" s="42"/>
      <c r="J81" s="42"/>
      <c r="K81" s="42"/>
      <c r="L81" s="42"/>
      <c r="M81" s="42"/>
      <c r="N81" s="43"/>
      <c r="O81" s="43"/>
    </row>
  </sheetData>
  <mergeCells count="2">
    <mergeCell ref="F8:M8"/>
    <mergeCell ref="G9:J9"/>
  </mergeCells>
  <printOptions/>
  <pageMargins left="0.4330708661417323" right="0.03937007874015748" top="0.5118110236220472" bottom="0.31496062992125984" header="0.5118110236220472" footer="0.5118110236220472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Nancy</cp:lastModifiedBy>
  <cp:lastPrinted>2006-09-29T04:40:42Z</cp:lastPrinted>
  <dcterms:created xsi:type="dcterms:W3CDTF">1999-09-15T10:09:26Z</dcterms:created>
  <dcterms:modified xsi:type="dcterms:W3CDTF">2006-09-29T06:45:39Z</dcterms:modified>
  <cp:category/>
  <cp:version/>
  <cp:contentType/>
  <cp:contentStatus/>
</cp:coreProperties>
</file>