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may" sheetId="1" r:id="rId1"/>
    <sheet name="balsh" sheetId="2" r:id="rId2"/>
    <sheet name="cashflow" sheetId="3" r:id="rId3"/>
    <sheet name="Equity" sheetId="4" r:id="rId4"/>
  </sheets>
  <definedNames>
    <definedName name="_xlnm.Print_Titles">#N/A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<sst xmlns="http://schemas.openxmlformats.org/spreadsheetml/2006/main" count="149" uniqueCount="112">
  <si>
    <t>AJIYA BERHAD (company no. 377627-W)</t>
  </si>
  <si>
    <t>(Incorporated in Malaysia)</t>
  </si>
  <si>
    <t>Revenue</t>
  </si>
  <si>
    <t>Operating expenses</t>
  </si>
  <si>
    <t>Other  income</t>
  </si>
  <si>
    <t>Operating profit</t>
  </si>
  <si>
    <t>Finance costs</t>
  </si>
  <si>
    <t>Investing results</t>
  </si>
  <si>
    <t>Profit before tax</t>
  </si>
  <si>
    <t>Taxation</t>
  </si>
  <si>
    <t>Profit after tax</t>
  </si>
  <si>
    <t>Attributable to:</t>
  </si>
  <si>
    <t>Equity holders of the parent</t>
  </si>
  <si>
    <t>Minority interest</t>
  </si>
  <si>
    <t>Earnings per share:</t>
  </si>
  <si>
    <t>(a) Basic (based on 69,223,821 ordinary</t>
  </si>
  <si>
    <t xml:space="preserve">    shares) (sen)</t>
  </si>
  <si>
    <t>(b) Fully diluted (based on 69,223,821</t>
  </si>
  <si>
    <t xml:space="preserve">    ordinary shares) (sen)</t>
  </si>
  <si>
    <t xml:space="preserve">(The Condensed Consolidated Income Statements should be read in conjunction with the Annual </t>
  </si>
  <si>
    <t>CURRENT</t>
  </si>
  <si>
    <t>QUARTER ENDED</t>
  </si>
  <si>
    <t>RM'000</t>
  </si>
  <si>
    <t>31 MAY</t>
  </si>
  <si>
    <t>6 MONTH</t>
  </si>
  <si>
    <t>CUMULATIVE</t>
  </si>
  <si>
    <t>TO DATE</t>
  </si>
  <si>
    <t>Audited result</t>
  </si>
  <si>
    <t>ASSETS</t>
  </si>
  <si>
    <t>Non-current assets</t>
  </si>
  <si>
    <t>Property, plant and equipment</t>
  </si>
  <si>
    <t>Investment properties</t>
  </si>
  <si>
    <t>Prepaid land lease payments</t>
  </si>
  <si>
    <t>Other investments</t>
  </si>
  <si>
    <t>Current  assets</t>
  </si>
  <si>
    <t xml:space="preserve">    Inventories </t>
  </si>
  <si>
    <t xml:space="preserve">    Property development cost</t>
  </si>
  <si>
    <t xml:space="preserve">    Debtors</t>
  </si>
  <si>
    <t xml:space="preserve">    Cash &amp; cash equivalents</t>
  </si>
  <si>
    <t>TOTAL ASSETS</t>
  </si>
  <si>
    <t>EQUITY AND LIABILITIES</t>
  </si>
  <si>
    <t>Equity attributable to equity holders of parents</t>
  </si>
  <si>
    <t>Share capital</t>
  </si>
  <si>
    <t>Reserves</t>
  </si>
  <si>
    <t>Translation reserve</t>
  </si>
  <si>
    <t>Minority interests</t>
  </si>
  <si>
    <t>Total equity</t>
  </si>
  <si>
    <t>Non-current liabilities</t>
  </si>
  <si>
    <t xml:space="preserve">    Borrowings</t>
  </si>
  <si>
    <t xml:space="preserve">    Other deferred liabilities</t>
  </si>
  <si>
    <t>Current liabilities</t>
  </si>
  <si>
    <t xml:space="preserve">    Trade and other creditors</t>
  </si>
  <si>
    <t xml:space="preserve">     Short term borrowings</t>
  </si>
  <si>
    <t xml:space="preserve">     Taxation</t>
  </si>
  <si>
    <t>Total liabilities</t>
  </si>
  <si>
    <t>TOTAL EQUITY AND LIABILITIES</t>
  </si>
  <si>
    <t>Net  assets per share (RM)</t>
  </si>
  <si>
    <t xml:space="preserve">(The Condensed Consolidated Balance Sheets should be read in conjunction with the Annual </t>
  </si>
  <si>
    <t xml:space="preserve">AS AT </t>
  </si>
  <si>
    <t>Net 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</si>
  <si>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</si>
  <si>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</si>
  <si>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</si>
  <si>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</si>
  <si>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</si>
  <si>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</si>
  <si>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</si>
  <si>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Tax paid</t>
  </si>
  <si>
    <t>Net cash flows from operating activities</t>
  </si>
  <si>
    <t>Investing Activities</t>
  </si>
  <si>
    <t xml:space="preserve">      - Equity investments</t>
  </si>
  <si>
    <t xml:space="preserve">      - Other investments</t>
  </si>
  <si>
    <t>Financing Activities</t>
  </si>
  <si>
    <t xml:space="preserve">     - Transactions with owners as owners</t>
  </si>
  <si>
    <t xml:space="preserve">     - Bank borrowings</t>
  </si>
  <si>
    <t xml:space="preserve">     - Debt securities issued</t>
  </si>
  <si>
    <t>Net change in Cash &amp; cash equivalents</t>
  </si>
  <si>
    <t>Cash &amp; cash equivalents at beginning of year</t>
  </si>
  <si>
    <t xml:space="preserve">(The Condensed Consolidated Cash Flow Statements should be read in conjunction with the Annual </t>
  </si>
  <si>
    <t>COMPARATIVE</t>
  </si>
  <si>
    <t>Balance at beginning of year</t>
  </si>
  <si>
    <t>Minority interest arising on new subsidiary</t>
  </si>
  <si>
    <t>Dividend paid</t>
  </si>
  <si>
    <t>Movements during the period</t>
  </si>
  <si>
    <t>Balance at end of period</t>
  </si>
  <si>
    <t>Year ended</t>
  </si>
  <si>
    <t>Movements during the year</t>
  </si>
  <si>
    <t>Balance at end of year</t>
  </si>
  <si>
    <t xml:space="preserve">(The Condensed Consolidated Statements of Changes in Equity should be read in conjunction with the Annual </t>
  </si>
  <si>
    <t>Share Capital</t>
  </si>
  <si>
    <t>Reserve</t>
  </si>
  <si>
    <t>attributable to</t>
  </si>
  <si>
    <t>Capital</t>
  </si>
  <si>
    <t>Foreign currency</t>
  </si>
  <si>
    <t>Translation</t>
  </si>
  <si>
    <t>Retained profits</t>
  </si>
  <si>
    <t>Total</t>
  </si>
  <si>
    <t xml:space="preserve">Minority </t>
  </si>
  <si>
    <t>Interest</t>
  </si>
  <si>
    <t>Total Equity</t>
  </si>
  <si>
    <t>Translation reserves</t>
  </si>
  <si>
    <t xml:space="preserve">  Financial Report for the year ended 30th November 2008)</t>
  </si>
  <si>
    <t xml:space="preserve">    Non current held for sale</t>
  </si>
  <si>
    <t>Profit for the year</t>
  </si>
  <si>
    <t>-</t>
  </si>
  <si>
    <t>Profit for the period</t>
  </si>
  <si>
    <t>Condensed Consolidated Statements of Changes in Equity for the second quarter ended 31 May 2009</t>
  </si>
  <si>
    <t>As at 31 May 2009</t>
  </si>
  <si>
    <t>Condensed Consolidated Cash Flow Statements for the second quarter ended 31 May 2009</t>
  </si>
  <si>
    <t>Cash &amp; cash equivalents as at 2nd quarter</t>
  </si>
  <si>
    <t>Condensed Consolidated Balance Sheets as at 31 May 2009</t>
  </si>
  <si>
    <t>Condensed Consolidated Income Statements for the second quarter ended 31st May, 2009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</si>
</sst>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[$-409]dddd\,\ mmmm\ dd\,\ yyyy"/>
    <numFmt numFmtId="167" formatCode="[$-409]h:mm:ss\ AM/PM"/>
    <numFmt numFmtId="168" formatCode="0.00_);\(0.00\)"/>
    <numFmt numFmtId="169" formatCode="[$-F800]dddd\,\ mmmm\ dd\,\ yyyy"/>
    <numFmt numFmtId="170" formatCode="[$-809]dd\ mmmm\ yyyy;@"/>
    <numFmt numFmtId="171" formatCode="dd/mm/yy;@"/>
    <numFmt numFmtId="172" formatCode="dd/mm/yyyy;@"/>
    <numFmt numFmtId="173" formatCode="#,##0.0_);\(#,##0.0\)"/>
  </numFmts>
  <fonts count="4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1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37" fontId="0" fillId="0" borderId="0" xfId="0" applyNumberFormat="1" applyFont="1" applyAlignment="1">
      <alignment horizontal="center"/>
    </xf>
    <xf numFmtId="37" fontId="0" fillId="0" borderId="10" xfId="0" applyNumberFormat="1" applyFont="1" applyBorder="1" applyAlignment="1">
      <alignment horizontal="center"/>
    </xf>
    <xf numFmtId="37" fontId="0" fillId="0" borderId="12" xfId="0" applyNumberFormat="1" applyFont="1" applyBorder="1" applyAlignment="1">
      <alignment horizontal="center"/>
    </xf>
    <xf numFmtId="170" fontId="4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center"/>
    </xf>
    <xf numFmtId="37" fontId="0" fillId="0" borderId="10" xfId="0" applyNumberFormat="1" applyFont="1" applyBorder="1" applyAlignment="1">
      <alignment horizontal="center"/>
    </xf>
    <xf numFmtId="37" fontId="0" fillId="0" borderId="13" xfId="0" applyNumberFormat="1" applyFont="1" applyBorder="1" applyAlignment="1">
      <alignment horizontal="center"/>
    </xf>
    <xf numFmtId="37" fontId="0" fillId="0" borderId="14" xfId="0" applyNumberFormat="1" applyFont="1" applyBorder="1" applyAlignment="1">
      <alignment horizontal="center"/>
    </xf>
    <xf numFmtId="37" fontId="0" fillId="0" borderId="15" xfId="0" applyNumberFormat="1" applyFont="1" applyBorder="1" applyAlignment="1">
      <alignment horizontal="center"/>
    </xf>
    <xf numFmtId="37" fontId="0" fillId="0" borderId="16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 horizontal="center"/>
    </xf>
    <xf numFmtId="37" fontId="0" fillId="0" borderId="17" xfId="0" applyNumberFormat="1" applyFont="1" applyBorder="1" applyAlignment="1">
      <alignment horizontal="center"/>
    </xf>
    <xf numFmtId="37" fontId="0" fillId="0" borderId="0" xfId="0" applyNumberFormat="1" applyFont="1" applyAlignment="1" quotePrefix="1">
      <alignment horizontal="center"/>
    </xf>
    <xf numFmtId="0" fontId="0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37" fontId="0" fillId="0" borderId="18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37" fontId="0" fillId="0" borderId="19" xfId="0" applyNumberFormat="1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center"/>
    </xf>
    <xf numFmtId="37" fontId="0" fillId="0" borderId="10" xfId="0" applyNumberFormat="1" applyFont="1" applyFill="1" applyBorder="1" applyAlignment="1">
      <alignment horizontal="center"/>
    </xf>
    <xf numFmtId="170" fontId="0" fillId="0" borderId="0" xfId="0" applyNumberFormat="1" applyFont="1" applyFill="1" applyAlignment="1">
      <alignment horizontal="left"/>
    </xf>
    <xf numFmtId="39" fontId="0" fillId="0" borderId="0" xfId="0" applyNumberFormat="1" applyFont="1" applyAlignment="1">
      <alignment horizontal="center"/>
    </xf>
    <xf numFmtId="39" fontId="0" fillId="0" borderId="11" xfId="0" applyNumberFormat="1" applyFont="1" applyBorder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="87" zoomScaleNormal="87" zoomScalePageLayoutView="0" workbookViewId="0" topLeftCell="A1">
      <selection activeCell="A8" sqref="A8"/>
    </sheetView>
  </sheetViews>
  <sheetFormatPr defaultColWidth="9.6640625" defaultRowHeight="15" customHeight="1"/>
  <cols>
    <col min="1" max="1" width="33.6640625" style="3" customWidth="1"/>
    <col min="2" max="2" width="18.6640625" style="3" customWidth="1"/>
    <col min="3" max="3" width="3.6640625" style="3" customWidth="1"/>
    <col min="4" max="4" width="18.6640625" style="3" customWidth="1"/>
    <col min="5" max="5" width="3.6640625" style="3" customWidth="1"/>
    <col min="6" max="6" width="18.6640625" style="3" customWidth="1"/>
    <col min="7" max="7" width="3.6640625" style="3" customWidth="1"/>
    <col min="8" max="8" width="18.6640625" style="3" customWidth="1"/>
    <col min="9" max="9" width="3.6640625" style="3" customWidth="1"/>
    <col min="10" max="252" width="8.6640625" style="3" customWidth="1"/>
    <col min="253" max="16384" width="9.6640625" style="3" customWidth="1"/>
  </cols>
  <sheetData>
    <row r="1" spans="1:8" ht="18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15" customHeight="1">
      <c r="A3" s="4"/>
      <c r="B3" s="2"/>
      <c r="C3" s="2"/>
      <c r="D3" s="2"/>
      <c r="E3" s="2"/>
      <c r="F3" s="2"/>
      <c r="G3" s="2"/>
      <c r="H3" s="2"/>
    </row>
    <row r="4" spans="1:8" ht="15" customHeight="1">
      <c r="A4" s="1" t="s">
        <v>111</v>
      </c>
      <c r="B4" s="2"/>
      <c r="C4" s="2"/>
      <c r="D4" s="2"/>
      <c r="E4" s="2"/>
      <c r="F4" s="2"/>
      <c r="G4" s="2"/>
      <c r="H4" s="2"/>
    </row>
    <row r="5" spans="1:8" ht="13.5" customHeight="1">
      <c r="A5" s="4"/>
      <c r="B5" s="2"/>
      <c r="C5" s="2"/>
      <c r="D5" s="2"/>
      <c r="E5" s="2"/>
      <c r="F5" s="2"/>
      <c r="G5" s="2"/>
      <c r="H5" s="2"/>
    </row>
    <row r="6" spans="1:8" ht="13.5" customHeight="1">
      <c r="A6" s="4"/>
      <c r="B6" s="2"/>
      <c r="C6" s="2"/>
      <c r="D6" s="2"/>
      <c r="E6" s="2"/>
      <c r="F6" s="2"/>
      <c r="G6" s="2"/>
      <c r="H6" s="2"/>
    </row>
    <row r="7" spans="1:8" ht="13.5" customHeight="1">
      <c r="A7" s="4"/>
      <c r="B7" s="5">
        <v>2009</v>
      </c>
      <c r="C7" s="5"/>
      <c r="D7" s="5">
        <v>2008</v>
      </c>
      <c r="E7" s="5"/>
      <c r="F7" s="5">
        <v>2009</v>
      </c>
      <c r="G7" s="5"/>
      <c r="H7" s="5">
        <v>2008</v>
      </c>
    </row>
    <row r="8" spans="1:8" ht="15" customHeight="1">
      <c r="A8" s="4"/>
      <c r="B8" s="5" t="s">
        <v>20</v>
      </c>
      <c r="C8" s="5"/>
      <c r="D8" s="5" t="s">
        <v>20</v>
      </c>
      <c r="E8" s="5"/>
      <c r="F8" s="5" t="s">
        <v>24</v>
      </c>
      <c r="G8" s="5"/>
      <c r="H8" s="5" t="s">
        <v>24</v>
      </c>
    </row>
    <row r="9" spans="1:8" ht="15" customHeight="1">
      <c r="A9" s="4"/>
      <c r="B9" s="5" t="s">
        <v>21</v>
      </c>
      <c r="C9" s="5"/>
      <c r="D9" s="5" t="s">
        <v>21</v>
      </c>
      <c r="E9" s="5"/>
      <c r="F9" s="5" t="s">
        <v>25</v>
      </c>
      <c r="G9" s="5"/>
      <c r="H9" s="5" t="s">
        <v>25</v>
      </c>
    </row>
    <row r="10" spans="1:8" ht="15" customHeight="1">
      <c r="A10" s="4"/>
      <c r="B10" s="5" t="s">
        <v>23</v>
      </c>
      <c r="C10" s="5"/>
      <c r="D10" s="5" t="s">
        <v>23</v>
      </c>
      <c r="E10" s="5"/>
      <c r="F10" s="5" t="s">
        <v>26</v>
      </c>
      <c r="G10" s="5"/>
      <c r="H10" s="5" t="s">
        <v>26</v>
      </c>
    </row>
    <row r="11" spans="1:8" ht="15" customHeight="1">
      <c r="A11" s="4"/>
      <c r="B11" s="6" t="s">
        <v>22</v>
      </c>
      <c r="C11" s="6"/>
      <c r="D11" s="6" t="s">
        <v>22</v>
      </c>
      <c r="E11" s="6"/>
      <c r="F11" s="6" t="s">
        <v>22</v>
      </c>
      <c r="G11" s="6"/>
      <c r="H11" s="6" t="s">
        <v>22</v>
      </c>
    </row>
    <row r="12" spans="1:8" ht="15" customHeight="1">
      <c r="A12" s="4"/>
      <c r="B12" s="7"/>
      <c r="C12" s="7"/>
      <c r="D12" s="7"/>
      <c r="E12" s="7"/>
      <c r="F12" s="7"/>
      <c r="G12" s="7"/>
      <c r="H12" s="7"/>
    </row>
    <row r="13" spans="1:8" ht="15" customHeight="1">
      <c r="A13" s="4" t="s">
        <v>2</v>
      </c>
      <c r="B13" s="26">
        <v>80217</v>
      </c>
      <c r="C13" s="26"/>
      <c r="D13" s="26">
        <v>80656</v>
      </c>
      <c r="E13" s="26"/>
      <c r="F13" s="26">
        <v>151091</v>
      </c>
      <c r="G13" s="26"/>
      <c r="H13" s="26">
        <v>149135</v>
      </c>
    </row>
    <row r="14" spans="1:8" ht="15" customHeight="1">
      <c r="A14" s="4"/>
      <c r="B14" s="26"/>
      <c r="C14" s="26"/>
      <c r="D14" s="26"/>
      <c r="E14" s="26"/>
      <c r="F14" s="26"/>
      <c r="G14" s="26"/>
      <c r="H14" s="26"/>
    </row>
    <row r="15" spans="1:8" ht="15" customHeight="1">
      <c r="A15" s="4" t="s">
        <v>3</v>
      </c>
      <c r="B15" s="26">
        <f>-71094-774</f>
        <v>-71868</v>
      </c>
      <c r="C15" s="26"/>
      <c r="D15" s="26">
        <v>-70825</v>
      </c>
      <c r="E15" s="26"/>
      <c r="F15" s="26">
        <v>-136506</v>
      </c>
      <c r="G15" s="26"/>
      <c r="H15" s="26">
        <v>-132202</v>
      </c>
    </row>
    <row r="16" spans="1:8" ht="15" customHeight="1">
      <c r="A16" s="4"/>
      <c r="B16" s="26"/>
      <c r="C16" s="26"/>
      <c r="D16" s="26"/>
      <c r="E16" s="26"/>
      <c r="F16" s="26"/>
      <c r="G16" s="26"/>
      <c r="H16" s="26"/>
    </row>
    <row r="17" spans="1:8" ht="15" customHeight="1">
      <c r="A17" s="4" t="s">
        <v>4</v>
      </c>
      <c r="B17" s="26">
        <v>556</v>
      </c>
      <c r="C17" s="26"/>
      <c r="D17" s="26">
        <v>518</v>
      </c>
      <c r="E17" s="26"/>
      <c r="F17" s="26">
        <v>1189</v>
      </c>
      <c r="G17" s="26"/>
      <c r="H17" s="26">
        <v>1103</v>
      </c>
    </row>
    <row r="18" spans="1:8" ht="15" customHeight="1">
      <c r="A18" s="4"/>
      <c r="B18" s="27"/>
      <c r="C18" s="26"/>
      <c r="D18" s="27"/>
      <c r="E18" s="26"/>
      <c r="F18" s="27"/>
      <c r="G18" s="26"/>
      <c r="H18" s="27"/>
    </row>
    <row r="19" spans="1:8" ht="15" customHeight="1">
      <c r="A19" s="4" t="s">
        <v>5</v>
      </c>
      <c r="B19" s="26">
        <f>SUM(B13:B17)</f>
        <v>8905</v>
      </c>
      <c r="C19" s="26"/>
      <c r="D19" s="26">
        <f>SUM(D13:D17)</f>
        <v>10349</v>
      </c>
      <c r="E19" s="26"/>
      <c r="F19" s="26">
        <f>SUM(F13:F17)</f>
        <v>15774</v>
      </c>
      <c r="G19" s="26"/>
      <c r="H19" s="26">
        <f>SUM(H13:H17)</f>
        <v>18036</v>
      </c>
    </row>
    <row r="20" spans="1:8" ht="15" customHeight="1">
      <c r="A20" s="4"/>
      <c r="B20" s="26"/>
      <c r="C20" s="26"/>
      <c r="D20" s="26"/>
      <c r="E20" s="26"/>
      <c r="F20" s="26"/>
      <c r="G20" s="26"/>
      <c r="H20" s="26"/>
    </row>
    <row r="21" spans="1:8" ht="15" customHeight="1">
      <c r="A21" s="4" t="s">
        <v>6</v>
      </c>
      <c r="B21" s="26">
        <v>-87</v>
      </c>
      <c r="C21" s="26"/>
      <c r="D21" s="26">
        <v>-118</v>
      </c>
      <c r="E21" s="26"/>
      <c r="F21" s="26">
        <v>-398</v>
      </c>
      <c r="G21" s="26"/>
      <c r="H21" s="26">
        <v>-392</v>
      </c>
    </row>
    <row r="22" spans="1:8" ht="15" customHeight="1">
      <c r="A22" s="4"/>
      <c r="B22" s="26"/>
      <c r="C22" s="26"/>
      <c r="D22" s="26"/>
      <c r="E22" s="26"/>
      <c r="F22" s="26"/>
      <c r="G22" s="26"/>
      <c r="H22" s="26"/>
    </row>
    <row r="23" spans="1:8" ht="15" customHeight="1">
      <c r="A23" s="4" t="s">
        <v>7</v>
      </c>
      <c r="B23" s="26"/>
      <c r="C23" s="26"/>
      <c r="D23" s="26">
        <v>157</v>
      </c>
      <c r="E23" s="26"/>
      <c r="F23" s="26"/>
      <c r="G23" s="26"/>
      <c r="H23" s="26">
        <v>445</v>
      </c>
    </row>
    <row r="24" spans="1:8" ht="15" customHeight="1">
      <c r="A24" s="4"/>
      <c r="B24" s="27"/>
      <c r="C24" s="26"/>
      <c r="D24" s="27"/>
      <c r="E24" s="26"/>
      <c r="F24" s="27"/>
      <c r="G24" s="26"/>
      <c r="H24" s="27"/>
    </row>
    <row r="25" spans="1:8" ht="15" customHeight="1">
      <c r="A25" s="4" t="s">
        <v>8</v>
      </c>
      <c r="B25" s="26">
        <f>SUM(B19:B23)</f>
        <v>8818</v>
      </c>
      <c r="C25" s="26"/>
      <c r="D25" s="26">
        <f>SUM(D19:D23)</f>
        <v>10388</v>
      </c>
      <c r="E25" s="26"/>
      <c r="F25" s="26">
        <f>SUM(F19:F23)</f>
        <v>15376</v>
      </c>
      <c r="G25" s="26"/>
      <c r="H25" s="26">
        <f>SUM(H19:H23)</f>
        <v>18089</v>
      </c>
    </row>
    <row r="26" spans="1:8" ht="15" customHeight="1">
      <c r="A26" s="4"/>
      <c r="B26" s="26"/>
      <c r="C26" s="26"/>
      <c r="D26" s="26"/>
      <c r="E26" s="26"/>
      <c r="F26" s="26"/>
      <c r="G26" s="26"/>
      <c r="H26" s="26"/>
    </row>
    <row r="27" spans="1:8" ht="15" customHeight="1">
      <c r="A27" s="4" t="s">
        <v>9</v>
      </c>
      <c r="B27" s="26">
        <v>-1452</v>
      </c>
      <c r="C27" s="26"/>
      <c r="D27" s="26">
        <v>-1846</v>
      </c>
      <c r="E27" s="26"/>
      <c r="F27" s="26">
        <v>-2363</v>
      </c>
      <c r="G27" s="26"/>
      <c r="H27" s="26">
        <v>-3584</v>
      </c>
    </row>
    <row r="28" spans="1:8" ht="15" customHeight="1">
      <c r="A28" s="4"/>
      <c r="B28" s="27"/>
      <c r="C28" s="26"/>
      <c r="D28" s="27"/>
      <c r="E28" s="26"/>
      <c r="F28" s="27"/>
      <c r="G28" s="26"/>
      <c r="H28" s="27"/>
    </row>
    <row r="29" spans="1:8" ht="15" customHeight="1" thickBot="1">
      <c r="A29" s="4" t="s">
        <v>10</v>
      </c>
      <c r="B29" s="26">
        <f>SUM(B25:B27)</f>
        <v>7366</v>
      </c>
      <c r="C29" s="26"/>
      <c r="D29" s="26">
        <f>SUM(D25:D27)</f>
        <v>8542</v>
      </c>
      <c r="E29" s="26"/>
      <c r="F29" s="26">
        <f>SUM(F25:F27)</f>
        <v>13013</v>
      </c>
      <c r="G29" s="26"/>
      <c r="H29" s="26">
        <f>SUM(H25:H27)</f>
        <v>14505</v>
      </c>
    </row>
    <row r="30" spans="1:8" ht="15" customHeight="1">
      <c r="A30" s="4"/>
      <c r="B30" s="28"/>
      <c r="C30" s="26"/>
      <c r="D30" s="28"/>
      <c r="E30" s="26"/>
      <c r="F30" s="28"/>
      <c r="G30" s="26"/>
      <c r="H30" s="28"/>
    </row>
    <row r="31" spans="1:8" ht="15" customHeight="1">
      <c r="A31" s="4" t="s">
        <v>11</v>
      </c>
      <c r="B31" s="26"/>
      <c r="C31" s="26"/>
      <c r="D31" s="26"/>
      <c r="E31" s="26"/>
      <c r="F31" s="26"/>
      <c r="G31" s="26"/>
      <c r="H31" s="26"/>
    </row>
    <row r="32" spans="1:8" ht="15" customHeight="1">
      <c r="A32" s="4" t="s">
        <v>12</v>
      </c>
      <c r="B32" s="26">
        <f>B35-B33</f>
        <v>5019</v>
      </c>
      <c r="C32" s="26"/>
      <c r="D32" s="26">
        <f>D35-D33</f>
        <v>6455</v>
      </c>
      <c r="E32" s="26"/>
      <c r="F32" s="26">
        <v>8603</v>
      </c>
      <c r="G32" s="26"/>
      <c r="H32" s="26">
        <f>H35-H33</f>
        <v>10762</v>
      </c>
    </row>
    <row r="33" spans="1:8" ht="15" customHeight="1">
      <c r="A33" s="4" t="s">
        <v>13</v>
      </c>
      <c r="B33" s="26">
        <f>2614-267</f>
        <v>2347</v>
      </c>
      <c r="C33" s="26"/>
      <c r="D33" s="26">
        <v>2087</v>
      </c>
      <c r="E33" s="26"/>
      <c r="F33" s="26">
        <v>4410</v>
      </c>
      <c r="G33" s="26"/>
      <c r="H33" s="26">
        <v>3743</v>
      </c>
    </row>
    <row r="34" spans="1:8" ht="15" customHeight="1">
      <c r="A34" s="4"/>
      <c r="B34" s="27"/>
      <c r="C34" s="26"/>
      <c r="D34" s="27"/>
      <c r="E34" s="26"/>
      <c r="F34" s="27"/>
      <c r="G34" s="26"/>
      <c r="H34" s="27"/>
    </row>
    <row r="35" spans="1:8" ht="15" customHeight="1" thickBot="1">
      <c r="A35" s="4"/>
      <c r="B35" s="26">
        <f>B29</f>
        <v>7366</v>
      </c>
      <c r="C35" s="26"/>
      <c r="D35" s="26">
        <v>8542</v>
      </c>
      <c r="E35" s="26"/>
      <c r="F35" s="26">
        <f>F29</f>
        <v>13013</v>
      </c>
      <c r="G35" s="26"/>
      <c r="H35" s="26">
        <f>H29</f>
        <v>14505</v>
      </c>
    </row>
    <row r="36" spans="1:8" ht="15" customHeight="1">
      <c r="A36" s="4"/>
      <c r="B36" s="28"/>
      <c r="C36" s="26"/>
      <c r="D36" s="28"/>
      <c r="E36" s="26"/>
      <c r="F36" s="28"/>
      <c r="G36" s="26"/>
      <c r="H36" s="28"/>
    </row>
    <row r="37" spans="1:8" ht="15" customHeight="1">
      <c r="A37" s="4" t="s">
        <v>14</v>
      </c>
      <c r="B37" s="26"/>
      <c r="C37" s="26"/>
      <c r="D37" s="26"/>
      <c r="E37" s="26"/>
      <c r="F37" s="26"/>
      <c r="G37" s="26"/>
      <c r="H37" s="26"/>
    </row>
    <row r="38" spans="1:8" ht="15" customHeight="1">
      <c r="A38" s="4" t="s">
        <v>15</v>
      </c>
      <c r="B38" s="26"/>
      <c r="C38" s="26"/>
      <c r="D38" s="26"/>
      <c r="E38" s="26"/>
      <c r="F38" s="26"/>
      <c r="G38" s="26"/>
      <c r="H38" s="26"/>
    </row>
    <row r="39" spans="1:8" ht="15" customHeight="1" thickBot="1">
      <c r="A39" s="4" t="s">
        <v>16</v>
      </c>
      <c r="B39" s="50">
        <v>7.25</v>
      </c>
      <c r="C39" s="50"/>
      <c r="D39" s="50">
        <v>9.32</v>
      </c>
      <c r="E39" s="50"/>
      <c r="F39" s="50">
        <v>12.43</v>
      </c>
      <c r="G39" s="50"/>
      <c r="H39" s="50">
        <v>15.55</v>
      </c>
    </row>
    <row r="40" spans="1:8" ht="15" customHeight="1" thickTop="1">
      <c r="A40" s="4"/>
      <c r="B40" s="51"/>
      <c r="C40" s="50"/>
      <c r="D40" s="51"/>
      <c r="E40" s="50"/>
      <c r="F40" s="51"/>
      <c r="G40" s="50"/>
      <c r="H40" s="51"/>
    </row>
    <row r="41" spans="1:8" ht="15" customHeight="1">
      <c r="A41" s="4" t="s">
        <v>17</v>
      </c>
      <c r="B41" s="50"/>
      <c r="C41" s="50"/>
      <c r="D41" s="50"/>
      <c r="E41" s="50"/>
      <c r="F41" s="50"/>
      <c r="G41" s="50"/>
      <c r="H41" s="50"/>
    </row>
    <row r="42" spans="1:8" ht="15" customHeight="1" thickBot="1">
      <c r="A42" s="4" t="s">
        <v>18</v>
      </c>
      <c r="B42" s="50">
        <v>7.25</v>
      </c>
      <c r="C42" s="50"/>
      <c r="D42" s="50">
        <v>9.32</v>
      </c>
      <c r="E42" s="50"/>
      <c r="F42" s="50">
        <v>12.43</v>
      </c>
      <c r="G42" s="50"/>
      <c r="H42" s="50">
        <v>15.55</v>
      </c>
    </row>
    <row r="43" spans="1:8" ht="15" customHeight="1" thickTop="1">
      <c r="A43" s="4"/>
      <c r="B43" s="10"/>
      <c r="C43" s="7"/>
      <c r="D43" s="10"/>
      <c r="E43" s="2"/>
      <c r="F43" s="12"/>
      <c r="G43" s="2"/>
      <c r="H43" s="12"/>
    </row>
    <row r="44" spans="1:8" ht="15" customHeight="1">
      <c r="A44" s="4"/>
      <c r="B44" s="2"/>
      <c r="C44" s="2"/>
      <c r="D44" s="2"/>
      <c r="E44" s="2"/>
      <c r="F44" s="2"/>
      <c r="G44" s="2"/>
      <c r="H44" s="2"/>
    </row>
    <row r="45" spans="1:8" ht="15" customHeight="1">
      <c r="A45" s="4" t="s">
        <v>19</v>
      </c>
      <c r="B45" s="2"/>
      <c r="C45" s="2"/>
      <c r="D45" s="2"/>
      <c r="E45" s="11"/>
      <c r="F45" s="11"/>
      <c r="G45" s="11"/>
      <c r="H45" s="11"/>
    </row>
    <row r="46" spans="1:4" ht="15" customHeight="1">
      <c r="A46" s="4" t="s">
        <v>101</v>
      </c>
      <c r="B46" s="2"/>
      <c r="C46" s="2"/>
      <c r="D46" s="2"/>
    </row>
  </sheetData>
  <sheetProtection/>
  <printOptions/>
  <pageMargins left="0.9" right="0.4" top="0.25" bottom="0.5" header="0" footer="0"/>
  <pageSetup fitToHeight="1" fitToWidth="1"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zoomScale="87" zoomScaleNormal="87" zoomScalePageLayoutView="0" workbookViewId="0" topLeftCell="A1">
      <selection activeCell="B27" sqref="B27"/>
    </sheetView>
  </sheetViews>
  <sheetFormatPr defaultColWidth="9.6640625" defaultRowHeight="15"/>
  <cols>
    <col min="1" max="1" width="38.6640625" style="14" customWidth="1"/>
    <col min="2" max="2" width="19.6640625" style="14" customWidth="1"/>
    <col min="3" max="3" width="3.6640625" style="14" customWidth="1"/>
    <col min="4" max="4" width="19.6640625" style="14" customWidth="1"/>
    <col min="5" max="5" width="3.6640625" style="14" customWidth="1"/>
    <col min="6" max="16384" width="9.6640625" style="14" customWidth="1"/>
  </cols>
  <sheetData>
    <row r="1" spans="1:4" ht="15" customHeight="1">
      <c r="A1" s="1" t="s">
        <v>0</v>
      </c>
      <c r="B1" s="2"/>
      <c r="C1" s="2"/>
      <c r="D1" s="2"/>
    </row>
    <row r="2" spans="1:4" ht="15" customHeight="1">
      <c r="A2" s="1" t="s">
        <v>1</v>
      </c>
      <c r="B2" s="2"/>
      <c r="C2" s="2"/>
      <c r="D2" s="2"/>
    </row>
    <row r="3" spans="1:4" ht="15" customHeight="1">
      <c r="A3" s="4"/>
      <c r="B3" s="2"/>
      <c r="C3" s="2"/>
      <c r="D3" s="2"/>
    </row>
    <row r="4" spans="1:4" ht="15" customHeight="1">
      <c r="A4" s="1" t="s">
        <v>110</v>
      </c>
      <c r="B4" s="2"/>
      <c r="C4" s="2"/>
      <c r="D4" s="5"/>
    </row>
    <row r="5" spans="1:4" ht="15" customHeight="1">
      <c r="A5" s="4"/>
      <c r="B5" s="2"/>
      <c r="C5" s="2"/>
      <c r="D5" s="6" t="s">
        <v>27</v>
      </c>
    </row>
    <row r="6" spans="1:4" ht="15" customHeight="1">
      <c r="A6" s="4"/>
      <c r="B6" s="5" t="s">
        <v>58</v>
      </c>
      <c r="C6" s="5"/>
      <c r="D6" s="5" t="s">
        <v>58</v>
      </c>
    </row>
    <row r="7" spans="1:4" ht="15" customHeight="1">
      <c r="A7" s="4"/>
      <c r="B7" s="29">
        <v>39964</v>
      </c>
      <c r="C7" s="5"/>
      <c r="D7" s="29">
        <v>39782</v>
      </c>
    </row>
    <row r="8" spans="1:4" ht="15" customHeight="1">
      <c r="A8" s="4"/>
      <c r="B8" s="6" t="s">
        <v>22</v>
      </c>
      <c r="C8" s="6"/>
      <c r="D8" s="6" t="s">
        <v>22</v>
      </c>
    </row>
    <row r="9" spans="1:4" ht="15" customHeight="1">
      <c r="A9" s="4"/>
      <c r="B9" s="2"/>
      <c r="C9" s="2"/>
      <c r="D9" s="2"/>
    </row>
    <row r="10" spans="1:4" ht="15" customHeight="1">
      <c r="A10" s="1" t="s">
        <v>28</v>
      </c>
      <c r="B10" s="2"/>
      <c r="C10" s="2"/>
      <c r="D10" s="2"/>
    </row>
    <row r="11" spans="1:4" ht="15" customHeight="1">
      <c r="A11" s="1" t="s">
        <v>29</v>
      </c>
      <c r="B11" s="2"/>
      <c r="C11" s="2"/>
      <c r="D11" s="2"/>
    </row>
    <row r="12" spans="1:4" ht="15" customHeight="1">
      <c r="A12" s="4" t="s">
        <v>30</v>
      </c>
      <c r="B12" s="26">
        <v>85764</v>
      </c>
      <c r="C12" s="30"/>
      <c r="D12" s="26">
        <v>82231</v>
      </c>
    </row>
    <row r="13" spans="1:4" ht="15" customHeight="1">
      <c r="A13" s="4" t="s">
        <v>31</v>
      </c>
      <c r="B13" s="26">
        <v>7022</v>
      </c>
      <c r="C13" s="30"/>
      <c r="D13" s="26">
        <v>7054</v>
      </c>
    </row>
    <row r="14" spans="1:4" ht="15" customHeight="1">
      <c r="A14" s="4" t="s">
        <v>32</v>
      </c>
      <c r="B14" s="26">
        <v>2284</v>
      </c>
      <c r="C14" s="30"/>
      <c r="D14" s="26">
        <v>2310</v>
      </c>
    </row>
    <row r="15" spans="1:4" ht="15" customHeight="1">
      <c r="A15" s="4" t="s">
        <v>33</v>
      </c>
      <c r="B15" s="26">
        <v>5345</v>
      </c>
      <c r="C15" s="26"/>
      <c r="D15" s="26">
        <v>3345</v>
      </c>
    </row>
    <row r="16" spans="1:4" ht="15" customHeight="1">
      <c r="A16" s="4"/>
      <c r="B16" s="27">
        <f>SUM(B12:B15)</f>
        <v>100415</v>
      </c>
      <c r="C16" s="26"/>
      <c r="D16" s="27">
        <f>SUM(D12:D15)</f>
        <v>94940</v>
      </c>
    </row>
    <row r="17" spans="1:4" ht="15" customHeight="1">
      <c r="A17" s="1" t="s">
        <v>34</v>
      </c>
      <c r="B17" s="27"/>
      <c r="C17" s="26"/>
      <c r="D17" s="27"/>
    </row>
    <row r="18" spans="1:4" ht="15" customHeight="1">
      <c r="A18" s="4" t="s">
        <v>35</v>
      </c>
      <c r="B18" s="26">
        <v>41168</v>
      </c>
      <c r="C18" s="26"/>
      <c r="D18" s="26">
        <v>56855</v>
      </c>
    </row>
    <row r="19" spans="1:4" ht="15" customHeight="1">
      <c r="A19" s="4" t="s">
        <v>36</v>
      </c>
      <c r="B19" s="26">
        <v>2136</v>
      </c>
      <c r="C19" s="26"/>
      <c r="D19" s="26">
        <v>1172</v>
      </c>
    </row>
    <row r="20" spans="1:4" ht="15" customHeight="1">
      <c r="A20" s="4" t="s">
        <v>37</v>
      </c>
      <c r="B20" s="26">
        <f>86452-774</f>
        <v>85678</v>
      </c>
      <c r="C20" s="26"/>
      <c r="D20" s="26">
        <v>84144</v>
      </c>
    </row>
    <row r="21" spans="1:4" ht="15" customHeight="1">
      <c r="A21" s="4" t="s">
        <v>38</v>
      </c>
      <c r="B21" s="26">
        <v>30845</v>
      </c>
      <c r="C21" s="26"/>
      <c r="D21" s="26">
        <v>28917</v>
      </c>
    </row>
    <row r="22" spans="1:4" ht="15" customHeight="1">
      <c r="A22" s="4"/>
      <c r="B22" s="27">
        <f>SUM(B18:B21)</f>
        <v>159827</v>
      </c>
      <c r="C22" s="26"/>
      <c r="D22" s="27">
        <f>SUM(D18:D21)</f>
        <v>171088</v>
      </c>
    </row>
    <row r="23" spans="1:4" ht="15" customHeight="1">
      <c r="A23" s="24" t="s">
        <v>102</v>
      </c>
      <c r="B23" s="26">
        <v>193</v>
      </c>
      <c r="C23" s="26"/>
      <c r="D23" s="26">
        <v>438</v>
      </c>
    </row>
    <row r="24" spans="1:4" ht="15" customHeight="1">
      <c r="A24" s="1" t="s">
        <v>39</v>
      </c>
      <c r="B24" s="27">
        <f>B16+B22+B23</f>
        <v>260435</v>
      </c>
      <c r="C24" s="26"/>
      <c r="D24" s="27">
        <f>D16+D22+D23</f>
        <v>266466</v>
      </c>
    </row>
    <row r="25" spans="1:4" ht="15" customHeight="1">
      <c r="A25" s="4"/>
      <c r="B25" s="28"/>
      <c r="C25" s="26"/>
      <c r="D25" s="28"/>
    </row>
    <row r="26" spans="1:4" ht="15" customHeight="1">
      <c r="A26" s="15" t="s">
        <v>40</v>
      </c>
      <c r="B26" s="31"/>
      <c r="C26" s="31"/>
      <c r="D26" s="31"/>
    </row>
    <row r="27" spans="1:4" ht="15" customHeight="1">
      <c r="A27" s="15" t="s">
        <v>41</v>
      </c>
      <c r="B27" s="31"/>
      <c r="C27" s="31"/>
      <c r="D27" s="31"/>
    </row>
    <row r="28" spans="1:4" ht="15" customHeight="1">
      <c r="A28" s="4" t="s">
        <v>42</v>
      </c>
      <c r="B28" s="26">
        <v>69224</v>
      </c>
      <c r="C28" s="26"/>
      <c r="D28" s="26">
        <v>69224</v>
      </c>
    </row>
    <row r="29" spans="1:4" ht="15" customHeight="1">
      <c r="A29" s="4" t="s">
        <v>43</v>
      </c>
      <c r="B29" s="26">
        <f>99340-774+267</f>
        <v>98833</v>
      </c>
      <c r="C29" s="26"/>
      <c r="D29" s="26">
        <v>93354</v>
      </c>
    </row>
    <row r="30" spans="1:4" ht="15" customHeight="1">
      <c r="A30" s="4" t="s">
        <v>44</v>
      </c>
      <c r="B30" s="26">
        <v>-137</v>
      </c>
      <c r="C30" s="26"/>
      <c r="D30" s="26">
        <v>-132</v>
      </c>
    </row>
    <row r="31" spans="1:4" ht="15" customHeight="1">
      <c r="A31" s="4"/>
      <c r="B31" s="27">
        <f>SUM(B28:B30)</f>
        <v>167920</v>
      </c>
      <c r="C31" s="26"/>
      <c r="D31" s="27">
        <f>SUM(D28:D30)</f>
        <v>162446</v>
      </c>
    </row>
    <row r="32" spans="1:4" ht="15" customHeight="1">
      <c r="A32" s="4" t="s">
        <v>45</v>
      </c>
      <c r="B32" s="26">
        <f>40466-267</f>
        <v>40199</v>
      </c>
      <c r="C32" s="26"/>
      <c r="D32" s="26">
        <v>35792</v>
      </c>
    </row>
    <row r="33" spans="1:4" ht="15" customHeight="1">
      <c r="A33" s="1" t="s">
        <v>46</v>
      </c>
      <c r="B33" s="27">
        <f>SUM(B31:B32)</f>
        <v>208119</v>
      </c>
      <c r="C33" s="26"/>
      <c r="D33" s="27">
        <f>SUM(D31:D32)</f>
        <v>198238</v>
      </c>
    </row>
    <row r="34" spans="1:4" ht="15" customHeight="1">
      <c r="A34" s="4"/>
      <c r="B34" s="27"/>
      <c r="C34" s="26"/>
      <c r="D34" s="27"/>
    </row>
    <row r="35" spans="1:4" ht="15" customHeight="1">
      <c r="A35" s="1" t="s">
        <v>47</v>
      </c>
      <c r="B35" s="26"/>
      <c r="C35" s="26"/>
      <c r="D35" s="26"/>
    </row>
    <row r="36" spans="1:4" ht="15" customHeight="1">
      <c r="A36" s="4" t="s">
        <v>48</v>
      </c>
      <c r="B36" s="26">
        <v>105</v>
      </c>
      <c r="C36" s="26"/>
      <c r="D36" s="26">
        <v>2313</v>
      </c>
    </row>
    <row r="37" spans="1:4" ht="15" customHeight="1">
      <c r="A37" s="4" t="s">
        <v>49</v>
      </c>
      <c r="B37" s="26">
        <v>5180</v>
      </c>
      <c r="C37" s="26"/>
      <c r="D37" s="26">
        <v>4993</v>
      </c>
    </row>
    <row r="38" spans="1:4" ht="15">
      <c r="A38" s="4"/>
      <c r="B38" s="27">
        <f>SUM(B36:B37)</f>
        <v>5285</v>
      </c>
      <c r="C38" s="26"/>
      <c r="D38" s="27">
        <f>SUM(D36:D37)</f>
        <v>7306</v>
      </c>
    </row>
    <row r="39" spans="1:4" ht="15" customHeight="1">
      <c r="A39" s="4"/>
      <c r="B39" s="27"/>
      <c r="C39" s="26"/>
      <c r="D39" s="27"/>
    </row>
    <row r="40" spans="1:4" ht="15" customHeight="1">
      <c r="A40" s="1" t="s">
        <v>50</v>
      </c>
      <c r="B40" s="26"/>
      <c r="C40" s="26"/>
      <c r="D40" s="26"/>
    </row>
    <row r="41" spans="1:4" ht="15" customHeight="1">
      <c r="A41" s="4" t="s">
        <v>51</v>
      </c>
      <c r="B41" s="26">
        <v>34980</v>
      </c>
      <c r="C41" s="26"/>
      <c r="D41" s="26">
        <v>17793</v>
      </c>
    </row>
    <row r="42" spans="1:4" ht="15" customHeight="1">
      <c r="A42" s="4" t="s">
        <v>52</v>
      </c>
      <c r="B42" s="26">
        <v>12370</v>
      </c>
      <c r="C42" s="26"/>
      <c r="D42" s="26">
        <v>42484</v>
      </c>
    </row>
    <row r="43" spans="1:4" ht="15" customHeight="1">
      <c r="A43" s="4" t="s">
        <v>53</v>
      </c>
      <c r="B43" s="26">
        <v>-319</v>
      </c>
      <c r="C43" s="26"/>
      <c r="D43" s="26">
        <v>645</v>
      </c>
    </row>
    <row r="44" spans="1:4" ht="15" customHeight="1">
      <c r="A44" s="4"/>
      <c r="B44" s="27">
        <f>SUM(B41:B43)</f>
        <v>47031</v>
      </c>
      <c r="C44" s="26"/>
      <c r="D44" s="27">
        <f>SUM(D41:D43)</f>
        <v>60922</v>
      </c>
    </row>
    <row r="45" spans="1:4" ht="15" customHeight="1">
      <c r="A45" s="1" t="s">
        <v>54</v>
      </c>
      <c r="B45" s="27">
        <f>B38+B44</f>
        <v>52316</v>
      </c>
      <c r="C45" s="26"/>
      <c r="D45" s="27">
        <f>D38+D44</f>
        <v>68228</v>
      </c>
    </row>
    <row r="46" spans="1:4" ht="15" customHeight="1">
      <c r="A46" s="1" t="s">
        <v>55</v>
      </c>
      <c r="B46" s="27">
        <f>B33+B45</f>
        <v>260435</v>
      </c>
      <c r="C46" s="26"/>
      <c r="D46" s="27">
        <f>D33+D45</f>
        <v>266466</v>
      </c>
    </row>
    <row r="47" spans="1:4" ht="15" customHeight="1">
      <c r="A47" s="4"/>
      <c r="B47" s="12"/>
      <c r="C47" s="2"/>
      <c r="D47" s="12"/>
    </row>
    <row r="48" spans="1:4" ht="15">
      <c r="A48" s="4" t="s">
        <v>56</v>
      </c>
      <c r="B48" s="9">
        <f>B31/B28</f>
        <v>2.4257482953888823</v>
      </c>
      <c r="C48" s="9"/>
      <c r="D48" s="9">
        <f>D31/D28</f>
        <v>2.3466716745637353</v>
      </c>
    </row>
    <row r="50" ht="15">
      <c r="A50" s="14" t="s">
        <v>57</v>
      </c>
    </row>
    <row r="51" ht="15">
      <c r="A51" s="24" t="s">
        <v>101</v>
      </c>
    </row>
  </sheetData>
  <sheetProtection/>
  <printOptions/>
  <pageMargins left="0.9" right="0.4" top="0.25" bottom="0.5" header="0" footer="0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zoomScale="87" zoomScaleNormal="87" zoomScalePageLayoutView="0" workbookViewId="0" topLeftCell="A1">
      <selection activeCell="B19" sqref="B19"/>
    </sheetView>
  </sheetViews>
  <sheetFormatPr defaultColWidth="9.6640625" defaultRowHeight="15"/>
  <cols>
    <col min="1" max="1" width="42.4453125" style="13" customWidth="1"/>
    <col min="2" max="2" width="19.6640625" style="13" customWidth="1"/>
    <col min="3" max="3" width="3.6640625" style="13" customWidth="1"/>
    <col min="4" max="4" width="19.6640625" style="13" customWidth="1"/>
    <col min="5" max="5" width="10.6640625" style="13" customWidth="1"/>
    <col min="6" max="16384" width="9.6640625" style="13" customWidth="1"/>
  </cols>
  <sheetData>
    <row r="1" spans="1:4" ht="15" customHeight="1">
      <c r="A1" s="1" t="s">
        <v>0</v>
      </c>
      <c r="B1" s="2"/>
      <c r="C1" s="2"/>
      <c r="D1" s="2"/>
    </row>
    <row r="2" spans="1:4" ht="15" customHeight="1">
      <c r="A2" s="1" t="s">
        <v>1</v>
      </c>
      <c r="B2" s="2"/>
      <c r="C2" s="2"/>
      <c r="D2" s="2"/>
    </row>
    <row r="3" spans="1:4" ht="15" customHeight="1">
      <c r="A3" s="4"/>
      <c r="B3" s="2"/>
      <c r="C3" s="2"/>
      <c r="D3" s="2"/>
    </row>
    <row r="4" spans="1:4" ht="15" customHeight="1">
      <c r="A4" s="1" t="s">
        <v>108</v>
      </c>
      <c r="B4" s="2"/>
      <c r="C4" s="2"/>
      <c r="D4" s="5"/>
    </row>
    <row r="5" spans="1:4" ht="15" customHeight="1">
      <c r="A5" s="4"/>
      <c r="B5" s="2"/>
      <c r="C5" s="2"/>
      <c r="D5" s="5"/>
    </row>
    <row r="6" spans="1:4" ht="15" customHeight="1">
      <c r="A6" s="4"/>
      <c r="B6" s="5">
        <v>2009</v>
      </c>
      <c r="C6" s="5"/>
      <c r="D6" s="5">
        <v>2008</v>
      </c>
    </row>
    <row r="7" spans="1:4" ht="15" customHeight="1">
      <c r="A7" s="4"/>
      <c r="B7" s="5" t="s">
        <v>20</v>
      </c>
      <c r="C7" s="5"/>
      <c r="D7" s="5" t="s">
        <v>79</v>
      </c>
    </row>
    <row r="8" spans="1:4" ht="15" customHeight="1">
      <c r="A8" s="4"/>
      <c r="B8" s="5" t="s">
        <v>21</v>
      </c>
      <c r="C8" s="5"/>
      <c r="D8" s="5" t="s">
        <v>21</v>
      </c>
    </row>
    <row r="9" spans="1:4" ht="15" customHeight="1">
      <c r="A9" s="4"/>
      <c r="B9" s="29">
        <v>39964</v>
      </c>
      <c r="C9" s="5"/>
      <c r="D9" s="29">
        <v>39599</v>
      </c>
    </row>
    <row r="10" spans="1:4" ht="15" customHeight="1">
      <c r="A10" s="4"/>
      <c r="B10" s="6" t="s">
        <v>22</v>
      </c>
      <c r="C10" s="6"/>
      <c r="D10" s="6" t="s">
        <v>22</v>
      </c>
    </row>
    <row r="11" spans="1:4" ht="15" customHeight="1">
      <c r="A11" s="4"/>
      <c r="B11" s="2"/>
      <c r="C11" s="2"/>
      <c r="D11" s="2"/>
    </row>
    <row r="12" spans="1:4" ht="15" customHeight="1">
      <c r="A12" s="4" t="s">
        <v>59</v>
      </c>
      <c r="B12" s="26">
        <f>16150-774</f>
        <v>15376</v>
      </c>
      <c r="C12" s="30"/>
      <c r="D12" s="26">
        <v>18089</v>
      </c>
    </row>
    <row r="13" spans="1:4" ht="15" customHeight="1">
      <c r="A13" s="4"/>
      <c r="B13" s="26"/>
      <c r="C13" s="30"/>
      <c r="D13" s="26"/>
    </row>
    <row r="14" spans="1:4" ht="15" customHeight="1">
      <c r="A14" s="4" t="s">
        <v>60</v>
      </c>
      <c r="B14" s="26"/>
      <c r="C14" s="26"/>
      <c r="D14" s="26"/>
    </row>
    <row r="15" spans="1:4" ht="15" customHeight="1">
      <c r="A15" s="4" t="s">
        <v>61</v>
      </c>
      <c r="B15" s="26">
        <v>3011</v>
      </c>
      <c r="C15" s="26"/>
      <c r="D15" s="26">
        <v>3938</v>
      </c>
    </row>
    <row r="16" spans="1:4" ht="15" customHeight="1">
      <c r="A16" s="4" t="s">
        <v>62</v>
      </c>
      <c r="B16" s="26">
        <v>280</v>
      </c>
      <c r="C16" s="26"/>
      <c r="D16" s="26">
        <v>11</v>
      </c>
    </row>
    <row r="17" spans="1:4" ht="15" customHeight="1">
      <c r="A17" s="4"/>
      <c r="B17" s="26"/>
      <c r="C17" s="26"/>
      <c r="D17" s="26"/>
    </row>
    <row r="18" spans="1:4" ht="15" customHeight="1">
      <c r="A18" s="4" t="s">
        <v>63</v>
      </c>
      <c r="B18" s="27">
        <f>SUM(B12:B16)</f>
        <v>18667</v>
      </c>
      <c r="C18" s="26"/>
      <c r="D18" s="27">
        <f>SUM(D12:D16)</f>
        <v>22038</v>
      </c>
    </row>
    <row r="19" spans="1:4" ht="15" customHeight="1">
      <c r="A19" s="4"/>
      <c r="B19" s="26"/>
      <c r="C19" s="26"/>
      <c r="D19" s="26"/>
    </row>
    <row r="20" spans="1:4" ht="15" customHeight="1">
      <c r="A20" s="4" t="s">
        <v>64</v>
      </c>
      <c r="B20" s="26"/>
      <c r="C20" s="26"/>
      <c r="D20" s="26"/>
    </row>
    <row r="21" spans="1:4" ht="15" customHeight="1">
      <c r="A21" s="4" t="s">
        <v>65</v>
      </c>
      <c r="B21" s="26">
        <f>12652+774</f>
        <v>13426</v>
      </c>
      <c r="C21" s="26"/>
      <c r="D21" s="26">
        <v>-12059</v>
      </c>
    </row>
    <row r="22" spans="1:4" ht="15" customHeight="1">
      <c r="A22" s="4" t="s">
        <v>66</v>
      </c>
      <c r="B22" s="26">
        <v>-7504</v>
      </c>
      <c r="C22" s="26"/>
      <c r="D22" s="26">
        <v>4645</v>
      </c>
    </row>
    <row r="23" spans="1:4" ht="15" customHeight="1">
      <c r="A23" s="4" t="s">
        <v>67</v>
      </c>
      <c r="B23" s="26">
        <v>-3150</v>
      </c>
      <c r="C23" s="26"/>
      <c r="D23" s="26">
        <v>-2510</v>
      </c>
    </row>
    <row r="24" spans="1:4" ht="15" customHeight="1">
      <c r="A24" s="4" t="s">
        <v>68</v>
      </c>
      <c r="B24" s="27">
        <f>SUM(B18:B23)</f>
        <v>21439</v>
      </c>
      <c r="C24" s="26"/>
      <c r="D24" s="27">
        <f>SUM(D18:D23)</f>
        <v>12114</v>
      </c>
    </row>
    <row r="25" spans="1:4" ht="15" customHeight="1">
      <c r="A25" s="4"/>
      <c r="B25" s="27"/>
      <c r="C25" s="26"/>
      <c r="D25" s="27"/>
    </row>
    <row r="26" spans="1:4" ht="15" customHeight="1">
      <c r="A26" s="4" t="s">
        <v>69</v>
      </c>
      <c r="B26" s="26"/>
      <c r="C26" s="26"/>
      <c r="D26" s="26"/>
    </row>
    <row r="27" spans="1:4" ht="15" customHeight="1">
      <c r="A27" s="4" t="s">
        <v>70</v>
      </c>
      <c r="B27" s="40" t="s">
        <v>104</v>
      </c>
      <c r="C27" s="26"/>
      <c r="D27" s="26">
        <v>645</v>
      </c>
    </row>
    <row r="28" spans="1:4" ht="15" customHeight="1">
      <c r="A28" s="4" t="s">
        <v>71</v>
      </c>
      <c r="B28" s="26">
        <v>-8766</v>
      </c>
      <c r="C28" s="26"/>
      <c r="D28" s="26">
        <v>-5679</v>
      </c>
    </row>
    <row r="29" spans="1:4" ht="15" customHeight="1">
      <c r="A29" s="4"/>
      <c r="B29" s="27">
        <f>SUM(B27:B28)</f>
        <v>-8766</v>
      </c>
      <c r="C29" s="26"/>
      <c r="D29" s="27">
        <f>SUM(D27:D28)</f>
        <v>-5034</v>
      </c>
    </row>
    <row r="30" spans="1:4" ht="15" customHeight="1">
      <c r="A30" s="4"/>
      <c r="B30" s="27"/>
      <c r="C30" s="26"/>
      <c r="D30" s="27"/>
    </row>
    <row r="31" spans="1:4" ht="15" customHeight="1">
      <c r="A31" s="4" t="s">
        <v>72</v>
      </c>
      <c r="B31" s="26"/>
      <c r="C31" s="26"/>
      <c r="D31" s="26"/>
    </row>
    <row r="32" spans="1:4" ht="15" customHeight="1">
      <c r="A32" s="4" t="s">
        <v>73</v>
      </c>
      <c r="B32" s="40">
        <v>-3115</v>
      </c>
      <c r="C32" s="26"/>
      <c r="D32" s="26"/>
    </row>
    <row r="33" spans="1:4" ht="15" customHeight="1">
      <c r="A33" s="4" t="s">
        <v>74</v>
      </c>
      <c r="B33" s="26">
        <v>-7630</v>
      </c>
      <c r="C33" s="26"/>
      <c r="D33" s="26">
        <v>306</v>
      </c>
    </row>
    <row r="34" spans="1:4" ht="15" customHeight="1">
      <c r="A34" s="14" t="s">
        <v>75</v>
      </c>
      <c r="B34" s="26"/>
      <c r="C34" s="26"/>
      <c r="D34" s="26"/>
    </row>
    <row r="35" spans="1:4" ht="15" customHeight="1">
      <c r="A35" s="4"/>
      <c r="B35" s="27">
        <f>SUM(B32:B34)</f>
        <v>-10745</v>
      </c>
      <c r="C35" s="26"/>
      <c r="D35" s="27">
        <f>SUM(D32:D34)</f>
        <v>306</v>
      </c>
    </row>
    <row r="36" spans="1:4" ht="15" customHeight="1">
      <c r="A36" s="4"/>
      <c r="B36" s="27"/>
      <c r="C36" s="26"/>
      <c r="D36" s="27"/>
    </row>
    <row r="37" spans="1:4" ht="15" customHeight="1">
      <c r="A37" s="4" t="s">
        <v>76</v>
      </c>
      <c r="B37" s="26">
        <f>B24+B29+B35</f>
        <v>1928</v>
      </c>
      <c r="C37" s="26"/>
      <c r="D37" s="26">
        <f>D24+D29+D35</f>
        <v>7386</v>
      </c>
    </row>
    <row r="38" spans="1:4" ht="15" customHeight="1">
      <c r="A38" s="4"/>
      <c r="B38" s="26"/>
      <c r="C38" s="26"/>
      <c r="D38" s="26"/>
    </row>
    <row r="39" spans="1:4" ht="15" customHeight="1">
      <c r="A39" s="4" t="s">
        <v>77</v>
      </c>
      <c r="B39" s="26">
        <v>28917</v>
      </c>
      <c r="C39" s="26"/>
      <c r="D39" s="26">
        <v>20185</v>
      </c>
    </row>
    <row r="40" spans="1:4" ht="15" customHeight="1">
      <c r="A40" s="4"/>
      <c r="B40" s="26"/>
      <c r="C40" s="26"/>
      <c r="D40" s="26"/>
    </row>
    <row r="41" spans="1:4" ht="15" customHeight="1">
      <c r="A41" s="4" t="s">
        <v>109</v>
      </c>
      <c r="B41" s="27">
        <f>SUM(B37:B39)</f>
        <v>30845</v>
      </c>
      <c r="C41" s="26"/>
      <c r="D41" s="27">
        <f>SUM(D37:D39)</f>
        <v>27571</v>
      </c>
    </row>
    <row r="42" spans="1:4" ht="15" customHeight="1">
      <c r="A42" s="4"/>
      <c r="B42" s="8"/>
      <c r="C42" s="7"/>
      <c r="D42" s="8"/>
    </row>
    <row r="43" spans="1:4" ht="15">
      <c r="A43" s="14"/>
      <c r="B43" s="14"/>
      <c r="C43" s="14"/>
      <c r="D43" s="14"/>
    </row>
    <row r="44" spans="1:4" ht="15">
      <c r="A44" s="14" t="s">
        <v>78</v>
      </c>
      <c r="B44" s="14"/>
      <c r="C44" s="14"/>
      <c r="D44" s="14"/>
    </row>
    <row r="45" spans="1:4" ht="15">
      <c r="A45" s="24" t="s">
        <v>101</v>
      </c>
      <c r="B45" s="14"/>
      <c r="C45" s="14"/>
      <c r="D45" s="14"/>
    </row>
  </sheetData>
  <sheetProtection/>
  <printOptions/>
  <pageMargins left="0.9" right="0.4" top="0.25" bottom="0.5" header="0" footer="0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zoomScale="87" zoomScaleNormal="87" zoomScalePageLayoutView="0" workbookViewId="0" topLeftCell="A1">
      <selection activeCell="E16" sqref="E16"/>
    </sheetView>
  </sheetViews>
  <sheetFormatPr defaultColWidth="9.6640625" defaultRowHeight="15"/>
  <cols>
    <col min="1" max="1" width="28.5546875" style="13" customWidth="1"/>
    <col min="2" max="3" width="14.6640625" style="13" customWidth="1"/>
    <col min="4" max="4" width="16.6640625" style="13" customWidth="1"/>
    <col min="5" max="6" width="14.6640625" style="13" customWidth="1"/>
    <col min="7" max="8" width="13.6640625" style="13" customWidth="1"/>
    <col min="9" max="16384" width="9.6640625" style="13" customWidth="1"/>
  </cols>
  <sheetData>
    <row r="1" spans="1:8" ht="15.75">
      <c r="A1" s="1" t="s">
        <v>0</v>
      </c>
      <c r="B1" s="17"/>
      <c r="C1" s="17"/>
      <c r="D1" s="17"/>
      <c r="E1" s="17"/>
      <c r="F1" s="17"/>
      <c r="G1" s="16"/>
      <c r="H1" s="16"/>
    </row>
    <row r="2" spans="1:8" ht="15.75">
      <c r="A2" s="1" t="s">
        <v>1</v>
      </c>
      <c r="B2" s="17"/>
      <c r="C2" s="17"/>
      <c r="D2" s="17"/>
      <c r="E2" s="17"/>
      <c r="F2" s="17"/>
      <c r="G2" s="16"/>
      <c r="H2" s="16"/>
    </row>
    <row r="3" spans="1:8" ht="15">
      <c r="A3" s="4"/>
      <c r="B3" s="17"/>
      <c r="C3" s="17"/>
      <c r="D3" s="17"/>
      <c r="E3" s="17"/>
      <c r="F3" s="17"/>
      <c r="G3" s="16"/>
      <c r="H3" s="16"/>
    </row>
    <row r="4" spans="1:8" ht="15.75">
      <c r="A4" s="1" t="s">
        <v>106</v>
      </c>
      <c r="B4" s="17"/>
      <c r="C4" s="17"/>
      <c r="D4" s="17"/>
      <c r="E4" s="17"/>
      <c r="F4" s="17"/>
      <c r="G4" s="16"/>
      <c r="H4" s="16"/>
    </row>
    <row r="5" spans="2:8" ht="15">
      <c r="B5" s="17"/>
      <c r="C5" s="17"/>
      <c r="D5" s="17"/>
      <c r="E5" s="17"/>
      <c r="F5" s="17"/>
      <c r="G5" s="16"/>
      <c r="H5" s="16"/>
    </row>
    <row r="6" spans="2:8" ht="15.75">
      <c r="B6" s="18"/>
      <c r="C6" s="18" t="s">
        <v>90</v>
      </c>
      <c r="D6" s="18" t="s">
        <v>93</v>
      </c>
      <c r="E6" s="18"/>
      <c r="F6" s="18"/>
      <c r="G6" s="16"/>
      <c r="H6" s="16"/>
    </row>
    <row r="7" spans="2:8" ht="15.75">
      <c r="B7" s="18"/>
      <c r="C7" s="18" t="s">
        <v>91</v>
      </c>
      <c r="D7" s="18" t="s">
        <v>94</v>
      </c>
      <c r="E7" s="18"/>
      <c r="F7" s="18"/>
      <c r="G7" s="19" t="s">
        <v>97</v>
      </c>
      <c r="H7" s="19"/>
    </row>
    <row r="8" spans="2:8" ht="15.75">
      <c r="B8" s="18" t="s">
        <v>89</v>
      </c>
      <c r="C8" s="18" t="s">
        <v>92</v>
      </c>
      <c r="D8" s="18" t="s">
        <v>90</v>
      </c>
      <c r="E8" s="18" t="s">
        <v>95</v>
      </c>
      <c r="F8" s="18" t="s">
        <v>96</v>
      </c>
      <c r="G8" s="19" t="s">
        <v>98</v>
      </c>
      <c r="H8" s="19" t="s">
        <v>99</v>
      </c>
    </row>
    <row r="9" spans="2:8" ht="15.75">
      <c r="B9" s="6" t="s">
        <v>22</v>
      </c>
      <c r="C9" s="6" t="s">
        <v>22</v>
      </c>
      <c r="D9" s="6" t="s">
        <v>22</v>
      </c>
      <c r="E9" s="6" t="s">
        <v>22</v>
      </c>
      <c r="F9" s="6" t="s">
        <v>22</v>
      </c>
      <c r="G9" s="20" t="s">
        <v>22</v>
      </c>
      <c r="H9" s="20" t="s">
        <v>22</v>
      </c>
    </row>
    <row r="10" spans="2:8" ht="15">
      <c r="B10" s="17"/>
      <c r="C10" s="17"/>
      <c r="D10" s="17"/>
      <c r="E10" s="17"/>
      <c r="F10" s="17"/>
      <c r="G10" s="16"/>
      <c r="H10" s="16"/>
    </row>
    <row r="11" spans="1:8" ht="15">
      <c r="A11" s="4" t="s">
        <v>107</v>
      </c>
      <c r="B11" s="17"/>
      <c r="C11" s="17"/>
      <c r="D11" s="17"/>
      <c r="E11" s="17"/>
      <c r="F11" s="17"/>
      <c r="G11" s="16"/>
      <c r="H11" s="16"/>
    </row>
    <row r="12" spans="1:8" ht="15">
      <c r="A12" s="25"/>
      <c r="B12" s="41"/>
      <c r="C12" s="17"/>
      <c r="D12" s="17"/>
      <c r="E12" s="17"/>
      <c r="F12" s="17"/>
      <c r="G12" s="16"/>
      <c r="H12" s="16"/>
    </row>
    <row r="13" spans="1:8" ht="15">
      <c r="A13" s="25" t="s">
        <v>80</v>
      </c>
      <c r="B13" s="42">
        <f>B33</f>
        <v>69224</v>
      </c>
      <c r="C13" s="32">
        <f>C33</f>
        <v>3583</v>
      </c>
      <c r="D13" s="32">
        <f>D33</f>
        <v>-132</v>
      </c>
      <c r="E13" s="32">
        <f>E33</f>
        <v>89771</v>
      </c>
      <c r="F13" s="32">
        <f>SUM(B13:E13)</f>
        <v>162446</v>
      </c>
      <c r="G13" s="32">
        <f>G33</f>
        <v>35792</v>
      </c>
      <c r="H13" s="32">
        <f>SUM(F13:G13)</f>
        <v>198238</v>
      </c>
    </row>
    <row r="14" spans="1:8" ht="15">
      <c r="A14" s="43"/>
      <c r="B14" s="44"/>
      <c r="C14" s="34"/>
      <c r="D14" s="34"/>
      <c r="E14" s="34"/>
      <c r="F14" s="34"/>
      <c r="G14" s="34"/>
      <c r="H14" s="35"/>
    </row>
    <row r="15" spans="1:8" ht="15">
      <c r="A15" s="45" t="s">
        <v>105</v>
      </c>
      <c r="B15" s="46"/>
      <c r="C15" s="38"/>
      <c r="D15" s="38"/>
      <c r="E15" s="38">
        <f>9110-774+267</f>
        <v>8603</v>
      </c>
      <c r="F15" s="38">
        <f>SUM(B15:E15)</f>
        <v>8603</v>
      </c>
      <c r="G15" s="38">
        <v>4410</v>
      </c>
      <c r="H15" s="39">
        <f>SUM(F15:G15)</f>
        <v>13013</v>
      </c>
    </row>
    <row r="16" spans="1:8" ht="15">
      <c r="A16" s="45" t="s">
        <v>100</v>
      </c>
      <c r="B16" s="47"/>
      <c r="C16" s="36"/>
      <c r="D16" s="36">
        <f>D17</f>
        <v>-5</v>
      </c>
      <c r="E16" s="36">
        <f>E17-E15</f>
        <v>-9</v>
      </c>
      <c r="F16" s="36">
        <f>SUM(D16:E16)</f>
        <v>-14</v>
      </c>
      <c r="G16" s="36">
        <v>-3</v>
      </c>
      <c r="H16" s="37">
        <f>SUM(F16:G16)</f>
        <v>-17</v>
      </c>
    </row>
    <row r="17" spans="1:8" ht="15">
      <c r="A17" s="25" t="s">
        <v>83</v>
      </c>
      <c r="B17" s="42">
        <f>B20-B13</f>
        <v>0</v>
      </c>
      <c r="C17" s="32">
        <f>C20-C13</f>
        <v>0</v>
      </c>
      <c r="D17" s="32">
        <f>D20-D13</f>
        <v>-5</v>
      </c>
      <c r="E17" s="32">
        <f>E20-E13-E18</f>
        <v>8594</v>
      </c>
      <c r="F17" s="32">
        <f>SUM(B17:E17)</f>
        <v>8589</v>
      </c>
      <c r="G17" s="32">
        <f>G20-G13</f>
        <v>4407</v>
      </c>
      <c r="H17" s="32">
        <f>SUM(F17:G17)</f>
        <v>12996</v>
      </c>
    </row>
    <row r="18" spans="1:8" ht="15">
      <c r="A18" s="25" t="s">
        <v>82</v>
      </c>
      <c r="B18" s="42"/>
      <c r="C18" s="32"/>
      <c r="D18" s="32"/>
      <c r="E18" s="32">
        <v>-3115</v>
      </c>
      <c r="F18" s="32">
        <f>SUM(B18:E18)</f>
        <v>-3115</v>
      </c>
      <c r="G18" s="32"/>
      <c r="H18" s="32">
        <f>SUM(F18:G18)</f>
        <v>-3115</v>
      </c>
    </row>
    <row r="19" spans="1:8" ht="15">
      <c r="A19" s="25"/>
      <c r="B19" s="42"/>
      <c r="C19" s="32"/>
      <c r="D19" s="32"/>
      <c r="E19" s="32"/>
      <c r="F19" s="32"/>
      <c r="G19" s="32"/>
      <c r="H19" s="32"/>
    </row>
    <row r="20" spans="1:8" ht="18.75" customHeight="1">
      <c r="A20" s="25" t="s">
        <v>84</v>
      </c>
      <c r="B20" s="48">
        <v>69224</v>
      </c>
      <c r="C20" s="33">
        <v>3583</v>
      </c>
      <c r="D20" s="33">
        <v>-137</v>
      </c>
      <c r="E20" s="33">
        <f>95757-774+267</f>
        <v>95250</v>
      </c>
      <c r="F20" s="33">
        <f>SUM(F13:F18)-F17</f>
        <v>167920</v>
      </c>
      <c r="G20" s="33">
        <f>40466-267</f>
        <v>40199</v>
      </c>
      <c r="H20" s="33">
        <f>SUM(H13:H18)-H17</f>
        <v>208119</v>
      </c>
    </row>
    <row r="21" spans="1:8" ht="15">
      <c r="A21" s="25"/>
      <c r="B21" s="48"/>
      <c r="C21" s="33"/>
      <c r="D21" s="33"/>
      <c r="E21" s="33"/>
      <c r="F21" s="33"/>
      <c r="G21" s="33"/>
      <c r="H21" s="33"/>
    </row>
    <row r="22" spans="1:8" ht="15">
      <c r="A22" s="25"/>
      <c r="B22" s="42"/>
      <c r="C22" s="32"/>
      <c r="D22" s="32"/>
      <c r="E22" s="32"/>
      <c r="F22" s="32"/>
      <c r="G22" s="32"/>
      <c r="H22" s="32"/>
    </row>
    <row r="23" spans="1:8" ht="15">
      <c r="A23" s="25" t="s">
        <v>85</v>
      </c>
      <c r="B23" s="42"/>
      <c r="C23" s="32"/>
      <c r="D23" s="32"/>
      <c r="E23" s="32"/>
      <c r="F23" s="32"/>
      <c r="G23" s="32"/>
      <c r="H23" s="32"/>
    </row>
    <row r="24" spans="1:8" ht="15">
      <c r="A24" s="49">
        <v>39782</v>
      </c>
      <c r="B24" s="42"/>
      <c r="C24" s="32"/>
      <c r="D24" s="32"/>
      <c r="E24" s="32"/>
      <c r="F24" s="32"/>
      <c r="G24" s="32"/>
      <c r="H24" s="32"/>
    </row>
    <row r="25" spans="1:8" ht="15">
      <c r="A25" s="25"/>
      <c r="B25" s="42"/>
      <c r="C25" s="32"/>
      <c r="D25" s="32"/>
      <c r="E25" s="32"/>
      <c r="F25" s="32"/>
      <c r="G25" s="32"/>
      <c r="H25" s="32"/>
    </row>
    <row r="26" spans="1:8" ht="15">
      <c r="A26" s="25" t="s">
        <v>80</v>
      </c>
      <c r="B26" s="42">
        <v>69224</v>
      </c>
      <c r="C26" s="32">
        <v>3583</v>
      </c>
      <c r="D26" s="32">
        <v>0</v>
      </c>
      <c r="E26" s="32">
        <v>70482</v>
      </c>
      <c r="F26" s="32">
        <f>SUM(B26:E26)</f>
        <v>143289</v>
      </c>
      <c r="G26" s="32">
        <v>26563</v>
      </c>
      <c r="H26" s="32">
        <f>SUM(F26:G26)</f>
        <v>169852</v>
      </c>
    </row>
    <row r="27" spans="1:8" ht="15">
      <c r="A27" s="43" t="s">
        <v>81</v>
      </c>
      <c r="B27" s="44"/>
      <c r="C27" s="34"/>
      <c r="D27" s="34"/>
      <c r="E27" s="34"/>
      <c r="F27" s="34"/>
      <c r="G27" s="34">
        <v>906</v>
      </c>
      <c r="H27" s="35">
        <f>SUM(F27:G27)</f>
        <v>906</v>
      </c>
    </row>
    <row r="28" spans="1:8" ht="15">
      <c r="A28" s="45" t="s">
        <v>103</v>
      </c>
      <c r="B28" s="46"/>
      <c r="C28" s="38"/>
      <c r="D28" s="38"/>
      <c r="E28" s="38">
        <v>22363</v>
      </c>
      <c r="F28" s="38">
        <f>SUM(B28:E28)</f>
        <v>22363</v>
      </c>
      <c r="G28" s="38">
        <v>8411</v>
      </c>
      <c r="H28" s="39">
        <f>SUM(F28:G28)</f>
        <v>30774</v>
      </c>
    </row>
    <row r="29" spans="1:8" ht="15">
      <c r="A29" s="45" t="s">
        <v>100</v>
      </c>
      <c r="B29" s="47"/>
      <c r="C29" s="36"/>
      <c r="D29" s="36">
        <v>-132</v>
      </c>
      <c r="E29" s="36"/>
      <c r="F29" s="36">
        <f>SUM(B29:E29)</f>
        <v>-132</v>
      </c>
      <c r="G29" s="36">
        <v>-88</v>
      </c>
      <c r="H29" s="37">
        <f>SUM(F29:G29)</f>
        <v>-220</v>
      </c>
    </row>
    <row r="30" spans="1:8" ht="15">
      <c r="A30" s="21" t="s">
        <v>86</v>
      </c>
      <c r="B30" s="32">
        <f>SUM(B27:B29)</f>
        <v>0</v>
      </c>
      <c r="C30" s="32">
        <f aca="true" t="shared" si="0" ref="C30:H30">SUM(C27:C29)</f>
        <v>0</v>
      </c>
      <c r="D30" s="32">
        <f t="shared" si="0"/>
        <v>-132</v>
      </c>
      <c r="E30" s="32">
        <f t="shared" si="0"/>
        <v>22363</v>
      </c>
      <c r="F30" s="32">
        <f t="shared" si="0"/>
        <v>22231</v>
      </c>
      <c r="G30" s="32">
        <f t="shared" si="0"/>
        <v>9229</v>
      </c>
      <c r="H30" s="32">
        <f t="shared" si="0"/>
        <v>31460</v>
      </c>
    </row>
    <row r="31" spans="1:8" ht="15">
      <c r="A31" s="13" t="s">
        <v>82</v>
      </c>
      <c r="B31" s="32"/>
      <c r="C31" s="32"/>
      <c r="D31" s="32"/>
      <c r="E31" s="32">
        <v>-3074</v>
      </c>
      <c r="F31" s="32">
        <f>SUM(B31:E31)</f>
        <v>-3074</v>
      </c>
      <c r="G31" s="32"/>
      <c r="H31" s="32">
        <f>SUM(F31:G31)</f>
        <v>-3074</v>
      </c>
    </row>
    <row r="32" spans="2:8" ht="15">
      <c r="B32" s="32"/>
      <c r="C32" s="32"/>
      <c r="D32" s="32"/>
      <c r="E32" s="32"/>
      <c r="F32" s="32"/>
      <c r="G32" s="32"/>
      <c r="H32" s="32"/>
    </row>
    <row r="33" spans="1:8" ht="18.75" customHeight="1">
      <c r="A33" s="21" t="s">
        <v>87</v>
      </c>
      <c r="B33" s="33">
        <f>SUM(B26:B31)-B30</f>
        <v>69224</v>
      </c>
      <c r="C33" s="33">
        <f aca="true" t="shared" si="1" ref="C33:H33">SUM(C26:C31)-C30</f>
        <v>3583</v>
      </c>
      <c r="D33" s="33">
        <f t="shared" si="1"/>
        <v>-132</v>
      </c>
      <c r="E33" s="33">
        <f t="shared" si="1"/>
        <v>89771</v>
      </c>
      <c r="F33" s="33">
        <f t="shared" si="1"/>
        <v>162446</v>
      </c>
      <c r="G33" s="33">
        <f t="shared" si="1"/>
        <v>35792</v>
      </c>
      <c r="H33" s="33">
        <f t="shared" si="1"/>
        <v>198238</v>
      </c>
    </row>
    <row r="34" spans="2:8" ht="15">
      <c r="B34" s="23"/>
      <c r="C34" s="23"/>
      <c r="D34" s="23"/>
      <c r="E34" s="23"/>
      <c r="F34" s="23"/>
      <c r="G34" s="22"/>
      <c r="H34" s="22"/>
    </row>
    <row r="35" spans="2:8" ht="15">
      <c r="B35" s="17"/>
      <c r="C35" s="17"/>
      <c r="D35" s="17"/>
      <c r="E35" s="17"/>
      <c r="F35" s="17"/>
      <c r="G35" s="16"/>
      <c r="H35" s="16"/>
    </row>
    <row r="36" spans="1:8" ht="15">
      <c r="A36" s="14" t="s">
        <v>88</v>
      </c>
      <c r="B36" s="17"/>
      <c r="C36" s="17"/>
      <c r="D36" s="17"/>
      <c r="E36" s="17"/>
      <c r="F36" s="17"/>
      <c r="G36" s="16"/>
      <c r="H36" s="16"/>
    </row>
    <row r="37" spans="1:8" ht="15">
      <c r="A37" s="24" t="s">
        <v>101</v>
      </c>
      <c r="B37" s="17"/>
      <c r="C37" s="17"/>
      <c r="D37" s="17"/>
      <c r="E37" s="17"/>
      <c r="F37" s="17"/>
      <c r="G37" s="16"/>
      <c r="H37" s="16"/>
    </row>
    <row r="38" spans="2:8" ht="15">
      <c r="B38" s="17"/>
      <c r="C38" s="17"/>
      <c r="D38" s="17"/>
      <c r="E38" s="17"/>
      <c r="F38" s="17"/>
      <c r="G38" s="16"/>
      <c r="H38" s="16"/>
    </row>
    <row r="39" spans="2:8" ht="15">
      <c r="B39" s="17"/>
      <c r="C39" s="17"/>
      <c r="D39" s="17"/>
      <c r="E39" s="17"/>
      <c r="F39" s="17"/>
      <c r="G39" s="16"/>
      <c r="H39" s="16"/>
    </row>
    <row r="40" spans="2:8" ht="15">
      <c r="B40" s="17"/>
      <c r="C40" s="17"/>
      <c r="D40" s="17"/>
      <c r="E40" s="17"/>
      <c r="F40" s="17"/>
      <c r="G40" s="16"/>
      <c r="H40" s="16"/>
    </row>
    <row r="41" spans="2:8" ht="15">
      <c r="B41" s="17"/>
      <c r="C41" s="17"/>
      <c r="D41" s="17"/>
      <c r="E41" s="17"/>
      <c r="F41" s="17"/>
      <c r="G41" s="16"/>
      <c r="H41" s="16"/>
    </row>
    <row r="42" spans="2:8" ht="15">
      <c r="B42" s="17"/>
      <c r="C42" s="17"/>
      <c r="D42" s="17"/>
      <c r="E42" s="17"/>
      <c r="F42" s="17"/>
      <c r="G42" s="16"/>
      <c r="H42" s="16"/>
    </row>
    <row r="43" spans="2:8" ht="15">
      <c r="B43" s="17"/>
      <c r="C43" s="17"/>
      <c r="D43" s="17"/>
      <c r="E43" s="17"/>
      <c r="F43" s="17"/>
      <c r="G43" s="16"/>
      <c r="H43" s="16"/>
    </row>
    <row r="44" spans="2:8" ht="15">
      <c r="B44" s="17"/>
      <c r="C44" s="17"/>
      <c r="D44" s="17"/>
      <c r="E44" s="17"/>
      <c r="F44" s="17"/>
      <c r="G44" s="16"/>
      <c r="H44" s="16"/>
    </row>
    <row r="45" spans="2:8" ht="15">
      <c r="B45" s="17"/>
      <c r="C45" s="17"/>
      <c r="D45" s="17"/>
      <c r="E45" s="17"/>
      <c r="F45" s="17"/>
      <c r="G45" s="16"/>
      <c r="H45" s="16"/>
    </row>
    <row r="46" spans="2:8" ht="15">
      <c r="B46" s="17"/>
      <c r="C46" s="17"/>
      <c r="D46" s="17"/>
      <c r="E46" s="17"/>
      <c r="F46" s="17"/>
      <c r="G46" s="16"/>
      <c r="H46" s="16"/>
    </row>
    <row r="47" spans="2:8" ht="15">
      <c r="B47" s="17"/>
      <c r="C47" s="17"/>
      <c r="D47" s="17"/>
      <c r="E47" s="17"/>
      <c r="F47" s="17"/>
      <c r="G47" s="16"/>
      <c r="H47" s="16"/>
    </row>
    <row r="48" spans="2:8" ht="15">
      <c r="B48" s="17"/>
      <c r="C48" s="17"/>
      <c r="D48" s="17"/>
      <c r="E48" s="17"/>
      <c r="F48" s="17"/>
      <c r="G48" s="16"/>
      <c r="H48" s="16"/>
    </row>
    <row r="49" spans="2:8" ht="15">
      <c r="B49" s="17"/>
      <c r="C49" s="17"/>
      <c r="D49" s="17"/>
      <c r="E49" s="17"/>
      <c r="F49" s="17"/>
      <c r="G49" s="16"/>
      <c r="H49" s="16"/>
    </row>
    <row r="50" spans="2:8" ht="15">
      <c r="B50" s="17"/>
      <c r="C50" s="17"/>
      <c r="D50" s="17"/>
      <c r="E50" s="17"/>
      <c r="F50" s="17"/>
      <c r="G50" s="16"/>
      <c r="H50" s="16"/>
    </row>
    <row r="51" spans="2:8" ht="15">
      <c r="B51" s="17"/>
      <c r="C51" s="17"/>
      <c r="D51" s="17"/>
      <c r="E51" s="17"/>
      <c r="F51" s="17"/>
      <c r="G51" s="16"/>
      <c r="H51" s="16"/>
    </row>
    <row r="52" spans="2:8" ht="15">
      <c r="B52" s="17"/>
      <c r="C52" s="17"/>
      <c r="D52" s="17"/>
      <c r="E52" s="17"/>
      <c r="F52" s="17"/>
      <c r="G52" s="16"/>
      <c r="H52" s="16"/>
    </row>
    <row r="53" spans="2:8" ht="15">
      <c r="B53" s="17"/>
      <c r="C53" s="17"/>
      <c r="D53" s="17"/>
      <c r="E53" s="17"/>
      <c r="F53" s="17"/>
      <c r="G53" s="16"/>
      <c r="H53" s="16"/>
    </row>
    <row r="54" spans="2:8" ht="15">
      <c r="B54" s="17"/>
      <c r="C54" s="17"/>
      <c r="D54" s="17"/>
      <c r="E54" s="17"/>
      <c r="F54" s="17"/>
      <c r="G54" s="16"/>
      <c r="H54" s="16"/>
    </row>
    <row r="55" spans="2:8" ht="15">
      <c r="B55" s="17"/>
      <c r="C55" s="17"/>
      <c r="D55" s="17"/>
      <c r="E55" s="17"/>
      <c r="F55" s="17"/>
      <c r="G55" s="16"/>
      <c r="H55" s="16"/>
    </row>
    <row r="56" spans="2:8" ht="15">
      <c r="B56" s="17"/>
      <c r="C56" s="17"/>
      <c r="D56" s="17"/>
      <c r="E56" s="17"/>
      <c r="F56" s="17"/>
      <c r="G56" s="16"/>
      <c r="H56" s="16"/>
    </row>
    <row r="57" spans="2:8" ht="15">
      <c r="B57" s="17"/>
      <c r="C57" s="17"/>
      <c r="D57" s="17"/>
      <c r="E57" s="17"/>
      <c r="F57" s="17"/>
      <c r="G57" s="16"/>
      <c r="H57" s="16"/>
    </row>
    <row r="58" spans="2:8" ht="15">
      <c r="B58" s="17"/>
      <c r="C58" s="17"/>
      <c r="D58" s="17"/>
      <c r="E58" s="17"/>
      <c r="F58" s="17"/>
      <c r="G58" s="16"/>
      <c r="H58" s="16"/>
    </row>
    <row r="59" spans="2:8" ht="15">
      <c r="B59" s="17"/>
      <c r="C59" s="17"/>
      <c r="D59" s="17"/>
      <c r="E59" s="17"/>
      <c r="F59" s="17"/>
      <c r="G59" s="16"/>
      <c r="H59" s="16"/>
    </row>
    <row r="60" spans="2:8" ht="15">
      <c r="B60" s="17"/>
      <c r="C60" s="17"/>
      <c r="D60" s="17"/>
      <c r="E60" s="17"/>
      <c r="F60" s="17"/>
      <c r="G60" s="16"/>
      <c r="H60" s="16"/>
    </row>
    <row r="61" spans="2:8" ht="15">
      <c r="B61" s="17"/>
      <c r="C61" s="17"/>
      <c r="D61" s="17"/>
      <c r="E61" s="17"/>
      <c r="F61" s="17"/>
      <c r="G61" s="16"/>
      <c r="H61" s="16"/>
    </row>
    <row r="62" spans="2:8" ht="15">
      <c r="B62" s="17"/>
      <c r="C62" s="17"/>
      <c r="D62" s="17"/>
      <c r="E62" s="17"/>
      <c r="F62" s="17"/>
      <c r="G62" s="16"/>
      <c r="H62" s="16"/>
    </row>
    <row r="63" spans="2:8" ht="15">
      <c r="B63" s="17"/>
      <c r="C63" s="17"/>
      <c r="D63" s="17"/>
      <c r="E63" s="17"/>
      <c r="F63" s="17"/>
      <c r="G63" s="16"/>
      <c r="H63" s="16"/>
    </row>
    <row r="64" spans="2:8" ht="15">
      <c r="B64" s="17"/>
      <c r="C64" s="17"/>
      <c r="D64" s="17"/>
      <c r="E64" s="17"/>
      <c r="F64" s="17"/>
      <c r="G64" s="16"/>
      <c r="H64" s="16"/>
    </row>
    <row r="65" spans="2:8" ht="15">
      <c r="B65" s="17"/>
      <c r="C65" s="17"/>
      <c r="D65" s="17"/>
      <c r="E65" s="17"/>
      <c r="F65" s="17"/>
      <c r="G65" s="16"/>
      <c r="H65" s="16"/>
    </row>
    <row r="66" spans="2:8" ht="15">
      <c r="B66" s="17"/>
      <c r="C66" s="17"/>
      <c r="D66" s="17"/>
      <c r="E66" s="17"/>
      <c r="F66" s="17"/>
      <c r="G66" s="16"/>
      <c r="H66" s="16"/>
    </row>
    <row r="67" spans="2:8" ht="15">
      <c r="B67" s="17"/>
      <c r="C67" s="17"/>
      <c r="D67" s="17"/>
      <c r="E67" s="17"/>
      <c r="F67" s="17"/>
      <c r="G67" s="16"/>
      <c r="H67" s="16"/>
    </row>
    <row r="68" spans="2:8" ht="15">
      <c r="B68" s="17"/>
      <c r="C68" s="17"/>
      <c r="D68" s="17"/>
      <c r="E68" s="17"/>
      <c r="F68" s="17"/>
      <c r="G68" s="16"/>
      <c r="H68" s="16"/>
    </row>
    <row r="69" spans="2:8" ht="15">
      <c r="B69" s="17"/>
      <c r="C69" s="17"/>
      <c r="D69" s="17"/>
      <c r="E69" s="17"/>
      <c r="F69" s="17"/>
      <c r="G69" s="16"/>
      <c r="H69" s="16"/>
    </row>
    <row r="70" spans="2:8" ht="15">
      <c r="B70" s="17"/>
      <c r="C70" s="17"/>
      <c r="D70" s="17"/>
      <c r="E70" s="17"/>
      <c r="F70" s="17"/>
      <c r="G70" s="16"/>
      <c r="H70" s="16"/>
    </row>
    <row r="71" spans="2:8" ht="15">
      <c r="B71" s="17"/>
      <c r="C71" s="17"/>
      <c r="D71" s="17"/>
      <c r="E71" s="17"/>
      <c r="F71" s="17"/>
      <c r="G71" s="16"/>
      <c r="H71" s="16"/>
    </row>
    <row r="72" spans="2:8" ht="15">
      <c r="B72" s="17"/>
      <c r="C72" s="17"/>
      <c r="D72" s="17"/>
      <c r="E72" s="17"/>
      <c r="F72" s="17"/>
      <c r="G72" s="16"/>
      <c r="H72" s="16"/>
    </row>
    <row r="73" spans="2:8" ht="15">
      <c r="B73" s="17"/>
      <c r="C73" s="17"/>
      <c r="D73" s="17"/>
      <c r="E73" s="17"/>
      <c r="F73" s="17"/>
      <c r="G73" s="16"/>
      <c r="H73" s="16"/>
    </row>
    <row r="74" spans="2:8" ht="15">
      <c r="B74" s="17"/>
      <c r="C74" s="17"/>
      <c r="D74" s="17"/>
      <c r="E74" s="17"/>
      <c r="F74" s="17"/>
      <c r="G74" s="16"/>
      <c r="H74" s="16"/>
    </row>
    <row r="75" spans="2:8" ht="15">
      <c r="B75" s="17"/>
      <c r="C75" s="17"/>
      <c r="D75" s="17"/>
      <c r="E75" s="17"/>
      <c r="F75" s="17"/>
      <c r="G75" s="16"/>
      <c r="H75" s="16"/>
    </row>
    <row r="76" spans="2:8" ht="15">
      <c r="B76" s="17"/>
      <c r="C76" s="17"/>
      <c r="D76" s="17"/>
      <c r="E76" s="17"/>
      <c r="F76" s="17"/>
      <c r="G76" s="16"/>
      <c r="H76" s="16"/>
    </row>
    <row r="77" spans="2:8" ht="15">
      <c r="B77" s="17"/>
      <c r="C77" s="17"/>
      <c r="D77" s="17"/>
      <c r="E77" s="17"/>
      <c r="F77" s="17"/>
      <c r="G77" s="16"/>
      <c r="H77" s="16"/>
    </row>
    <row r="78" spans="2:8" ht="15">
      <c r="B78" s="17"/>
      <c r="C78" s="17"/>
      <c r="D78" s="17"/>
      <c r="E78" s="17"/>
      <c r="F78" s="17"/>
      <c r="G78" s="16"/>
      <c r="H78" s="16"/>
    </row>
    <row r="79" spans="2:8" ht="15">
      <c r="B79" s="17"/>
      <c r="C79" s="17"/>
      <c r="D79" s="17"/>
      <c r="E79" s="17"/>
      <c r="F79" s="17"/>
      <c r="G79" s="16"/>
      <c r="H79" s="16"/>
    </row>
    <row r="80" spans="2:8" ht="15">
      <c r="B80" s="17"/>
      <c r="C80" s="17"/>
      <c r="D80" s="17"/>
      <c r="E80" s="17"/>
      <c r="F80" s="17"/>
      <c r="G80" s="16"/>
      <c r="H80" s="16"/>
    </row>
    <row r="81" spans="2:8" ht="15">
      <c r="B81" s="17"/>
      <c r="C81" s="17"/>
      <c r="D81" s="17"/>
      <c r="E81" s="17"/>
      <c r="F81" s="17"/>
      <c r="G81" s="16"/>
      <c r="H81" s="16"/>
    </row>
    <row r="82" spans="2:8" ht="15">
      <c r="B82" s="17"/>
      <c r="C82" s="17"/>
      <c r="D82" s="17"/>
      <c r="E82" s="17"/>
      <c r="F82" s="17"/>
      <c r="G82" s="16"/>
      <c r="H82" s="16"/>
    </row>
    <row r="83" spans="2:8" ht="15">
      <c r="B83" s="17"/>
      <c r="C83" s="17"/>
      <c r="D83" s="17"/>
      <c r="E83" s="17"/>
      <c r="F83" s="17"/>
      <c r="G83" s="16"/>
      <c r="H83" s="16"/>
    </row>
    <row r="84" spans="2:8" ht="15">
      <c r="B84" s="17"/>
      <c r="C84" s="17"/>
      <c r="D84" s="17"/>
      <c r="E84" s="17"/>
      <c r="F84" s="17"/>
      <c r="G84" s="16"/>
      <c r="H84" s="16"/>
    </row>
    <row r="85" spans="2:8" ht="15">
      <c r="B85" s="17"/>
      <c r="C85" s="17"/>
      <c r="D85" s="17"/>
      <c r="E85" s="17"/>
      <c r="F85" s="17"/>
      <c r="G85" s="16"/>
      <c r="H85" s="16"/>
    </row>
    <row r="86" spans="2:8" ht="15">
      <c r="B86" s="17"/>
      <c r="C86" s="17"/>
      <c r="D86" s="17"/>
      <c r="E86" s="17"/>
      <c r="F86" s="17"/>
      <c r="G86" s="16"/>
      <c r="H86" s="16"/>
    </row>
    <row r="87" spans="2:8" ht="15">
      <c r="B87" s="17"/>
      <c r="C87" s="17"/>
      <c r="D87" s="17"/>
      <c r="E87" s="17"/>
      <c r="F87" s="17"/>
      <c r="G87" s="16"/>
      <c r="H87" s="16"/>
    </row>
  </sheetData>
  <sheetProtection/>
  <printOptions/>
  <pageMargins left="0.65" right="0.4" top="1" bottom="0.5" header="0" footer="0"/>
  <pageSetup fitToHeight="1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 S Low</cp:lastModifiedBy>
  <cp:lastPrinted>2009-07-01T03:54:53Z</cp:lastPrinted>
  <dcterms:created xsi:type="dcterms:W3CDTF">2009-03-19T01:20:39Z</dcterms:created>
  <dcterms:modified xsi:type="dcterms:W3CDTF">2009-07-07T05:33:39Z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