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38" firstSheet="1" activeTab="4"/>
  </bookViews>
  <sheets>
    <sheet name="1-Policies" sheetId="1" state="hidden" r:id="rId1"/>
    <sheet name="Bursa-IS-OK" sheetId="2" r:id="rId2"/>
    <sheet name="Bursa-BS-OK" sheetId="3" r:id="rId3"/>
    <sheet name="Bursa-Equity-OK" sheetId="4" r:id="rId4"/>
    <sheet name="Bursa-CF-ok" sheetId="5" r:id="rId5"/>
  </sheets>
  <externalReferences>
    <externalReference r:id="rId8"/>
  </externalReferences>
  <definedNames>
    <definedName name="ExcRate_BS">#REF!</definedName>
    <definedName name="ExcRate_IS">#REF!</definedName>
    <definedName name="_xlnm.Print_Area" localSheetId="2">'Bursa-BS-OK'!$A$1:$D$69</definedName>
    <definedName name="_xlnm.Print_Area" localSheetId="4">'Bursa-CF-ok'!$A$1:$D$32</definedName>
    <definedName name="_xlnm.Print_Area" localSheetId="3">'Bursa-Equity-OK'!$A$1:$P$43</definedName>
    <definedName name="_xlnm.Print_Area" localSheetId="1">'Bursa-IS-OK'!$A$1:$F$50</definedName>
    <definedName name="_xlnm.Print_Titles" localSheetId="2">'Bursa-BS-OK'!$1:$2</definedName>
    <definedName name="_xlnm.Print_Titles" localSheetId="4">'Bursa-CF-ok'!$1:$3</definedName>
    <definedName name="_xlnm.Print_Titles" localSheetId="1">'Bursa-IS-OK'!$1:$3</definedName>
  </definedNames>
  <calcPr fullCalcOnLoad="1"/>
</workbook>
</file>

<file path=xl/sharedStrings.xml><?xml version="1.0" encoding="utf-8"?>
<sst xmlns="http://schemas.openxmlformats.org/spreadsheetml/2006/main" count="259" uniqueCount="122">
  <si>
    <t>EFFECT OF CHANGES IN EXCHANGE RATE</t>
  </si>
  <si>
    <t>-</t>
  </si>
  <si>
    <t>=</t>
  </si>
  <si>
    <t>RALCO CORPORATION BERHAD</t>
  </si>
  <si>
    <t>RALCO CORPORATION BERHAD (333101-V)</t>
  </si>
  <si>
    <t>Net cash used in investing activities</t>
  </si>
  <si>
    <t>NET CHANGES IN CASH AND CASH EQUIVALENTS</t>
  </si>
  <si>
    <t>CASH AND CASH EQUIVALENTS BROUGHT FORWARD</t>
  </si>
  <si>
    <t>CASH AND CASH EQUIVALENTS CARRIED FORWARD</t>
  </si>
  <si>
    <t xml:space="preserve">   Represented by:</t>
  </si>
  <si>
    <t>CASH AND BANK BALANCES</t>
  </si>
  <si>
    <t>BANK OVERDRAFTS</t>
  </si>
  <si>
    <t>Total</t>
  </si>
  <si>
    <t>NOTES TO AND FORMING PART OF THE FINANCIAL STATEMENTS</t>
  </si>
  <si>
    <t>SIGNIFICANT ACCOUNTING POLICIES</t>
  </si>
  <si>
    <t>(a)</t>
  </si>
  <si>
    <t>Basis of preparations</t>
  </si>
  <si>
    <t>(b)</t>
  </si>
  <si>
    <t>Subsidiary companies</t>
  </si>
  <si>
    <t>(c)</t>
  </si>
  <si>
    <t>Basis of consolidation</t>
  </si>
  <si>
    <t>(d)</t>
  </si>
  <si>
    <t>Goodwill or negative goodwill on acquisition</t>
  </si>
  <si>
    <t>(Incorporated in Malaysia)</t>
  </si>
  <si>
    <t>The figures have not been audited.</t>
  </si>
  <si>
    <t>INDIVIDUAL QUARTER</t>
  </si>
  <si>
    <t>CURRENT</t>
  </si>
  <si>
    <t>PRECEDING YEAR</t>
  </si>
  <si>
    <t>YEAR</t>
  </si>
  <si>
    <t>CORRESPONDING</t>
  </si>
  <si>
    <t>QUARTER</t>
  </si>
  <si>
    <t>TO DATE</t>
  </si>
  <si>
    <t>PERIOD</t>
  </si>
  <si>
    <t>RM'000</t>
  </si>
  <si>
    <t>Gross revenue</t>
  </si>
  <si>
    <t>Cost of sales</t>
  </si>
  <si>
    <t>Other operating income</t>
  </si>
  <si>
    <t>Finance costs</t>
  </si>
  <si>
    <t>Net dividend per share (sen)</t>
  </si>
  <si>
    <t>Earnings per share (sen)</t>
  </si>
  <si>
    <t xml:space="preserve">  Inventories</t>
  </si>
  <si>
    <t xml:space="preserve">  Trade and other receivables</t>
  </si>
  <si>
    <t xml:space="preserve">  Tax recoverable</t>
  </si>
  <si>
    <t xml:space="preserve">  Cash and bank balances</t>
  </si>
  <si>
    <t xml:space="preserve">  Trade and other payables</t>
  </si>
  <si>
    <t>Share</t>
  </si>
  <si>
    <t/>
  </si>
  <si>
    <t>capital</t>
  </si>
  <si>
    <t>Exchange differences on</t>
  </si>
  <si>
    <t>- translating foreign operations</t>
  </si>
  <si>
    <t>At 1 January 2005</t>
  </si>
  <si>
    <t>AS AT</t>
  </si>
  <si>
    <t>At 1 January 2006</t>
  </si>
  <si>
    <t>31/12/2005</t>
  </si>
  <si>
    <t>CUMULATIVE QUARTER</t>
  </si>
  <si>
    <t>Net profit for the period</t>
  </si>
  <si>
    <t>Unappropriated</t>
  </si>
  <si>
    <t>profit</t>
  </si>
  <si>
    <t>Exchange</t>
  </si>
  <si>
    <t>translation</t>
  </si>
  <si>
    <t>reserve</t>
  </si>
  <si>
    <t>Minority</t>
  </si>
  <si>
    <t>interest</t>
  </si>
  <si>
    <t>equity</t>
  </si>
  <si>
    <t xml:space="preserve">  Share capital</t>
  </si>
  <si>
    <t xml:space="preserve">  Exchange translation reserve</t>
  </si>
  <si>
    <t xml:space="preserve">  Unappropriated profit</t>
  </si>
  <si>
    <t xml:space="preserve">  Long term creditor</t>
  </si>
  <si>
    <t xml:space="preserve">  Deferred tax liabilities</t>
  </si>
  <si>
    <t>Tax (expense) / income</t>
  </si>
  <si>
    <t>Attributable to:</t>
  </si>
  <si>
    <t xml:space="preserve">  Equity holders of the parent</t>
  </si>
  <si>
    <t>Net cash from operating activities</t>
  </si>
  <si>
    <t>Net cash used in financing activities</t>
  </si>
  <si>
    <t xml:space="preserve">  Borrowings</t>
  </si>
  <si>
    <t>Net assets per share attributable to ordinary</t>
  </si>
  <si>
    <t>equity holders of the parent (RM)</t>
  </si>
  <si>
    <t>EQUITY AND LIABILITIES</t>
  </si>
  <si>
    <t>ASSETS</t>
  </si>
  <si>
    <t>Non-Current Assets</t>
  </si>
  <si>
    <t xml:space="preserve">  Property, plant and equipment</t>
  </si>
  <si>
    <t xml:space="preserve">  Investment property</t>
  </si>
  <si>
    <t xml:space="preserve">  Deferred tax assets</t>
  </si>
  <si>
    <t>Current Assets</t>
  </si>
  <si>
    <t>TOTAL ASSETS</t>
  </si>
  <si>
    <t>Equity Attributable to Equity Holders of The Parent</t>
  </si>
  <si>
    <t>Total Equity</t>
  </si>
  <si>
    <t>Current Liabilities</t>
  </si>
  <si>
    <t>Total Liabilities</t>
  </si>
  <si>
    <t>TOTAL EQUITY AND LIABILITIES</t>
  </si>
  <si>
    <t>explanatory notes attached to the Interim Financial Statements)</t>
  </si>
  <si>
    <t>(The Condensed Consolidated Statement of Changes in Equity should be read in conjunction with the Audited Financial Statements</t>
  </si>
  <si>
    <t>for the year ended 31 December 2005 and the accompanying explanatory notes attached to the Interim Financial Statements)</t>
  </si>
  <si>
    <t>(The Condensed Consolidated Cash Flow Statement should be read in conjunction with the</t>
  </si>
  <si>
    <t>Audited Financial Statements for the year ended 31 December 2005 and the accompanying explanatory notes</t>
  </si>
  <si>
    <t>attached to the Interim Financial Statements)</t>
  </si>
  <si>
    <t>(The Condensed Consolidated Income Statement should be read in conjunction with the Audited Financial Statements</t>
  </si>
  <si>
    <t>(The Condensed Consolidated Balance Sheet should be read in conjunction with the</t>
  </si>
  <si>
    <t>Audited Financial Statements for the year ended 31 December 2005 and the accompanying</t>
  </si>
  <si>
    <t>----------- Attributable to equity holders of the parent ------------</t>
  </si>
  <si>
    <t>Non-Current Liabilities</t>
  </si>
  <si>
    <t>Minority Interests</t>
  </si>
  <si>
    <t xml:space="preserve">  Minority interests</t>
  </si>
  <si>
    <t>UNAUDITED</t>
  </si>
  <si>
    <t>AUDITED</t>
  </si>
  <si>
    <t>Total income for the period</t>
  </si>
  <si>
    <t>Operating expenses</t>
  </si>
  <si>
    <t xml:space="preserve">  Property development costs</t>
  </si>
  <si>
    <t>CONDENSED CONSOLIDATED BALANCE SHEET AS AT 31 DECEMBER 2006</t>
  </si>
  <si>
    <t>31/12/2006</t>
  </si>
  <si>
    <t>At 31 December 2005</t>
  </si>
  <si>
    <t>At 31 December 2006</t>
  </si>
  <si>
    <t>CONDENSED CONSOLIDATED INCOME STATEMENT FOR THE YEAR ENDED 31 DECEMBER 2006</t>
  </si>
  <si>
    <t>CONDENSED CONSOLIDATED CASH FLOW STATEMENT FOR THE YEAR ENDED 31 DECEMBER 2006</t>
  </si>
  <si>
    <t>Gross profit/(loss)</t>
  </si>
  <si>
    <t>Loss before tax</t>
  </si>
  <si>
    <t>Net loss for the period</t>
  </si>
  <si>
    <t xml:space="preserve">  Revaluation reserve</t>
  </si>
  <si>
    <t xml:space="preserve">Revaluation </t>
  </si>
  <si>
    <t>Revaluation Gain</t>
  </si>
  <si>
    <t>Being deferred tax liability arising from adoption of FRS 140</t>
  </si>
  <si>
    <t>CONDENSED CONSOLIDATED STATEMENT OF CHANGES IN EQUITY FOR THE YEAR ENDED 31 DECEMBER 2006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</si>
</sst>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_)"/>
    <numFmt numFmtId="179" formatCode="0_)"/>
    <numFmt numFmtId="180" formatCode="hh:mm\ AM/PM_)"/>
    <numFmt numFmtId="181" formatCode="dd\ mmmm\ yyyy"/>
    <numFmt numFmtId="182" formatCode="dd\-mm\-yyyy"/>
    <numFmt numFmtId="183" formatCode="_-* #,##0.000_-;\-* #,##0.000_-;_-* &quot;-&quot;??_-;_-@_-"/>
    <numFmt numFmtId="184" formatCode="_-* #,##0.0000_-;\-* #,##0.0000_-;_-* &quot;-&quot;??_-;_-@_-"/>
    <numFmt numFmtId="185" formatCode="_-* #,##0.0_-;\-* #,##0.0_-;_-* &quot;-&quot;??_-;_-@_-"/>
    <numFmt numFmtId="186" formatCode="_-* #,##0_-;\-* #,##0_-;_-* &quot;-&quot;??_-;_-@_-"/>
    <numFmt numFmtId="187" formatCode="#,##0.0"/>
    <numFmt numFmtId="188" formatCode="mmm\-yyyy"/>
    <numFmt numFmtId="189" formatCode="0.0%"/>
    <numFmt numFmtId="190" formatCode="0_);[Red]\(0\)"/>
    <numFmt numFmtId="191" formatCode="_(* #,##0_);_(* \(#,##0\);_(* &quot;-&quot;??_);_(@_)"/>
    <numFmt numFmtId="192" formatCode="[$RM]\ #,##0"/>
    <numFmt numFmtId="193" formatCode="#,##0.00_ ;\-#,##0.00\ "/>
    <numFmt numFmtId="194" formatCode="[$RM]\ #,##0.00"/>
    <numFmt numFmtId="195" formatCode="_-* #,##0.0_-;\-* #,##0.0_-;_-* &quot;-&quot;?_-;_-@_-"/>
    <numFmt numFmtId="196" formatCode="#,##0.000"/>
    <numFmt numFmtId="197" formatCode="#,##0.0000"/>
    <numFmt numFmtId="198" formatCode="0.0"/>
    <numFmt numFmtId="199" formatCode="_(* #,##0.0_);_(* \(#,##0.0\);_(* &quot;-&quot;??_);_(@_)"/>
    <numFmt numFmtId="200" formatCode="_(* #,##0.0_);_(* \(#,##0.0\);_(* &quot;-&quot;?_);_(@_)"/>
    <numFmt numFmtId="201" formatCode="#,##0.0;[Red]\-#,##0.0"/>
    <numFmt numFmtId="202" formatCode="0.00_);[Red]\(0.00\)"/>
    <numFmt numFmtId="203" formatCode="0.0_);[Red]\(0.0\)"/>
    <numFmt numFmtId="204" formatCode="#,##0.0_);[Red]\(#,##0.0\)"/>
    <numFmt numFmtId="205" formatCode="d\-mmm\-yyyy"/>
    <numFmt numFmtId="206" formatCode="_(* #,##0.0_);_(* \(#,##0.0\);_(* &quot;-&quot;_);_(@_)"/>
    <numFmt numFmtId="207" formatCode="#,##0.00000000"/>
    <numFmt numFmtId="208" formatCode="0_);\(0\)"/>
  </numFmts>
  <fonts count="14">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7.5"/>
      <name val="Times New Roman"/>
      <family val="1"/>
    </font>
    <font>
      <sz val="10"/>
      <name val="Times New Roman"/>
      <family val="1"/>
    </font>
    <font>
      <b/>
      <u val="single"/>
      <sz val="10"/>
      <name val="Times New Roman"/>
      <family val="1"/>
    </font>
    <font>
      <sz val="8"/>
      <name val="Times New Roman"/>
      <family val="1"/>
    </font>
    <font>
      <sz val="10.5"/>
      <name val="Times New Roman"/>
      <family val="1"/>
    </font>
    <font>
      <sz val="11"/>
      <name val="Times New Roman"/>
      <family val="1"/>
    </font>
    <font>
      <sz val="11"/>
      <name val="Arial"/>
      <family val="0"/>
    </font>
    <font>
      <sz val="9"/>
      <name val="Times New Roman"/>
      <family val="1"/>
    </font>
    <font>
      <b/>
      <u val="single"/>
      <sz val="9"/>
      <name val="Times New Roman"/>
      <family val="1"/>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 fontId="0" fillId="0" borderId="0" applyFont="0" applyFill="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Border="0">
      <alignment/>
      <protection/>
    </xf>
    <xf numFmtId="0" fontId="0" fillId="0" borderId="0">
      <alignment/>
      <protection/>
    </xf>
    <xf numFmtId="9" fontId="0" fillId="0" borderId="0" applyFon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0" xfId="0" applyFont="1" applyAlignment="1">
      <alignment horizontal="left"/>
    </xf>
    <xf numFmtId="38" fontId="5" fillId="0" borderId="0" xfId="24" applyNumberFormat="1" applyFont="1" applyBorder="1" applyAlignment="1">
      <alignment horizontal="left"/>
      <protection/>
    </xf>
    <xf numFmtId="38" fontId="6" fillId="0" borderId="0" xfId="24" applyNumberFormat="1" applyFont="1" applyAlignment="1">
      <alignment horizontal="left"/>
      <protection/>
    </xf>
    <xf numFmtId="0" fontId="6" fillId="0" borderId="0" xfId="24" applyFont="1" applyBorder="1">
      <alignment/>
      <protection/>
    </xf>
    <xf numFmtId="0" fontId="8" fillId="0" borderId="0" xfId="24" applyFont="1" applyBorder="1" applyAlignment="1">
      <alignment horizontal="center"/>
      <protection/>
    </xf>
    <xf numFmtId="0" fontId="8" fillId="0" borderId="0" xfId="24" applyFont="1" applyBorder="1">
      <alignment/>
      <protection/>
    </xf>
    <xf numFmtId="14" fontId="6" fillId="0" borderId="0" xfId="24" applyNumberFormat="1" applyFont="1" applyBorder="1" applyAlignment="1" quotePrefix="1">
      <alignment horizontal="center"/>
      <protection/>
    </xf>
    <xf numFmtId="0" fontId="6" fillId="0" borderId="0" xfId="24" applyFont="1" applyBorder="1" applyAlignment="1">
      <alignment horizontal="center"/>
      <protection/>
    </xf>
    <xf numFmtId="0" fontId="9" fillId="0" borderId="0" xfId="24" applyFont="1" applyBorder="1" quotePrefix="1">
      <alignment/>
      <protection/>
    </xf>
    <xf numFmtId="0" fontId="10" fillId="0" borderId="0" xfId="23" applyFont="1" applyBorder="1">
      <alignment/>
      <protection/>
    </xf>
    <xf numFmtId="0" fontId="9" fillId="0" borderId="0" xfId="24" applyFont="1" applyBorder="1">
      <alignment/>
      <protection/>
    </xf>
    <xf numFmtId="0" fontId="10" fillId="0" borderId="0" xfId="23" applyFont="1" applyBorder="1" applyAlignment="1" quotePrefix="1">
      <alignment horizontal="fill"/>
      <protection/>
    </xf>
    <xf numFmtId="0" fontId="10" fillId="0" borderId="0" xfId="23" applyFont="1">
      <alignment/>
      <protection/>
    </xf>
    <xf numFmtId="0" fontId="11" fillId="0" borderId="0" xfId="23" applyFont="1">
      <alignment/>
      <protection/>
    </xf>
    <xf numFmtId="0" fontId="10" fillId="0" borderId="0" xfId="23" applyFont="1" applyAlignment="1">
      <alignment horizontal="left"/>
      <protection/>
    </xf>
    <xf numFmtId="0" fontId="10" fillId="0" borderId="0" xfId="23" applyFont="1" applyAlignment="1" quotePrefix="1">
      <alignment horizontal="left"/>
      <protection/>
    </xf>
    <xf numFmtId="0" fontId="6" fillId="0" borderId="0" xfId="24" applyFont="1">
      <alignment/>
      <protection/>
    </xf>
    <xf numFmtId="0" fontId="6" fillId="0" borderId="0" xfId="24" applyFont="1" applyAlignment="1">
      <alignment horizontal="center"/>
      <protection/>
    </xf>
    <xf numFmtId="186" fontId="6" fillId="0" borderId="0" xfId="18" applyNumberFormat="1" applyFont="1" applyAlignment="1">
      <alignment/>
    </xf>
    <xf numFmtId="190" fontId="8" fillId="0" borderId="0" xfId="18" applyNumberFormat="1" applyFont="1" applyBorder="1" applyAlignment="1">
      <alignment horizontal="center"/>
    </xf>
    <xf numFmtId="14" fontId="6" fillId="0" borderId="0" xfId="24" applyNumberFormat="1" applyFont="1" applyBorder="1" applyAlignment="1">
      <alignment horizontal="center"/>
      <protection/>
    </xf>
    <xf numFmtId="3" fontId="10" fillId="0" borderId="0" xfId="17" applyNumberFormat="1" applyFont="1" applyAlignment="1">
      <alignment/>
    </xf>
    <xf numFmtId="0" fontId="9" fillId="0" borderId="0" xfId="24" applyFont="1">
      <alignment/>
      <protection/>
    </xf>
    <xf numFmtId="3" fontId="10" fillId="0" borderId="0" xfId="17" applyNumberFormat="1" applyFont="1" applyAlignment="1" quotePrefix="1">
      <alignment/>
    </xf>
    <xf numFmtId="0" fontId="10" fillId="0" borderId="0" xfId="23" applyFont="1" applyAlignment="1" quotePrefix="1">
      <alignment horizontal="fill"/>
      <protection/>
    </xf>
    <xf numFmtId="49" fontId="10" fillId="0" borderId="0" xfId="17" applyNumberFormat="1" applyFont="1" applyAlignment="1" quotePrefix="1">
      <alignment horizontal="fill"/>
    </xf>
    <xf numFmtId="3" fontId="10" fillId="0" borderId="0" xfId="23" applyNumberFormat="1" applyFont="1" applyAlignment="1" quotePrefix="1">
      <alignment/>
      <protection/>
    </xf>
    <xf numFmtId="3" fontId="10" fillId="0" borderId="0" xfId="17" applyNumberFormat="1" applyFont="1" applyBorder="1" applyAlignment="1">
      <alignment/>
    </xf>
    <xf numFmtId="38" fontId="12" fillId="0" borderId="0" xfId="24" applyNumberFormat="1" applyFont="1" applyBorder="1" applyAlignment="1">
      <alignment horizontal="center"/>
      <protection/>
    </xf>
    <xf numFmtId="3" fontId="10" fillId="0" borderId="0" xfId="23" applyNumberFormat="1" applyFont="1" applyAlignment="1">
      <alignment horizontal="center"/>
      <protection/>
    </xf>
    <xf numFmtId="0" fontId="10" fillId="0" borderId="0" xfId="23" applyFont="1" applyAlignment="1">
      <alignment horizontal="center"/>
      <protection/>
    </xf>
    <xf numFmtId="191" fontId="10" fillId="0" borderId="0" xfId="23" applyNumberFormat="1" applyFont="1" applyAlignment="1">
      <alignment horizontal="center"/>
      <protection/>
    </xf>
    <xf numFmtId="0" fontId="10" fillId="0" borderId="0" xfId="24" applyFont="1" applyBorder="1">
      <alignment/>
      <protection/>
    </xf>
    <xf numFmtId="0" fontId="10" fillId="0" borderId="0" xfId="24" applyFont="1" applyBorder="1" applyAlignment="1">
      <alignment horizontal="center"/>
      <protection/>
    </xf>
    <xf numFmtId="1" fontId="10" fillId="0" borderId="0" xfId="17" applyNumberFormat="1" applyFont="1" applyAlignment="1">
      <alignment/>
    </xf>
    <xf numFmtId="2" fontId="10" fillId="0" borderId="0" xfId="17" applyFont="1" applyAlignment="1" quotePrefix="1">
      <alignment horizontal="fill"/>
    </xf>
    <xf numFmtId="2" fontId="10" fillId="0" borderId="0" xfId="17" applyFont="1" applyAlignment="1" quotePrefix="1">
      <alignment horizontal="left"/>
    </xf>
    <xf numFmtId="0" fontId="10" fillId="0" borderId="0" xfId="23" applyFont="1" quotePrefix="1">
      <alignment/>
      <protection/>
    </xf>
    <xf numFmtId="191" fontId="10" fillId="0" borderId="0" xfId="23" applyNumberFormat="1" applyFont="1">
      <alignment/>
      <protection/>
    </xf>
    <xf numFmtId="0" fontId="10" fillId="0" borderId="0" xfId="23" applyFont="1" applyBorder="1" applyAlignment="1" quotePrefix="1">
      <alignment horizontal="left"/>
      <protection/>
    </xf>
    <xf numFmtId="0" fontId="10" fillId="0" borderId="0" xfId="23" applyFont="1" applyBorder="1" applyAlignment="1">
      <alignment horizontal="left"/>
      <protection/>
    </xf>
    <xf numFmtId="0" fontId="0" fillId="0" borderId="0" xfId="0" applyAlignment="1">
      <alignment/>
    </xf>
    <xf numFmtId="3" fontId="10" fillId="0" borderId="0" xfId="17" applyNumberFormat="1" applyFont="1" applyAlignment="1">
      <alignment/>
    </xf>
    <xf numFmtId="3" fontId="10" fillId="0" borderId="0" xfId="17" applyNumberFormat="1" applyFont="1" applyAlignment="1" quotePrefix="1">
      <alignment horizontal="right"/>
    </xf>
    <xf numFmtId="3" fontId="10" fillId="0" borderId="0" xfId="23" applyNumberFormat="1" applyFont="1" applyAlignment="1" quotePrefix="1">
      <alignment horizontal="right"/>
      <protection/>
    </xf>
    <xf numFmtId="3" fontId="10" fillId="0" borderId="0" xfId="23" applyNumberFormat="1" applyFont="1" applyAlignment="1">
      <alignment/>
      <protection/>
    </xf>
    <xf numFmtId="3" fontId="10" fillId="0" borderId="0" xfId="17" applyNumberFormat="1" applyFont="1" applyBorder="1" applyAlignment="1" quotePrefix="1">
      <alignment/>
    </xf>
    <xf numFmtId="3" fontId="10" fillId="0" borderId="0" xfId="17" applyNumberFormat="1" applyFont="1" applyAlignment="1">
      <alignment horizontal="right"/>
    </xf>
    <xf numFmtId="3" fontId="10" fillId="0" borderId="0" xfId="17" applyNumberFormat="1" applyFont="1" applyBorder="1" applyAlignment="1" quotePrefix="1">
      <alignment horizontal="right"/>
    </xf>
    <xf numFmtId="3" fontId="10" fillId="0" borderId="0" xfId="23" applyNumberFormat="1" applyFont="1" applyBorder="1" applyAlignment="1" quotePrefix="1">
      <alignment/>
      <protection/>
    </xf>
    <xf numFmtId="3" fontId="10" fillId="0" borderId="1" xfId="23" applyNumberFormat="1" applyFont="1" applyBorder="1" applyAlignment="1" quotePrefix="1">
      <alignment/>
      <protection/>
    </xf>
    <xf numFmtId="3" fontId="10" fillId="0" borderId="2" xfId="17" applyNumberFormat="1" applyFont="1" applyBorder="1" applyAlignment="1" quotePrefix="1">
      <alignment/>
    </xf>
    <xf numFmtId="43" fontId="10" fillId="0" borderId="0" xfId="15" applyFont="1" applyAlignment="1" quotePrefix="1">
      <alignment horizontal="right"/>
    </xf>
    <xf numFmtId="43" fontId="6" fillId="0" borderId="0" xfId="15" applyFont="1" applyBorder="1" applyAlignment="1">
      <alignment/>
    </xf>
    <xf numFmtId="3" fontId="10" fillId="0" borderId="0" xfId="17" applyNumberFormat="1" applyFont="1" applyBorder="1" applyAlignment="1">
      <alignment/>
    </xf>
    <xf numFmtId="38" fontId="7" fillId="0" borderId="0" xfId="24" applyNumberFormat="1" applyFont="1" applyAlignment="1">
      <alignment horizontal="left"/>
      <protection/>
    </xf>
    <xf numFmtId="3" fontId="9" fillId="0" borderId="0" xfId="24" applyNumberFormat="1" applyFont="1">
      <alignment/>
      <protection/>
    </xf>
    <xf numFmtId="3" fontId="10" fillId="0" borderId="0" xfId="17" applyNumberFormat="1" applyFont="1" applyFill="1" applyAlignment="1">
      <alignment/>
    </xf>
    <xf numFmtId="3" fontId="10" fillId="0" borderId="0" xfId="17" applyNumberFormat="1" applyFont="1" applyFill="1" applyAlignment="1" quotePrefix="1">
      <alignment/>
    </xf>
    <xf numFmtId="3" fontId="10" fillId="0" borderId="0" xfId="23" applyNumberFormat="1" applyFont="1" applyFill="1" applyBorder="1" applyAlignment="1" quotePrefix="1">
      <alignment/>
      <protection/>
    </xf>
    <xf numFmtId="3" fontId="10" fillId="0" borderId="0" xfId="17" applyNumberFormat="1" applyFont="1" applyFill="1" applyBorder="1" applyAlignment="1" quotePrefix="1">
      <alignment/>
    </xf>
    <xf numFmtId="38" fontId="0" fillId="0" borderId="0" xfId="24" applyNumberFormat="1" applyFont="1" applyAlignment="1" quotePrefix="1">
      <alignment horizontal="left"/>
      <protection/>
    </xf>
    <xf numFmtId="0" fontId="10" fillId="0" borderId="0" xfId="0" applyFont="1" applyAlignment="1">
      <alignment horizontal="center"/>
    </xf>
    <xf numFmtId="0" fontId="10" fillId="0" borderId="0" xfId="23" applyFont="1" applyFill="1" applyAlignment="1">
      <alignment horizontal="left"/>
      <protection/>
    </xf>
    <xf numFmtId="3" fontId="9" fillId="0" borderId="0" xfId="24" applyNumberFormat="1" applyFont="1" applyBorder="1">
      <alignment/>
      <protection/>
    </xf>
    <xf numFmtId="49" fontId="10" fillId="0" borderId="0" xfId="17" applyNumberFormat="1" applyFont="1" applyBorder="1" applyAlignment="1" quotePrefix="1">
      <alignment horizontal="fill"/>
    </xf>
    <xf numFmtId="0" fontId="10" fillId="0" borderId="0" xfId="24" applyFont="1">
      <alignment/>
      <protection/>
    </xf>
    <xf numFmtId="191" fontId="10" fillId="0" borderId="0" xfId="17" applyNumberFormat="1" applyFont="1" applyBorder="1" applyAlignment="1">
      <alignment/>
    </xf>
    <xf numFmtId="3" fontId="10" fillId="0" borderId="0" xfId="23" applyNumberFormat="1" applyFont="1" applyBorder="1" applyAlignment="1" quotePrefix="1">
      <alignment horizontal="right"/>
      <protection/>
    </xf>
    <xf numFmtId="0" fontId="10" fillId="0" borderId="0" xfId="23" applyFont="1" applyBorder="1" quotePrefix="1">
      <alignment/>
      <protection/>
    </xf>
    <xf numFmtId="38" fontId="13" fillId="0" borderId="0" xfId="24" applyNumberFormat="1" applyFont="1" applyAlignment="1">
      <alignment/>
      <protection/>
    </xf>
    <xf numFmtId="0" fontId="10" fillId="0" borderId="3" xfId="23" applyFont="1" applyBorder="1">
      <alignment/>
      <protection/>
    </xf>
    <xf numFmtId="3" fontId="10" fillId="0" borderId="4" xfId="23" applyNumberFormat="1" applyFont="1" applyBorder="1" applyAlignment="1" quotePrefix="1">
      <alignment horizontal="right"/>
      <protection/>
    </xf>
    <xf numFmtId="0" fontId="9" fillId="0" borderId="4" xfId="24" applyFont="1" applyBorder="1">
      <alignment/>
      <protection/>
    </xf>
    <xf numFmtId="0" fontId="9" fillId="0" borderId="5" xfId="24" applyFont="1" applyBorder="1">
      <alignment/>
      <protection/>
    </xf>
    <xf numFmtId="0" fontId="10" fillId="0" borderId="6" xfId="23" applyFont="1" applyBorder="1" quotePrefix="1">
      <alignment/>
      <protection/>
    </xf>
    <xf numFmtId="0" fontId="9" fillId="0" borderId="7" xfId="24" applyFont="1" applyBorder="1">
      <alignment/>
      <protection/>
    </xf>
    <xf numFmtId="0" fontId="10" fillId="0" borderId="6" xfId="23" applyFont="1" applyBorder="1" applyAlignment="1" quotePrefix="1">
      <alignment horizontal="left"/>
      <protection/>
    </xf>
    <xf numFmtId="3" fontId="10" fillId="0" borderId="0" xfId="17" applyNumberFormat="1" applyFont="1" applyBorder="1" applyAlignment="1">
      <alignment horizontal="right"/>
    </xf>
    <xf numFmtId="0" fontId="10" fillId="0" borderId="8" xfId="23" applyFont="1" applyBorder="1" applyAlignment="1" quotePrefix="1">
      <alignment horizontal="left"/>
      <protection/>
    </xf>
    <xf numFmtId="3" fontId="10" fillId="0" borderId="2" xfId="17" applyNumberFormat="1" applyFont="1" applyBorder="1" applyAlignment="1">
      <alignment horizontal="right"/>
    </xf>
    <xf numFmtId="3" fontId="10" fillId="0" borderId="2" xfId="23" applyNumberFormat="1" applyFont="1" applyBorder="1" applyAlignment="1" quotePrefix="1">
      <alignment horizontal="right"/>
      <protection/>
    </xf>
    <xf numFmtId="0" fontId="9" fillId="0" borderId="2" xfId="24" applyFont="1" applyBorder="1">
      <alignment/>
      <protection/>
    </xf>
    <xf numFmtId="3" fontId="10" fillId="0" borderId="2" xfId="17" applyNumberFormat="1" applyFont="1" applyBorder="1" applyAlignment="1" quotePrefix="1">
      <alignment horizontal="right"/>
    </xf>
    <xf numFmtId="3" fontId="9" fillId="0" borderId="2" xfId="24" applyNumberFormat="1" applyFont="1" applyBorder="1">
      <alignment/>
      <protection/>
    </xf>
    <xf numFmtId="0" fontId="9" fillId="0" borderId="9" xfId="24" applyFont="1" applyBorder="1">
      <alignment/>
      <protection/>
    </xf>
    <xf numFmtId="0" fontId="9" fillId="0" borderId="0" xfId="24" applyFont="1" applyFill="1" applyBorder="1">
      <alignment/>
      <protection/>
    </xf>
    <xf numFmtId="0" fontId="0" fillId="0" borderId="0" xfId="23" applyFont="1" applyFill="1">
      <alignment/>
      <protection/>
    </xf>
    <xf numFmtId="0" fontId="9" fillId="0" borderId="0" xfId="24" applyFont="1" applyFill="1">
      <alignment/>
      <protection/>
    </xf>
    <xf numFmtId="0" fontId="8" fillId="0" borderId="0" xfId="24" applyFont="1" applyFill="1" applyBorder="1" applyAlignment="1">
      <alignment horizontal="center"/>
      <protection/>
    </xf>
    <xf numFmtId="186" fontId="8" fillId="0" borderId="0" xfId="18" applyNumberFormat="1" applyFont="1" applyFill="1" applyBorder="1" applyAlignment="1">
      <alignment horizontal="center"/>
    </xf>
    <xf numFmtId="186" fontId="6" fillId="0" borderId="0" xfId="18" applyNumberFormat="1" applyFont="1" applyFill="1" applyBorder="1" applyAlignment="1">
      <alignment horizontal="center"/>
    </xf>
    <xf numFmtId="0" fontId="6" fillId="0" borderId="0" xfId="24" applyFont="1" applyFill="1" applyBorder="1" applyAlignment="1">
      <alignment horizontal="center"/>
      <protection/>
    </xf>
    <xf numFmtId="3" fontId="10" fillId="0" borderId="0" xfId="17" applyNumberFormat="1" applyFont="1" applyFill="1" applyBorder="1" applyAlignment="1">
      <alignment/>
    </xf>
    <xf numFmtId="3" fontId="6" fillId="0" borderId="0" xfId="24" applyNumberFormat="1" applyFont="1" applyFill="1" applyAlignment="1">
      <alignment/>
      <protection/>
    </xf>
    <xf numFmtId="3" fontId="8" fillId="0" borderId="0" xfId="24" applyNumberFormat="1" applyFont="1" applyFill="1" applyBorder="1" applyAlignment="1">
      <alignment horizontal="center"/>
      <protection/>
    </xf>
    <xf numFmtId="14" fontId="6" fillId="0" borderId="0" xfId="24" applyNumberFormat="1" applyFont="1" applyFill="1" applyBorder="1" applyAlignment="1" quotePrefix="1">
      <alignment horizontal="center"/>
      <protection/>
    </xf>
    <xf numFmtId="14" fontId="6" fillId="0" borderId="0" xfId="24" applyNumberFormat="1" applyFont="1" applyFill="1" applyBorder="1" applyAlignment="1">
      <alignment horizontal="center"/>
      <protection/>
    </xf>
    <xf numFmtId="3" fontId="6" fillId="0" borderId="0" xfId="18" applyNumberFormat="1" applyFont="1" applyFill="1" applyBorder="1" applyAlignment="1">
      <alignment horizontal="center"/>
    </xf>
    <xf numFmtId="49" fontId="10" fillId="0" borderId="0" xfId="17" applyNumberFormat="1" applyFont="1" applyFill="1" applyBorder="1" applyAlignment="1" quotePrefix="1">
      <alignment horizontal="fill"/>
    </xf>
    <xf numFmtId="3" fontId="10" fillId="0" borderId="0" xfId="17" applyNumberFormat="1" applyFont="1" applyFill="1" applyBorder="1" applyAlignment="1">
      <alignment/>
    </xf>
    <xf numFmtId="49" fontId="10" fillId="0" borderId="0" xfId="17" applyNumberFormat="1" applyFont="1" applyFill="1" applyAlignment="1" quotePrefix="1">
      <alignment horizontal="fill"/>
    </xf>
    <xf numFmtId="0" fontId="10" fillId="0" borderId="0" xfId="23" applyFont="1" applyFill="1" applyAlignment="1" quotePrefix="1">
      <alignment horizontal="fill"/>
      <protection/>
    </xf>
    <xf numFmtId="3" fontId="10" fillId="0" borderId="0" xfId="17" applyNumberFormat="1" applyFont="1" applyFill="1" applyAlignment="1">
      <alignment horizontal="right"/>
    </xf>
    <xf numFmtId="3" fontId="10" fillId="0" borderId="0" xfId="17" applyNumberFormat="1" applyFont="1" applyFill="1" applyAlignment="1">
      <alignment/>
    </xf>
    <xf numFmtId="0" fontId="10" fillId="0" borderId="0" xfId="23" applyFont="1" applyFill="1" applyBorder="1" applyAlignment="1" quotePrefix="1">
      <alignment horizontal="fill"/>
      <protection/>
    </xf>
    <xf numFmtId="43" fontId="6" fillId="0" borderId="0" xfId="15" applyFont="1" applyFill="1" applyBorder="1" applyAlignment="1">
      <alignment/>
    </xf>
    <xf numFmtId="3" fontId="6" fillId="0" borderId="0" xfId="18" applyNumberFormat="1" applyFont="1" applyFill="1" applyAlignment="1">
      <alignment/>
    </xf>
    <xf numFmtId="38" fontId="5" fillId="0" borderId="0" xfId="24" applyNumberFormat="1" applyFont="1" applyFill="1" applyBorder="1" applyAlignment="1">
      <alignment horizontal="left"/>
      <protection/>
    </xf>
    <xf numFmtId="38" fontId="6" fillId="0" borderId="0" xfId="24" applyNumberFormat="1" applyFont="1" applyFill="1" applyAlignment="1">
      <alignment horizontal="center"/>
      <protection/>
    </xf>
    <xf numFmtId="186" fontId="6" fillId="0" borderId="0" xfId="18" applyNumberFormat="1" applyFont="1" applyFill="1" applyBorder="1" applyAlignment="1">
      <alignment/>
    </xf>
    <xf numFmtId="0" fontId="6" fillId="0" borderId="0" xfId="24" applyFont="1" applyFill="1">
      <alignment/>
      <protection/>
    </xf>
    <xf numFmtId="186" fontId="6" fillId="0" borderId="0" xfId="18" applyNumberFormat="1" applyFont="1" applyFill="1" applyAlignment="1">
      <alignment/>
    </xf>
    <xf numFmtId="0" fontId="0" fillId="0" borderId="0" xfId="23" applyFill="1">
      <alignment/>
      <protection/>
    </xf>
    <xf numFmtId="38" fontId="6" fillId="0" borderId="0" xfId="24" applyNumberFormat="1" applyFont="1" applyFill="1" applyAlignment="1">
      <alignment horizontal="left"/>
      <protection/>
    </xf>
    <xf numFmtId="0" fontId="6" fillId="0" borderId="0" xfId="24" applyFont="1" applyFill="1" applyBorder="1">
      <alignment/>
      <protection/>
    </xf>
    <xf numFmtId="0" fontId="8" fillId="0" borderId="0" xfId="24" applyFont="1" applyFill="1" applyBorder="1">
      <alignment/>
      <protection/>
    </xf>
    <xf numFmtId="0" fontId="9" fillId="0" borderId="0" xfId="24" applyFont="1" applyFill="1" applyBorder="1" quotePrefix="1">
      <alignment/>
      <protection/>
    </xf>
    <xf numFmtId="0" fontId="10" fillId="0" borderId="0" xfId="23" applyFont="1" applyFill="1" applyBorder="1">
      <alignment/>
      <protection/>
    </xf>
    <xf numFmtId="0" fontId="10" fillId="0" borderId="0" xfId="23" applyFont="1" applyFill="1">
      <alignment/>
      <protection/>
    </xf>
    <xf numFmtId="0" fontId="11" fillId="0" borderId="0" xfId="23" applyFont="1" applyFill="1">
      <alignment/>
      <protection/>
    </xf>
    <xf numFmtId="0" fontId="10" fillId="0" borderId="0" xfId="23" applyFont="1" applyFill="1" applyAlignment="1" quotePrefix="1">
      <alignment horizontal="left"/>
      <protection/>
    </xf>
    <xf numFmtId="0" fontId="10" fillId="0" borderId="0" xfId="23" applyFont="1" applyFill="1" quotePrefix="1">
      <alignment/>
      <protection/>
    </xf>
    <xf numFmtId="3" fontId="10" fillId="0" borderId="0" xfId="23" applyNumberFormat="1" applyFont="1" applyFill="1" applyAlignment="1" quotePrefix="1">
      <alignment horizontal="right"/>
      <protection/>
    </xf>
    <xf numFmtId="38" fontId="13" fillId="0" borderId="0" xfId="24" applyNumberFormat="1" applyFont="1" applyAlignment="1">
      <alignment horizontal="left"/>
      <protection/>
    </xf>
    <xf numFmtId="49" fontId="10" fillId="0" borderId="0" xfId="17" applyNumberFormat="1" applyFont="1" applyAlignment="1">
      <alignment horizontal="fill"/>
    </xf>
    <xf numFmtId="3" fontId="9" fillId="2" borderId="0" xfId="24" applyNumberFormat="1" applyFont="1" applyFill="1" applyBorder="1">
      <alignment/>
      <protection/>
    </xf>
    <xf numFmtId="3" fontId="9" fillId="0" borderId="0" xfId="24" applyNumberFormat="1" applyFont="1" applyFill="1" applyBorder="1">
      <alignment/>
      <protection/>
    </xf>
    <xf numFmtId="3" fontId="6" fillId="0" borderId="0" xfId="24" applyNumberFormat="1" applyFont="1" applyBorder="1">
      <alignment/>
      <protection/>
    </xf>
    <xf numFmtId="3" fontId="6" fillId="3" borderId="0" xfId="24" applyNumberFormat="1" applyFont="1" applyFill="1" applyBorder="1">
      <alignment/>
      <protection/>
    </xf>
    <xf numFmtId="3" fontId="10" fillId="0" borderId="1" xfId="23" applyNumberFormat="1" applyFont="1" applyFill="1" applyBorder="1" applyAlignment="1" quotePrefix="1">
      <alignment/>
      <protection/>
    </xf>
    <xf numFmtId="3" fontId="10" fillId="0" borderId="2" xfId="23" applyNumberFormat="1" applyFont="1" applyFill="1" applyBorder="1" applyAlignment="1" quotePrefix="1">
      <alignment/>
      <protection/>
    </xf>
    <xf numFmtId="38" fontId="7" fillId="0" borderId="0" xfId="24" applyNumberFormat="1" applyFont="1" applyFill="1" applyAlignment="1">
      <alignment horizontal="left"/>
      <protection/>
    </xf>
    <xf numFmtId="190" fontId="8" fillId="0" borderId="0" xfId="18" applyNumberFormat="1" applyFont="1" applyFill="1" applyBorder="1" applyAlignment="1">
      <alignment horizontal="center"/>
    </xf>
    <xf numFmtId="3" fontId="9" fillId="0" borderId="0" xfId="24" applyNumberFormat="1" applyFont="1" applyFill="1">
      <alignment/>
      <protection/>
    </xf>
    <xf numFmtId="3" fontId="0" fillId="0" borderId="0" xfId="23" applyNumberFormat="1" applyFill="1">
      <alignment/>
      <protection/>
    </xf>
    <xf numFmtId="0" fontId="0" fillId="0" borderId="0" xfId="0" applyBorder="1" applyAlignment="1">
      <alignment wrapText="1"/>
    </xf>
    <xf numFmtId="37" fontId="10" fillId="0" borderId="0" xfId="17" applyNumberFormat="1" applyFont="1" applyFill="1" applyBorder="1" applyAlignment="1">
      <alignment/>
    </xf>
    <xf numFmtId="37" fontId="10" fillId="0" borderId="0" xfId="23" applyNumberFormat="1" applyFont="1" applyFill="1" applyBorder="1" applyAlignment="1" quotePrefix="1">
      <alignment horizontal="fill"/>
      <protection/>
    </xf>
    <xf numFmtId="39" fontId="10" fillId="0" borderId="0" xfId="15" applyNumberFormat="1" applyFont="1" applyFill="1" applyAlignment="1">
      <alignment/>
    </xf>
    <xf numFmtId="39" fontId="10" fillId="0" borderId="0" xfId="17" applyNumberFormat="1" applyFont="1" applyFill="1" applyAlignment="1">
      <alignment/>
    </xf>
    <xf numFmtId="39" fontId="10" fillId="0" borderId="0" xfId="23" applyNumberFormat="1" applyFont="1" applyFill="1" applyBorder="1" applyAlignment="1" quotePrefix="1">
      <alignment horizontal="fill"/>
      <protection/>
    </xf>
    <xf numFmtId="39" fontId="10" fillId="0" borderId="0" xfId="17" applyNumberFormat="1" applyFont="1" applyFill="1" applyAlignment="1" quotePrefix="1">
      <alignment horizontal="right"/>
    </xf>
    <xf numFmtId="39" fontId="10" fillId="0" borderId="0" xfId="17" applyNumberFormat="1" applyFont="1" applyFill="1" applyBorder="1" applyAlignment="1">
      <alignment/>
    </xf>
    <xf numFmtId="3" fontId="10" fillId="0" borderId="2" xfId="23" applyNumberFormat="1" applyFont="1" applyBorder="1" applyAlignment="1" quotePrefix="1">
      <alignment/>
      <protection/>
    </xf>
    <xf numFmtId="38" fontId="4" fillId="0" borderId="0" xfId="24" applyNumberFormat="1" applyFont="1" applyFill="1" applyBorder="1" applyAlignment="1">
      <alignment horizontal="left"/>
      <protection/>
    </xf>
    <xf numFmtId="38" fontId="5" fillId="0" borderId="0" xfId="24" applyNumberFormat="1" applyFont="1" applyFill="1" applyBorder="1" applyAlignment="1">
      <alignment horizontal="left"/>
      <protection/>
    </xf>
    <xf numFmtId="38" fontId="6" fillId="0" borderId="0" xfId="24" applyNumberFormat="1" applyFont="1" applyFill="1" applyAlignment="1">
      <alignment horizontal="left"/>
      <protection/>
    </xf>
    <xf numFmtId="38" fontId="6" fillId="0" borderId="0" xfId="24" applyNumberFormat="1" applyFont="1" applyFill="1" applyAlignment="1">
      <alignment horizontal="center"/>
      <protection/>
    </xf>
    <xf numFmtId="0" fontId="6" fillId="0" borderId="0" xfId="24" applyFont="1" applyFill="1" applyAlignment="1">
      <alignment horizontal="center"/>
      <protection/>
    </xf>
    <xf numFmtId="38" fontId="7" fillId="0" borderId="0" xfId="24" applyNumberFormat="1" applyFont="1" applyFill="1" applyAlignment="1">
      <alignment horizontal="left"/>
      <protection/>
    </xf>
    <xf numFmtId="0" fontId="8" fillId="0" borderId="0" xfId="24" applyFont="1" applyFill="1" applyBorder="1" applyAlignment="1">
      <alignment horizontal="center"/>
      <protection/>
    </xf>
    <xf numFmtId="0" fontId="6" fillId="0" borderId="0" xfId="24" applyFont="1" applyAlignment="1">
      <alignment horizontal="center"/>
      <protection/>
    </xf>
    <xf numFmtId="38" fontId="4" fillId="0" borderId="0" xfId="24" applyNumberFormat="1" applyFont="1" applyBorder="1" applyAlignment="1">
      <alignment horizontal="left"/>
      <protection/>
    </xf>
    <xf numFmtId="38" fontId="5" fillId="0" borderId="0" xfId="24" applyNumberFormat="1" applyFont="1" applyBorder="1" applyAlignment="1">
      <alignment horizontal="left"/>
      <protection/>
    </xf>
    <xf numFmtId="38" fontId="6" fillId="0" borderId="0" xfId="24" applyNumberFormat="1" applyFont="1" applyAlignment="1">
      <alignment horizontal="center"/>
      <protection/>
    </xf>
    <xf numFmtId="38" fontId="6" fillId="0" borderId="0" xfId="24" applyNumberFormat="1" applyFont="1" applyAlignment="1">
      <alignment horizontal="left"/>
      <protection/>
    </xf>
    <xf numFmtId="38" fontId="7" fillId="0" borderId="0" xfId="24" applyNumberFormat="1" applyFont="1" applyAlignment="1">
      <alignment horizontal="left"/>
      <protection/>
    </xf>
    <xf numFmtId="0" fontId="10" fillId="0" borderId="7" xfId="23" applyFont="1" applyBorder="1" applyAlignment="1">
      <alignment wrapText="1"/>
      <protection/>
    </xf>
    <xf numFmtId="0" fontId="0" fillId="0" borderId="7" xfId="0" applyBorder="1" applyAlignment="1">
      <alignment wrapText="1"/>
    </xf>
  </cellXfs>
  <cellStyles count="12">
    <cellStyle name="Normal" xfId="0"/>
    <cellStyle name="Comma" xfId="15"/>
    <cellStyle name="Comma [0]" xfId="16"/>
    <cellStyle name="Comma_Bursa-2005-Q3 FS" xfId="17"/>
    <cellStyle name="Comma_RCORP KLSE BS" xfId="18"/>
    <cellStyle name="Currency" xfId="19"/>
    <cellStyle name="Currency [0]" xfId="20"/>
    <cellStyle name="Followed Hyperlink" xfId="21"/>
    <cellStyle name="Hyperlink" xfId="22"/>
    <cellStyle name="Normal_Bursa-2005-Q3 FS" xfId="23"/>
    <cellStyle name="Normal_RCORP KLSE B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10</xdr:col>
      <xdr:colOff>609600</xdr:colOff>
      <xdr:row>16</xdr:row>
      <xdr:rowOff>9525</xdr:rowOff>
    </xdr:to>
    <xdr:sp>
      <xdr:nvSpPr>
        <xdr:cNvPr id="1" name="TextBox 1"/>
        <xdr:cNvSpPr txBox="1">
          <a:spLocks noChangeArrowheads="1"/>
        </xdr:cNvSpPr>
      </xdr:nvSpPr>
      <xdr:spPr>
        <a:xfrm>
          <a:off x="628650" y="1295400"/>
          <a:ext cx="5486400" cy="13049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financial statements comply with applicable approved accounting standards issued or adopted by the Malaysian Accounting Standards Board ("MASB") and the provisions of the Companies Act, 1965.
The measurement bases applied in the preparation of the financial statements include cost, amortised cost, recoverable value, realisable value and fair value as indicated in the accounting policies set out below.  Accounting estimates are used in measuring these values.</a:t>
          </a:r>
        </a:p>
      </xdr:txBody>
    </xdr:sp>
    <xdr:clientData/>
  </xdr:twoCellAnchor>
  <xdr:twoCellAnchor>
    <xdr:from>
      <xdr:col>2</xdr:col>
      <xdr:colOff>0</xdr:colOff>
      <xdr:row>19</xdr:row>
      <xdr:rowOff>0</xdr:rowOff>
    </xdr:from>
    <xdr:to>
      <xdr:col>10</xdr:col>
      <xdr:colOff>609600</xdr:colOff>
      <xdr:row>26</xdr:row>
      <xdr:rowOff>9525</xdr:rowOff>
    </xdr:to>
    <xdr:sp>
      <xdr:nvSpPr>
        <xdr:cNvPr id="2" name="TextBox 2"/>
        <xdr:cNvSpPr txBox="1">
          <a:spLocks noChangeArrowheads="1"/>
        </xdr:cNvSpPr>
      </xdr:nvSpPr>
      <xdr:spPr>
        <a:xfrm>
          <a:off x="628650" y="3076575"/>
          <a:ext cx="5486400" cy="1143000"/>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A subsidiary company is a company in which the Company has the power to control the financial and operating policies so as to obtain benefits from its activities.`
The Company's interests in subsidiary companies are stated at cost less accumulated impairment loss.  The investment are written down when there is an impairment loss on the value of such investments.  The impairment loss is charged to the income statement.</a:t>
          </a:r>
        </a:p>
      </xdr:txBody>
    </xdr:sp>
    <xdr:clientData/>
  </xdr:twoCellAnchor>
  <xdr:twoCellAnchor>
    <xdr:from>
      <xdr:col>2</xdr:col>
      <xdr:colOff>0</xdr:colOff>
      <xdr:row>29</xdr:row>
      <xdr:rowOff>0</xdr:rowOff>
    </xdr:from>
    <xdr:to>
      <xdr:col>10</xdr:col>
      <xdr:colOff>609600</xdr:colOff>
      <xdr:row>38</xdr:row>
      <xdr:rowOff>0</xdr:rowOff>
    </xdr:to>
    <xdr:sp>
      <xdr:nvSpPr>
        <xdr:cNvPr id="3" name="TextBox 3"/>
        <xdr:cNvSpPr txBox="1">
          <a:spLocks noChangeArrowheads="1"/>
        </xdr:cNvSpPr>
      </xdr:nvSpPr>
      <xdr:spPr>
        <a:xfrm>
          <a:off x="628650" y="4695825"/>
          <a:ext cx="5486400" cy="14573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consolidated financial statements include the audited financial statements of the Company and all its subsidiary companies made up to the ned of the financial year.  All material inter-company transactions are eliminated on consolidation and the consolidated financial statements reflect external transactions only.  Unrealised gains on transactions are eliminated in full and unrealised losses are also eliminated in full unless cost can not be recovered.  The financial statements of the subsidiary companies are consolidated on the acquisition method of accounting and the results of the subsidiary companies acquried or disposed of are included in the consolidated financial statements from the date of acquisition or up to the date of disposal.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wner\Desktop\Kris%20Chan\Consol\2006-Q3\R.Corp.Conso%20-%2006-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overed_Sheet1"/>
      <sheetName val="Title"/>
      <sheetName val="CSF"/>
      <sheetName val="BS-IS"/>
      <sheetName val="ConsoAdj"/>
      <sheetName val="PPE"/>
      <sheetName val="Notes"/>
      <sheetName val="Segt"/>
      <sheetName val="R.Corp-Info"/>
      <sheetName val="RCorp"/>
      <sheetName val="RMedia"/>
      <sheetName val="RBidara"/>
      <sheetName val="RConstr"/>
      <sheetName val="R.Coolers"/>
      <sheetName val="R.Holdings"/>
      <sheetName val="RCorp-trend"/>
    </sheetNames>
    <sheetDataSet>
      <sheetData sheetId="3">
        <row r="9">
          <cell r="X9">
            <v>1430000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2:C40"/>
  <sheetViews>
    <sheetView zoomScale="85" zoomScaleNormal="85" workbookViewId="0" topLeftCell="A1">
      <selection activeCell="A1" sqref="A1"/>
    </sheetView>
  </sheetViews>
  <sheetFormatPr defaultColWidth="9.140625" defaultRowHeight="12.75"/>
  <cols>
    <col min="1" max="1" width="3.7109375" style="1" customWidth="1"/>
    <col min="2" max="2" width="5.7109375" style="1" customWidth="1"/>
    <col min="3" max="16384" width="9.140625" style="1" customWidth="1"/>
  </cols>
  <sheetData>
    <row r="2" ht="12.75">
      <c r="B2" s="2" t="s">
        <v>3</v>
      </c>
    </row>
    <row r="3" ht="12.75">
      <c r="B3" s="2" t="s">
        <v>13</v>
      </c>
    </row>
    <row r="5" ht="12.75">
      <c r="B5" s="1" t="s">
        <v>14</v>
      </c>
    </row>
    <row r="7" spans="2:3" ht="12.75">
      <c r="B7" s="1" t="s">
        <v>15</v>
      </c>
      <c r="C7" s="1" t="s">
        <v>16</v>
      </c>
    </row>
    <row r="18" spans="2:3" ht="12.75">
      <c r="B18" s="1" t="s">
        <v>17</v>
      </c>
      <c r="C18" s="1" t="s">
        <v>18</v>
      </c>
    </row>
    <row r="28" spans="2:3" ht="12.75">
      <c r="B28" s="1" t="s">
        <v>19</v>
      </c>
      <c r="C28" s="1" t="s">
        <v>20</v>
      </c>
    </row>
    <row r="40" spans="2:3" ht="12.75">
      <c r="B40" s="1" t="s">
        <v>21</v>
      </c>
      <c r="C40" s="1" t="s">
        <v>22</v>
      </c>
    </row>
  </sheetData>
  <printOptions/>
  <pageMargins left="0.3937007874015748" right="0.3937007874015748" top="0.3937007874015748" bottom="0.3937007874015748" header="0.07874015748031496" footer="0.0787401574803149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0"/>
  <sheetViews>
    <sheetView showGridLines="0" workbookViewId="0" topLeftCell="A1">
      <selection activeCell="B47" sqref="B47"/>
    </sheetView>
  </sheetViews>
  <sheetFormatPr defaultColWidth="9.140625" defaultRowHeight="12.75"/>
  <cols>
    <col min="1" max="1" width="6.7109375" style="113" customWidth="1"/>
    <col min="2" max="2" width="36.00390625" style="113" customWidth="1"/>
    <col min="3" max="3" width="14.57421875" style="113" customWidth="1"/>
    <col min="4" max="4" width="14.28125" style="114" customWidth="1"/>
    <col min="5" max="5" width="14.57421875" style="113" customWidth="1"/>
    <col min="6" max="6" width="15.57421875" style="113" customWidth="1"/>
    <col min="7" max="10" width="0" style="115" hidden="1" customWidth="1"/>
    <col min="11" max="16384" width="9.140625" style="115" customWidth="1"/>
  </cols>
  <sheetData>
    <row r="1" spans="1:6" ht="16.5" customHeight="1">
      <c r="A1" s="147" t="s">
        <v>4</v>
      </c>
      <c r="B1" s="147"/>
      <c r="C1" s="147"/>
      <c r="D1" s="147"/>
      <c r="E1" s="147"/>
      <c r="F1" s="147"/>
    </row>
    <row r="2" spans="1:6" ht="10.5" customHeight="1">
      <c r="A2" s="148" t="s">
        <v>23</v>
      </c>
      <c r="B2" s="148"/>
      <c r="C2" s="148"/>
      <c r="D2" s="148"/>
      <c r="E2" s="148"/>
      <c r="F2" s="148"/>
    </row>
    <row r="3" spans="1:6" ht="12.75">
      <c r="A3" s="110"/>
      <c r="B3" s="110"/>
      <c r="C3" s="110"/>
      <c r="D3" s="110"/>
      <c r="E3" s="110"/>
      <c r="F3" s="110"/>
    </row>
    <row r="4" spans="1:6" ht="12.75">
      <c r="A4" s="152" t="s">
        <v>112</v>
      </c>
      <c r="B4" s="152"/>
      <c r="C4" s="152"/>
      <c r="D4" s="152"/>
      <c r="E4" s="152"/>
      <c r="F4" s="152"/>
    </row>
    <row r="5" spans="1:6" ht="12.75">
      <c r="A5" s="149" t="s">
        <v>24</v>
      </c>
      <c r="B5" s="149"/>
      <c r="C5" s="149"/>
      <c r="D5" s="149"/>
      <c r="E5" s="149"/>
      <c r="F5" s="149"/>
    </row>
    <row r="6" spans="1:6" ht="12.75">
      <c r="A6" s="116"/>
      <c r="B6" s="116"/>
      <c r="C6" s="111"/>
      <c r="D6" s="111"/>
      <c r="E6" s="111"/>
      <c r="F6" s="111"/>
    </row>
    <row r="7" spans="1:6" ht="12.75">
      <c r="A7" s="117"/>
      <c r="B7" s="117"/>
      <c r="C7" s="153" t="s">
        <v>25</v>
      </c>
      <c r="D7" s="153"/>
      <c r="E7" s="153" t="s">
        <v>54</v>
      </c>
      <c r="F7" s="153"/>
    </row>
    <row r="8" spans="1:6" ht="12.75">
      <c r="A8" s="118"/>
      <c r="B8" s="118"/>
      <c r="C8" s="91" t="s">
        <v>26</v>
      </c>
      <c r="D8" s="92" t="s">
        <v>27</v>
      </c>
      <c r="E8" s="91" t="s">
        <v>26</v>
      </c>
      <c r="F8" s="91" t="s">
        <v>27</v>
      </c>
    </row>
    <row r="9" spans="1:6" ht="12.75">
      <c r="A9" s="118"/>
      <c r="B9" s="118"/>
      <c r="C9" s="91" t="s">
        <v>28</v>
      </c>
      <c r="D9" s="92" t="s">
        <v>29</v>
      </c>
      <c r="E9" s="91" t="s">
        <v>28</v>
      </c>
      <c r="F9" s="91" t="s">
        <v>29</v>
      </c>
    </row>
    <row r="10" spans="1:6" ht="12.75">
      <c r="A10" s="118"/>
      <c r="B10" s="118"/>
      <c r="C10" s="91" t="s">
        <v>30</v>
      </c>
      <c r="D10" s="92" t="s">
        <v>30</v>
      </c>
      <c r="E10" s="91" t="s">
        <v>31</v>
      </c>
      <c r="F10" s="91" t="s">
        <v>32</v>
      </c>
    </row>
    <row r="11" spans="1:6" ht="12.75">
      <c r="A11" s="117"/>
      <c r="B11" s="117"/>
      <c r="C11" s="98" t="s">
        <v>109</v>
      </c>
      <c r="D11" s="98" t="s">
        <v>53</v>
      </c>
      <c r="E11" s="98" t="str">
        <f>C11</f>
        <v>31/12/2006</v>
      </c>
      <c r="F11" s="98" t="str">
        <f>D11</f>
        <v>31/12/2005</v>
      </c>
    </row>
    <row r="12" spans="1:6" ht="12.75">
      <c r="A12" s="117"/>
      <c r="B12" s="117"/>
      <c r="C12" s="94" t="s">
        <v>33</v>
      </c>
      <c r="D12" s="93" t="s">
        <v>33</v>
      </c>
      <c r="E12" s="94" t="s">
        <v>33</v>
      </c>
      <c r="F12" s="94" t="s">
        <v>33</v>
      </c>
    </row>
    <row r="13" spans="1:10" ht="15">
      <c r="A13" s="119"/>
      <c r="B13" s="120" t="s">
        <v>34</v>
      </c>
      <c r="C13" s="139">
        <f>E13-J13</f>
        <v>22761</v>
      </c>
      <c r="D13" s="139">
        <v>20974</v>
      </c>
      <c r="E13" s="139">
        <v>102620</v>
      </c>
      <c r="F13" s="139">
        <v>72792</v>
      </c>
      <c r="G13" s="137"/>
      <c r="H13" s="115">
        <v>79859</v>
      </c>
      <c r="I13" s="137">
        <f>E13-H13</f>
        <v>22761</v>
      </c>
      <c r="J13" s="115">
        <v>79859</v>
      </c>
    </row>
    <row r="14" spans="1:7" ht="15">
      <c r="A14" s="88"/>
      <c r="B14" s="120"/>
      <c r="C14" s="140"/>
      <c r="D14" s="140"/>
      <c r="E14" s="140"/>
      <c r="F14" s="140"/>
      <c r="G14" s="137"/>
    </row>
    <row r="15" spans="1:10" ht="15">
      <c r="A15" s="88"/>
      <c r="B15" s="121" t="s">
        <v>35</v>
      </c>
      <c r="C15" s="139">
        <f>E15-J15</f>
        <v>-24594</v>
      </c>
      <c r="D15" s="139">
        <v>-19234</v>
      </c>
      <c r="E15" s="139">
        <v>-92442</v>
      </c>
      <c r="F15" s="139">
        <v>-68520</v>
      </c>
      <c r="G15" s="137"/>
      <c r="H15" s="115">
        <v>-67848</v>
      </c>
      <c r="I15" s="137">
        <f>E15-H15</f>
        <v>-24594</v>
      </c>
      <c r="J15" s="115">
        <v>-67848</v>
      </c>
    </row>
    <row r="16" spans="1:7" ht="15">
      <c r="A16" s="119"/>
      <c r="B16" s="122"/>
      <c r="C16" s="140" t="s">
        <v>1</v>
      </c>
      <c r="D16" s="140" t="s">
        <v>1</v>
      </c>
      <c r="E16" s="140"/>
      <c r="F16" s="140" t="s">
        <v>1</v>
      </c>
      <c r="G16" s="137"/>
    </row>
    <row r="17" spans="1:10" ht="15">
      <c r="A17" s="88"/>
      <c r="B17" s="121" t="s">
        <v>114</v>
      </c>
      <c r="C17" s="139">
        <f>SUM(C13:C16)</f>
        <v>-1833</v>
      </c>
      <c r="D17" s="139">
        <f>SUM(D13:D16)</f>
        <v>1740</v>
      </c>
      <c r="E17" s="139">
        <f>SUM(E13:E15)</f>
        <v>10178</v>
      </c>
      <c r="F17" s="139">
        <f>SUM(F13:F16)</f>
        <v>4272</v>
      </c>
      <c r="G17" s="137"/>
      <c r="J17" s="115">
        <v>12011</v>
      </c>
    </row>
    <row r="18" spans="1:7" ht="15">
      <c r="A18" s="88"/>
      <c r="B18" s="121"/>
      <c r="C18" s="139"/>
      <c r="D18" s="139"/>
      <c r="E18" s="139"/>
      <c r="F18" s="139"/>
      <c r="G18" s="137"/>
    </row>
    <row r="19" spans="1:10" ht="15">
      <c r="A19" s="88"/>
      <c r="B19" s="121" t="s">
        <v>36</v>
      </c>
      <c r="C19" s="139">
        <f>E19-J19</f>
        <v>-400</v>
      </c>
      <c r="D19" s="139">
        <v>485</v>
      </c>
      <c r="E19" s="139">
        <v>1174</v>
      </c>
      <c r="F19" s="139">
        <v>1634</v>
      </c>
      <c r="G19" s="137"/>
      <c r="H19" s="115">
        <v>1574</v>
      </c>
      <c r="I19" s="137">
        <f>E19-H19</f>
        <v>-400</v>
      </c>
      <c r="J19" s="115">
        <v>1574</v>
      </c>
    </row>
    <row r="20" spans="1:7" ht="15">
      <c r="A20" s="88"/>
      <c r="B20" s="121"/>
      <c r="C20" s="139"/>
      <c r="D20" s="139"/>
      <c r="E20" s="139"/>
      <c r="F20" s="139"/>
      <c r="G20" s="137"/>
    </row>
    <row r="21" spans="1:10" s="89" customFormat="1" ht="15">
      <c r="A21" s="88"/>
      <c r="B21" s="121" t="s">
        <v>106</v>
      </c>
      <c r="C21" s="139">
        <f>E21-J21</f>
        <v>-3372</v>
      </c>
      <c r="D21" s="139">
        <v>-4100</v>
      </c>
      <c r="E21" s="139">
        <f>-2857-9003-206</f>
        <v>-12066</v>
      </c>
      <c r="F21" s="139">
        <v>-8608</v>
      </c>
      <c r="G21" s="137"/>
      <c r="H21" s="89">
        <v>-8694</v>
      </c>
      <c r="I21" s="137">
        <f>E21-H21</f>
        <v>-3372</v>
      </c>
      <c r="J21" s="89">
        <v>-8694</v>
      </c>
    </row>
    <row r="22" spans="1:7" ht="15">
      <c r="A22" s="88"/>
      <c r="B22" s="121"/>
      <c r="C22" s="139"/>
      <c r="D22" s="139"/>
      <c r="E22" s="139"/>
      <c r="F22" s="139"/>
      <c r="G22" s="137"/>
    </row>
    <row r="23" spans="1:10" ht="15">
      <c r="A23" s="88"/>
      <c r="B23" s="121" t="s">
        <v>37</v>
      </c>
      <c r="C23" s="139">
        <f>E23-J23</f>
        <v>-477</v>
      </c>
      <c r="D23" s="139">
        <v>-345</v>
      </c>
      <c r="E23" s="139">
        <v>-1633</v>
      </c>
      <c r="F23" s="139">
        <v>-1326</v>
      </c>
      <c r="G23" s="137"/>
      <c r="H23" s="115">
        <v>-1156</v>
      </c>
      <c r="I23" s="137">
        <f>E23-H23</f>
        <v>-477</v>
      </c>
      <c r="J23" s="115">
        <v>-1156</v>
      </c>
    </row>
    <row r="24" spans="1:7" ht="15">
      <c r="A24" s="88"/>
      <c r="B24" s="121"/>
      <c r="C24" s="140" t="s">
        <v>1</v>
      </c>
      <c r="D24" s="140" t="s">
        <v>1</v>
      </c>
      <c r="E24" s="140"/>
      <c r="F24" s="140" t="s">
        <v>1</v>
      </c>
      <c r="G24" s="137"/>
    </row>
    <row r="25" spans="1:10" ht="15">
      <c r="A25" s="88"/>
      <c r="B25" s="65" t="s">
        <v>115</v>
      </c>
      <c r="C25" s="139">
        <f>SUM(C17:C24)</f>
        <v>-6082</v>
      </c>
      <c r="D25" s="139">
        <f>SUM(D17:D24)</f>
        <v>-2220</v>
      </c>
      <c r="E25" s="139">
        <f>SUM(E17:E24)</f>
        <v>-2347</v>
      </c>
      <c r="F25" s="139">
        <f>SUM(F17:F24)</f>
        <v>-4028</v>
      </c>
      <c r="G25" s="137"/>
      <c r="J25" s="115">
        <v>3735</v>
      </c>
    </row>
    <row r="26" spans="1:7" ht="15">
      <c r="A26" s="88"/>
      <c r="B26" s="121"/>
      <c r="C26" s="139"/>
      <c r="D26" s="139"/>
      <c r="E26" s="139"/>
      <c r="F26" s="139"/>
      <c r="G26" s="137"/>
    </row>
    <row r="27" spans="1:10" ht="15">
      <c r="A27" s="88"/>
      <c r="B27" s="121" t="s">
        <v>69</v>
      </c>
      <c r="C27" s="139">
        <v>-888</v>
      </c>
      <c r="D27" s="139">
        <v>903</v>
      </c>
      <c r="E27" s="139">
        <f>-1916-61</f>
        <v>-1977</v>
      </c>
      <c r="F27" s="139">
        <v>1222</v>
      </c>
      <c r="G27" s="137"/>
      <c r="H27" s="115">
        <v>-1089</v>
      </c>
      <c r="I27" s="137">
        <f>E27-H27</f>
        <v>-888</v>
      </c>
      <c r="J27" s="115">
        <v>-1089</v>
      </c>
    </row>
    <row r="28" spans="1:7" ht="15">
      <c r="A28" s="88"/>
      <c r="B28" s="123"/>
      <c r="C28" s="140" t="s">
        <v>1</v>
      </c>
      <c r="D28" s="140" t="s">
        <v>1</v>
      </c>
      <c r="E28" s="140"/>
      <c r="F28" s="140" t="s">
        <v>1</v>
      </c>
      <c r="G28" s="137"/>
    </row>
    <row r="29" spans="1:10" ht="15">
      <c r="A29" s="88"/>
      <c r="B29" s="123" t="s">
        <v>116</v>
      </c>
      <c r="C29" s="139">
        <f>SUM(C25:C28)</f>
        <v>-6970</v>
      </c>
      <c r="D29" s="139">
        <f>SUM(D25:D28)</f>
        <v>-1317</v>
      </c>
      <c r="E29" s="139">
        <f>SUM(E25:E28)</f>
        <v>-4324</v>
      </c>
      <c r="F29" s="139">
        <f>SUM(F25:F28)</f>
        <v>-2806</v>
      </c>
      <c r="G29" s="137"/>
      <c r="J29" s="115">
        <v>2646</v>
      </c>
    </row>
    <row r="30" spans="1:7" ht="15">
      <c r="A30" s="88"/>
      <c r="B30" s="121"/>
      <c r="C30" s="140" t="s">
        <v>2</v>
      </c>
      <c r="D30" s="140" t="s">
        <v>2</v>
      </c>
      <c r="E30" s="140" t="s">
        <v>2</v>
      </c>
      <c r="F30" s="140" t="s">
        <v>2</v>
      </c>
      <c r="G30" s="137"/>
    </row>
    <row r="31" spans="1:6" ht="15">
      <c r="A31" s="88"/>
      <c r="B31" s="121"/>
      <c r="C31" s="139"/>
      <c r="D31" s="139"/>
      <c r="E31" s="139"/>
      <c r="F31" s="139"/>
    </row>
    <row r="32" spans="1:6" ht="15">
      <c r="A32" s="88"/>
      <c r="B32" s="121"/>
      <c r="C32" s="139"/>
      <c r="D32" s="139"/>
      <c r="E32" s="139"/>
      <c r="F32" s="139"/>
    </row>
    <row r="33" spans="1:6" ht="15">
      <c r="A33" s="88"/>
      <c r="B33" s="121" t="s">
        <v>70</v>
      </c>
      <c r="C33" s="139"/>
      <c r="D33" s="139"/>
      <c r="E33" s="139"/>
      <c r="F33" s="139"/>
    </row>
    <row r="34" spans="1:6" ht="15">
      <c r="A34" s="88"/>
      <c r="B34" s="121"/>
      <c r="C34" s="139"/>
      <c r="D34" s="139"/>
      <c r="E34" s="139"/>
      <c r="F34" s="139"/>
    </row>
    <row r="35" spans="1:6" ht="15">
      <c r="A35" s="88"/>
      <c r="B35" s="124" t="s">
        <v>71</v>
      </c>
      <c r="C35" s="139">
        <f>C29-C37</f>
        <v>-6347</v>
      </c>
      <c r="D35" s="139">
        <f>D29-D37</f>
        <v>-1083</v>
      </c>
      <c r="E35" s="139">
        <f>E29-E37</f>
        <v>-3730</v>
      </c>
      <c r="F35" s="139">
        <f>F29-F37</f>
        <v>-2618</v>
      </c>
    </row>
    <row r="36" spans="1:6" ht="15">
      <c r="A36" s="88"/>
      <c r="B36" s="121"/>
      <c r="C36" s="139"/>
      <c r="D36" s="139"/>
      <c r="E36" s="139"/>
      <c r="F36" s="139"/>
    </row>
    <row r="37" spans="1:6" ht="15">
      <c r="A37" s="88"/>
      <c r="B37" s="124" t="s">
        <v>102</v>
      </c>
      <c r="C37" s="139">
        <v>-623</v>
      </c>
      <c r="D37" s="139">
        <v>-234</v>
      </c>
      <c r="E37" s="139">
        <v>-594</v>
      </c>
      <c r="F37" s="139">
        <f>'Bursa-Equity-OK'!M18</f>
        <v>-188</v>
      </c>
    </row>
    <row r="38" spans="1:6" ht="15">
      <c r="A38" s="88"/>
      <c r="B38" s="121"/>
      <c r="C38" s="140" t="s">
        <v>1</v>
      </c>
      <c r="D38" s="140" t="s">
        <v>1</v>
      </c>
      <c r="E38" s="140" t="s">
        <v>1</v>
      </c>
      <c r="F38" s="140" t="s">
        <v>1</v>
      </c>
    </row>
    <row r="39" spans="1:6" ht="15">
      <c r="A39" s="88"/>
      <c r="B39" s="123"/>
      <c r="C39" s="139">
        <f>SUM(C34:C38)</f>
        <v>-6970</v>
      </c>
      <c r="D39" s="139">
        <f>SUM(D34:D38)</f>
        <v>-1317</v>
      </c>
      <c r="E39" s="139">
        <f>SUM(E34:E38)</f>
        <v>-4324</v>
      </c>
      <c r="F39" s="139">
        <f>SUM(F34:F38)</f>
        <v>-2806</v>
      </c>
    </row>
    <row r="40" spans="1:6" ht="15">
      <c r="A40" s="88"/>
      <c r="B40" s="65"/>
      <c r="C40" s="140" t="s">
        <v>2</v>
      </c>
      <c r="D40" s="140" t="s">
        <v>2</v>
      </c>
      <c r="E40" s="140" t="s">
        <v>2</v>
      </c>
      <c r="F40" s="140" t="s">
        <v>2</v>
      </c>
    </row>
    <row r="41" spans="1:6" ht="15">
      <c r="A41" s="88"/>
      <c r="B41" s="65"/>
      <c r="C41" s="140"/>
      <c r="D41" s="140"/>
      <c r="E41" s="140"/>
      <c r="F41" s="140"/>
    </row>
    <row r="42" spans="1:6" ht="15">
      <c r="A42" s="88"/>
      <c r="B42" s="65"/>
      <c r="C42" s="139"/>
      <c r="D42" s="139"/>
      <c r="E42" s="139"/>
      <c r="F42" s="139"/>
    </row>
    <row r="43" spans="1:6" ht="15">
      <c r="A43" s="88"/>
      <c r="B43" s="123" t="s">
        <v>38</v>
      </c>
      <c r="C43" s="141">
        <v>0</v>
      </c>
      <c r="D43" s="142">
        <v>0</v>
      </c>
      <c r="E43" s="142">
        <v>0</v>
      </c>
      <c r="F43" s="142">
        <v>0</v>
      </c>
    </row>
    <row r="44" spans="1:6" ht="15">
      <c r="A44" s="119"/>
      <c r="B44" s="121"/>
      <c r="C44" s="143" t="s">
        <v>2</v>
      </c>
      <c r="D44" s="143" t="s">
        <v>2</v>
      </c>
      <c r="E44" s="143" t="s">
        <v>2</v>
      </c>
      <c r="F44" s="143" t="s">
        <v>2</v>
      </c>
    </row>
    <row r="45" spans="1:6" ht="15">
      <c r="A45" s="88"/>
      <c r="B45" s="121"/>
      <c r="C45" s="143"/>
      <c r="D45" s="143"/>
      <c r="E45" s="144"/>
      <c r="F45" s="144"/>
    </row>
    <row r="46" spans="1:6" ht="15">
      <c r="A46" s="88"/>
      <c r="B46" s="123" t="s">
        <v>39</v>
      </c>
      <c r="C46" s="145">
        <f>C35/'Bursa-BS-OK'!C34*100</f>
        <v>-15.126310772163965</v>
      </c>
      <c r="D46" s="145">
        <f>D35/'Bursa-BS-OK'!D34*100</f>
        <v>-2.581029551954242</v>
      </c>
      <c r="E46" s="145">
        <f>E35/'Bursa-BS-OK'!C34*100</f>
        <v>-8.889418493803621</v>
      </c>
      <c r="F46" s="145">
        <f>F35/'Bursa-BS-OK'!D34*100</f>
        <v>-6.239275500476644</v>
      </c>
    </row>
    <row r="47" spans="1:6" ht="13.5" customHeight="1">
      <c r="A47" s="88"/>
      <c r="B47" s="88"/>
      <c r="C47" s="143" t="s">
        <v>2</v>
      </c>
      <c r="D47" s="143" t="s">
        <v>2</v>
      </c>
      <c r="E47" s="143" t="s">
        <v>2</v>
      </c>
      <c r="F47" s="143" t="s">
        <v>2</v>
      </c>
    </row>
    <row r="48" spans="1:4" ht="12.75">
      <c r="A48" s="117"/>
      <c r="C48" s="117"/>
      <c r="D48" s="112"/>
    </row>
    <row r="49" spans="1:6" ht="12.75">
      <c r="A49" s="150" t="s">
        <v>96</v>
      </c>
      <c r="B49" s="150"/>
      <c r="C49" s="150"/>
      <c r="D49" s="150"/>
      <c r="E49" s="150"/>
      <c r="F49" s="150"/>
    </row>
    <row r="50" spans="1:6" ht="12.75">
      <c r="A50" s="151" t="s">
        <v>92</v>
      </c>
      <c r="B50" s="151"/>
      <c r="C50" s="151"/>
      <c r="D50" s="151"/>
      <c r="E50" s="151"/>
      <c r="F50" s="151"/>
    </row>
  </sheetData>
  <mergeCells count="8">
    <mergeCell ref="A50:F50"/>
    <mergeCell ref="A4:F4"/>
    <mergeCell ref="E7:F7"/>
    <mergeCell ref="C7:D7"/>
    <mergeCell ref="A1:F1"/>
    <mergeCell ref="A2:F2"/>
    <mergeCell ref="A5:F5"/>
    <mergeCell ref="A49:F49"/>
  </mergeCells>
  <printOptions/>
  <pageMargins left="0.59" right="0.31" top="0.6" bottom="0.21" header="0.25" footer="0.21"/>
  <pageSetup horizontalDpi="600" verticalDpi="600" orientation="portrait" paperSize="9" scale="90" r:id="rId1"/>
  <headerFooter alignWithMargins="0">
    <oddFooter>&amp;RPage 1</oddFooter>
  </headerFooter>
</worksheet>
</file>

<file path=xl/worksheets/sheet3.xml><?xml version="1.0" encoding="utf-8"?>
<worksheet xmlns="http://schemas.openxmlformats.org/spreadsheetml/2006/main" xmlns:r="http://schemas.openxmlformats.org/officeDocument/2006/relationships">
  <dimension ref="A1:H69"/>
  <sheetViews>
    <sheetView showGridLines="0" workbookViewId="0" topLeftCell="A1">
      <selection activeCell="K19" sqref="K19"/>
    </sheetView>
  </sheetViews>
  <sheetFormatPr defaultColWidth="9.140625" defaultRowHeight="12.75"/>
  <cols>
    <col min="1" max="1" width="2.140625" style="18" customWidth="1"/>
    <col min="2" max="2" width="47.421875" style="18" customWidth="1"/>
    <col min="3" max="3" width="14.140625" style="18" customWidth="1"/>
    <col min="4" max="4" width="14.140625" style="109" customWidth="1"/>
    <col min="5" max="6" width="9.140625" style="18" customWidth="1"/>
    <col min="7" max="10" width="0" style="18" hidden="1" customWidth="1"/>
    <col min="11" max="16384" width="9.140625" style="18" customWidth="1"/>
  </cols>
  <sheetData>
    <row r="1" spans="1:4" ht="16.5" customHeight="1">
      <c r="A1" s="155" t="s">
        <v>4</v>
      </c>
      <c r="B1" s="155"/>
      <c r="C1" s="155"/>
      <c r="D1" s="155"/>
    </row>
    <row r="2" spans="1:4" ht="10.5" customHeight="1">
      <c r="A2" s="156" t="s">
        <v>23</v>
      </c>
      <c r="B2" s="156"/>
      <c r="C2" s="156"/>
      <c r="D2" s="156"/>
    </row>
    <row r="3" spans="1:4" ht="12.75">
      <c r="A3" s="4"/>
      <c r="B3" s="4"/>
      <c r="C3" s="4"/>
      <c r="D3" s="96"/>
    </row>
    <row r="4" spans="1:4" ht="12.75">
      <c r="A4" s="159" t="s">
        <v>108</v>
      </c>
      <c r="B4" s="159"/>
      <c r="C4" s="159"/>
      <c r="D4" s="159"/>
    </row>
    <row r="5" spans="1:4" ht="12.75">
      <c r="A5" s="158" t="s">
        <v>24</v>
      </c>
      <c r="B5" s="158"/>
      <c r="C5" s="158"/>
      <c r="D5" s="158"/>
    </row>
    <row r="6" spans="3:4" s="5" customFormat="1" ht="12.75">
      <c r="C6" s="21" t="s">
        <v>51</v>
      </c>
      <c r="D6" s="97" t="s">
        <v>51</v>
      </c>
    </row>
    <row r="7" spans="3:4" s="5" customFormat="1" ht="12.75">
      <c r="C7" s="8">
        <v>39082</v>
      </c>
      <c r="D7" s="98" t="s">
        <v>53</v>
      </c>
    </row>
    <row r="8" spans="3:4" s="5" customFormat="1" ht="12.75">
      <c r="C8" s="22" t="s">
        <v>103</v>
      </c>
      <c r="D8" s="99" t="s">
        <v>104</v>
      </c>
    </row>
    <row r="9" spans="3:4" s="5" customFormat="1" ht="12.75">
      <c r="C9" s="9" t="s">
        <v>33</v>
      </c>
      <c r="D9" s="100" t="s">
        <v>33</v>
      </c>
    </row>
    <row r="10" spans="3:4" s="5" customFormat="1" ht="12.75">
      <c r="C10" s="9"/>
      <c r="D10" s="100"/>
    </row>
    <row r="11" spans="2:8" s="5" customFormat="1" ht="15">
      <c r="B11" s="34" t="s">
        <v>78</v>
      </c>
      <c r="C11" s="9"/>
      <c r="D11" s="100"/>
      <c r="G11" s="131">
        <f>C13+C14-G12</f>
        <v>1825</v>
      </c>
      <c r="H11" s="130"/>
    </row>
    <row r="12" spans="2:8" s="5" customFormat="1" ht="15">
      <c r="B12" s="14" t="s">
        <v>79</v>
      </c>
      <c r="C12" s="9"/>
      <c r="D12" s="100"/>
      <c r="G12" s="130">
        <f>D13-639</f>
        <v>50763</v>
      </c>
      <c r="H12" s="130">
        <f>C13+639</f>
        <v>51797</v>
      </c>
    </row>
    <row r="13" spans="1:7" s="12" customFormat="1" ht="15">
      <c r="A13" s="10"/>
      <c r="B13" s="16" t="s">
        <v>80</v>
      </c>
      <c r="C13" s="23">
        <v>51158</v>
      </c>
      <c r="D13" s="59">
        <v>51402</v>
      </c>
      <c r="G13" s="66">
        <f>C13-D13</f>
        <v>-244</v>
      </c>
    </row>
    <row r="14" spans="1:8" s="12" customFormat="1" ht="15">
      <c r="A14" s="10"/>
      <c r="B14" s="16" t="s">
        <v>81</v>
      </c>
      <c r="C14" s="23">
        <f>ROUND('[1]BS-IS'!$X9/1000,0)</f>
        <v>1430</v>
      </c>
      <c r="D14" s="59">
        <v>0</v>
      </c>
      <c r="G14" s="66">
        <f>C14-D14</f>
        <v>1430</v>
      </c>
      <c r="H14" s="66"/>
    </row>
    <row r="15" spans="1:7" s="12" customFormat="1" ht="15">
      <c r="A15" s="10"/>
      <c r="B15" s="16" t="s">
        <v>82</v>
      </c>
      <c r="C15" s="23">
        <v>103</v>
      </c>
      <c r="D15" s="59">
        <v>62</v>
      </c>
      <c r="G15" s="66">
        <f>C15-D15</f>
        <v>41</v>
      </c>
    </row>
    <row r="16" spans="1:4" s="24" customFormat="1" ht="15">
      <c r="A16" s="12"/>
      <c r="B16" s="17"/>
      <c r="C16" s="67" t="s">
        <v>1</v>
      </c>
      <c r="D16" s="101" t="s">
        <v>1</v>
      </c>
    </row>
    <row r="17" spans="1:4" s="24" customFormat="1" ht="15">
      <c r="A17" s="12"/>
      <c r="B17" s="17"/>
      <c r="C17" s="56">
        <f>SUM(C12:C16)</f>
        <v>52691</v>
      </c>
      <c r="D17" s="102">
        <f>SUM(D12:D16)</f>
        <v>51464</v>
      </c>
    </row>
    <row r="18" spans="1:4" s="24" customFormat="1" ht="15">
      <c r="A18" s="12"/>
      <c r="B18" s="17"/>
      <c r="C18" s="67" t="s">
        <v>1</v>
      </c>
      <c r="D18" s="101" t="s">
        <v>1</v>
      </c>
    </row>
    <row r="19" spans="1:4" s="24" customFormat="1" ht="13.5" customHeight="1">
      <c r="A19" s="10"/>
      <c r="B19" s="14" t="s">
        <v>83</v>
      </c>
      <c r="C19" s="56"/>
      <c r="D19" s="102"/>
    </row>
    <row r="20" spans="1:7" s="24" customFormat="1" ht="15" customHeight="1">
      <c r="A20" s="12"/>
      <c r="B20" s="16" t="s">
        <v>107</v>
      </c>
      <c r="C20" s="56">
        <v>5681</v>
      </c>
      <c r="D20" s="102">
        <v>0</v>
      </c>
      <c r="G20" s="128">
        <f>C20-D20</f>
        <v>5681</v>
      </c>
    </row>
    <row r="21" spans="1:7" s="24" customFormat="1" ht="15" customHeight="1">
      <c r="A21" s="12"/>
      <c r="B21" s="16" t="s">
        <v>40</v>
      </c>
      <c r="C21" s="56">
        <v>12337</v>
      </c>
      <c r="D21" s="102">
        <v>10263</v>
      </c>
      <c r="G21" s="128">
        <f>C21-D21</f>
        <v>2074</v>
      </c>
    </row>
    <row r="22" spans="1:7" s="24" customFormat="1" ht="15" customHeight="1">
      <c r="A22" s="12"/>
      <c r="B22" s="17" t="s">
        <v>41</v>
      </c>
      <c r="C22" s="56">
        <v>30749</v>
      </c>
      <c r="D22" s="62">
        <v>27487</v>
      </c>
      <c r="F22" s="58"/>
      <c r="G22" s="128">
        <f>C22-D22</f>
        <v>3262</v>
      </c>
    </row>
    <row r="23" spans="1:7" s="24" customFormat="1" ht="15" customHeight="1">
      <c r="A23" s="12"/>
      <c r="B23" s="16" t="s">
        <v>42</v>
      </c>
      <c r="C23" s="56">
        <f>219-61</f>
        <v>158</v>
      </c>
      <c r="D23" s="102">
        <v>195</v>
      </c>
      <c r="G23" s="128">
        <f>C23-D23</f>
        <v>-37</v>
      </c>
    </row>
    <row r="24" spans="1:7" s="24" customFormat="1" ht="15" customHeight="1">
      <c r="A24" s="12"/>
      <c r="B24" s="16" t="s">
        <v>43</v>
      </c>
      <c r="C24" s="56">
        <v>190</v>
      </c>
      <c r="D24" s="102">
        <v>738</v>
      </c>
      <c r="G24" s="66">
        <f>C24-D24</f>
        <v>-548</v>
      </c>
    </row>
    <row r="25" spans="1:4" s="24" customFormat="1" ht="15" customHeight="1">
      <c r="A25" s="12"/>
      <c r="B25" s="14"/>
      <c r="C25" s="67" t="s">
        <v>1</v>
      </c>
      <c r="D25" s="101" t="s">
        <v>1</v>
      </c>
    </row>
    <row r="26" spans="1:4" s="24" customFormat="1" ht="15" customHeight="1">
      <c r="A26" s="12"/>
      <c r="B26" s="14"/>
      <c r="C26" s="56">
        <f>SUM(C20:C25)</f>
        <v>49115</v>
      </c>
      <c r="D26" s="102">
        <f>SUM(D20:D25)</f>
        <v>38683</v>
      </c>
    </row>
    <row r="27" spans="1:4" s="24" customFormat="1" ht="15" customHeight="1">
      <c r="A27" s="12"/>
      <c r="B27" s="15"/>
      <c r="C27" s="67" t="s">
        <v>1</v>
      </c>
      <c r="D27" s="101" t="s">
        <v>1</v>
      </c>
    </row>
    <row r="28" spans="1:4" s="24" customFormat="1" ht="15" customHeight="1">
      <c r="A28" s="12"/>
      <c r="B28" s="15" t="s">
        <v>84</v>
      </c>
      <c r="C28" s="56">
        <f>C17+C26</f>
        <v>101806</v>
      </c>
      <c r="D28" s="95">
        <f>D17+D26</f>
        <v>90147</v>
      </c>
    </row>
    <row r="29" spans="1:4" s="24" customFormat="1" ht="15" customHeight="1">
      <c r="A29" s="12"/>
      <c r="B29" s="15"/>
      <c r="C29" s="27" t="s">
        <v>2</v>
      </c>
      <c r="D29" s="103" t="s">
        <v>2</v>
      </c>
    </row>
    <row r="30" spans="1:4" s="24" customFormat="1" ht="15" customHeight="1">
      <c r="A30" s="12"/>
      <c r="B30" s="15"/>
      <c r="C30" s="67"/>
      <c r="D30" s="101"/>
    </row>
    <row r="31" spans="1:4" s="24" customFormat="1" ht="15" customHeight="1">
      <c r="A31" s="12"/>
      <c r="B31" s="15"/>
      <c r="C31" s="67"/>
      <c r="D31" s="101"/>
    </row>
    <row r="32" spans="1:4" s="24" customFormat="1" ht="15" customHeight="1">
      <c r="A32" s="12"/>
      <c r="B32" s="14" t="s">
        <v>77</v>
      </c>
      <c r="C32" s="67"/>
      <c r="D32" s="101"/>
    </row>
    <row r="33" spans="1:4" s="24" customFormat="1" ht="15" customHeight="1">
      <c r="A33" s="12"/>
      <c r="B33" s="24" t="s">
        <v>85</v>
      </c>
      <c r="C33" s="67"/>
      <c r="D33" s="101"/>
    </row>
    <row r="34" spans="1:7" s="24" customFormat="1" ht="15" customHeight="1">
      <c r="A34" s="12"/>
      <c r="B34" s="16" t="s">
        <v>64</v>
      </c>
      <c r="C34" s="49">
        <v>41960</v>
      </c>
      <c r="D34" s="60">
        <v>41960</v>
      </c>
      <c r="G34" s="66">
        <f>C34-D34</f>
        <v>0</v>
      </c>
    </row>
    <row r="35" spans="1:7" s="24" customFormat="1" ht="15" customHeight="1">
      <c r="A35" s="12"/>
      <c r="B35" s="16" t="s">
        <v>117</v>
      </c>
      <c r="C35" s="49">
        <v>841</v>
      </c>
      <c r="D35" s="60">
        <v>0</v>
      </c>
      <c r="G35" s="66"/>
    </row>
    <row r="36" spans="1:7" s="24" customFormat="1" ht="15" customHeight="1">
      <c r="A36" s="12"/>
      <c r="B36" s="16" t="s">
        <v>65</v>
      </c>
      <c r="C36" s="49">
        <v>-160</v>
      </c>
      <c r="D36" s="60">
        <v>-257</v>
      </c>
      <c r="E36" s="58"/>
      <c r="G36" s="128">
        <f>C36-D36</f>
        <v>97</v>
      </c>
    </row>
    <row r="37" spans="1:7" s="24" customFormat="1" ht="15" customHeight="1">
      <c r="A37" s="12"/>
      <c r="B37" s="16" t="s">
        <v>66</v>
      </c>
      <c r="C37" s="49">
        <v>-1169</v>
      </c>
      <c r="D37" s="59">
        <v>2607</v>
      </c>
      <c r="E37" s="58"/>
      <c r="G37" s="128">
        <f>C37-D37</f>
        <v>-3776</v>
      </c>
    </row>
    <row r="38" spans="1:4" s="24" customFormat="1" ht="15" customHeight="1">
      <c r="A38" s="12"/>
      <c r="B38" s="14"/>
      <c r="C38" s="26" t="s">
        <v>1</v>
      </c>
      <c r="D38" s="104" t="s">
        <v>1</v>
      </c>
    </row>
    <row r="39" spans="1:4" s="24" customFormat="1" ht="15" customHeight="1">
      <c r="A39" s="12"/>
      <c r="B39" s="14"/>
      <c r="C39" s="44">
        <f>SUM(C34:C38)</f>
        <v>41472</v>
      </c>
      <c r="D39" s="59">
        <f>SUM(D34:D38)</f>
        <v>44310</v>
      </c>
    </row>
    <row r="40" spans="1:5" s="24" customFormat="1" ht="15" customHeight="1">
      <c r="A40" s="12"/>
      <c r="B40" s="14" t="s">
        <v>101</v>
      </c>
      <c r="C40" s="49">
        <v>68</v>
      </c>
      <c r="D40" s="59">
        <v>662</v>
      </c>
      <c r="E40" s="58"/>
    </row>
    <row r="41" spans="1:7" s="24" customFormat="1" ht="15" customHeight="1">
      <c r="A41" s="12"/>
      <c r="B41" s="14"/>
      <c r="C41" s="26" t="s">
        <v>1</v>
      </c>
      <c r="D41" s="104" t="s">
        <v>1</v>
      </c>
      <c r="G41" s="90"/>
    </row>
    <row r="42" spans="1:7" s="24" customFormat="1" ht="15" customHeight="1">
      <c r="A42" s="12"/>
      <c r="B42" s="14" t="s">
        <v>86</v>
      </c>
      <c r="C42" s="49">
        <f>SUM(C39:C41)</f>
        <v>41540</v>
      </c>
      <c r="D42" s="105">
        <f>SUM(D39:D41)</f>
        <v>44972</v>
      </c>
      <c r="E42" s="58"/>
      <c r="G42" s="129"/>
    </row>
    <row r="43" spans="1:7" s="24" customFormat="1" ht="15" customHeight="1">
      <c r="A43" s="12"/>
      <c r="B43" s="14"/>
      <c r="C43" s="26" t="s">
        <v>1</v>
      </c>
      <c r="D43" s="104" t="s">
        <v>1</v>
      </c>
      <c r="G43" s="90"/>
    </row>
    <row r="44" spans="1:4" s="24" customFormat="1" ht="15" customHeight="1">
      <c r="A44" s="12"/>
      <c r="B44" s="14"/>
      <c r="C44" s="67"/>
      <c r="D44" s="101"/>
    </row>
    <row r="45" spans="1:4" s="24" customFormat="1" ht="15" customHeight="1">
      <c r="A45" s="12"/>
      <c r="B45" s="16" t="s">
        <v>100</v>
      </c>
      <c r="C45" s="49"/>
      <c r="D45" s="105"/>
    </row>
    <row r="46" spans="2:7" s="12" customFormat="1" ht="15" customHeight="1">
      <c r="B46" s="65" t="s">
        <v>74</v>
      </c>
      <c r="C46" s="49">
        <v>4857</v>
      </c>
      <c r="D46" s="59">
        <v>4819</v>
      </c>
      <c r="F46" s="66"/>
      <c r="G46" s="128">
        <f>C46-D46</f>
        <v>38</v>
      </c>
    </row>
    <row r="47" spans="2:7" s="12" customFormat="1" ht="15" customHeight="1">
      <c r="B47" s="16" t="s">
        <v>67</v>
      </c>
      <c r="C47" s="49">
        <v>0</v>
      </c>
      <c r="D47" s="59">
        <v>2231</v>
      </c>
      <c r="F47" s="66"/>
      <c r="G47" s="66">
        <f>C47-D47</f>
        <v>-2231</v>
      </c>
    </row>
    <row r="48" spans="2:7" s="12" customFormat="1" ht="15" customHeight="1">
      <c r="B48" s="16" t="s">
        <v>68</v>
      </c>
      <c r="C48" s="49">
        <v>2237</v>
      </c>
      <c r="D48" s="102">
        <v>542</v>
      </c>
      <c r="G48" s="66">
        <f>C48-D48</f>
        <v>1695</v>
      </c>
    </row>
    <row r="49" spans="3:4" s="12" customFormat="1" ht="15" customHeight="1">
      <c r="C49" s="26" t="s">
        <v>1</v>
      </c>
      <c r="D49" s="104" t="s">
        <v>1</v>
      </c>
    </row>
    <row r="50" spans="3:4" s="12" customFormat="1" ht="15" customHeight="1">
      <c r="C50" s="44">
        <f>SUM(C45:C49)</f>
        <v>7094</v>
      </c>
      <c r="D50" s="106">
        <f>SUM(D45:D49)</f>
        <v>7592</v>
      </c>
    </row>
    <row r="51" spans="3:4" s="12" customFormat="1" ht="15" customHeight="1">
      <c r="C51" s="26" t="s">
        <v>1</v>
      </c>
      <c r="D51" s="104" t="s">
        <v>1</v>
      </c>
    </row>
    <row r="52" spans="1:4" s="24" customFormat="1" ht="15" customHeight="1">
      <c r="A52" s="12"/>
      <c r="B52" s="16" t="s">
        <v>87</v>
      </c>
      <c r="C52" s="69"/>
      <c r="D52" s="102"/>
    </row>
    <row r="53" spans="1:7" s="24" customFormat="1" ht="15" customHeight="1">
      <c r="A53" s="12"/>
      <c r="B53" s="17" t="s">
        <v>44</v>
      </c>
      <c r="C53" s="95">
        <v>25280</v>
      </c>
      <c r="D53" s="102">
        <v>10720</v>
      </c>
      <c r="F53" s="58"/>
      <c r="G53" s="128">
        <f>C53-D53</f>
        <v>14560</v>
      </c>
    </row>
    <row r="54" spans="1:7" s="24" customFormat="1" ht="15" customHeight="1">
      <c r="A54" s="12"/>
      <c r="B54" s="65" t="s">
        <v>74</v>
      </c>
      <c r="C54" s="56">
        <f>27499+393</f>
        <v>27892</v>
      </c>
      <c r="D54" s="102">
        <v>26863</v>
      </c>
      <c r="G54" s="128">
        <f>C54-D54</f>
        <v>1029</v>
      </c>
    </row>
    <row r="55" spans="1:4" s="24" customFormat="1" ht="15" customHeight="1">
      <c r="A55" s="12"/>
      <c r="B55" s="14"/>
      <c r="C55" s="67" t="s">
        <v>1</v>
      </c>
      <c r="D55" s="101" t="s">
        <v>1</v>
      </c>
    </row>
    <row r="56" spans="1:5" s="24" customFormat="1" ht="15" customHeight="1">
      <c r="A56" s="12"/>
      <c r="B56" s="14"/>
      <c r="C56" s="56">
        <f>SUM(C52:C55)</f>
        <v>53172</v>
      </c>
      <c r="D56" s="95">
        <f>SUM(D52:D55)</f>
        <v>37583</v>
      </c>
      <c r="E56" s="58"/>
    </row>
    <row r="57" spans="1:4" s="24" customFormat="1" ht="15" customHeight="1">
      <c r="A57" s="12"/>
      <c r="B57" s="14"/>
      <c r="C57" s="13" t="s">
        <v>1</v>
      </c>
      <c r="D57" s="107" t="s">
        <v>1</v>
      </c>
    </row>
    <row r="58" spans="1:4" s="24" customFormat="1" ht="15" customHeight="1">
      <c r="A58" s="12"/>
      <c r="B58" s="14" t="s">
        <v>88</v>
      </c>
      <c r="C58" s="56">
        <f>C50+C56</f>
        <v>60266</v>
      </c>
      <c r="D58" s="95">
        <f>D50+D56</f>
        <v>45175</v>
      </c>
    </row>
    <row r="59" spans="1:4" s="24" customFormat="1" ht="15" customHeight="1">
      <c r="A59" s="12"/>
      <c r="B59" s="14"/>
      <c r="C59" s="13" t="s">
        <v>1</v>
      </c>
      <c r="D59" s="107" t="s">
        <v>1</v>
      </c>
    </row>
    <row r="60" spans="1:4" s="24" customFormat="1" ht="15" customHeight="1">
      <c r="A60" s="12"/>
      <c r="B60" s="14" t="s">
        <v>89</v>
      </c>
      <c r="C60" s="56">
        <f>C42+C58</f>
        <v>101806</v>
      </c>
      <c r="D60" s="95">
        <f>D42+D58</f>
        <v>90147</v>
      </c>
    </row>
    <row r="61" spans="1:4" s="24" customFormat="1" ht="15" customHeight="1">
      <c r="A61" s="12"/>
      <c r="C61" s="27" t="s">
        <v>2</v>
      </c>
      <c r="D61" s="103" t="s">
        <v>2</v>
      </c>
    </row>
    <row r="62" spans="3:4" s="12" customFormat="1" ht="15" customHeight="1">
      <c r="C62" s="127"/>
      <c r="D62" s="103"/>
    </row>
    <row r="63" spans="2:4" s="12" customFormat="1" ht="15" customHeight="1">
      <c r="B63" s="68" t="s">
        <v>75</v>
      </c>
      <c r="C63" s="27"/>
      <c r="D63" s="103"/>
    </row>
    <row r="64" spans="1:4" ht="15" customHeight="1">
      <c r="A64" s="5"/>
      <c r="B64" s="68" t="s">
        <v>76</v>
      </c>
      <c r="C64" s="55">
        <f>C42/C34</f>
        <v>0.9899904671115348</v>
      </c>
      <c r="D64" s="108">
        <f>D42/D34</f>
        <v>1.0717826501429932</v>
      </c>
    </row>
    <row r="65" spans="1:4" ht="15" customHeight="1">
      <c r="A65" s="5"/>
      <c r="C65" s="27" t="s">
        <v>2</v>
      </c>
      <c r="D65" s="103" t="s">
        <v>2</v>
      </c>
    </row>
    <row r="66" spans="1:4" ht="15" customHeight="1">
      <c r="A66" s="5"/>
      <c r="C66" s="127"/>
      <c r="D66" s="103"/>
    </row>
    <row r="67" spans="1:4" ht="15" customHeight="1">
      <c r="A67" s="157" t="s">
        <v>97</v>
      </c>
      <c r="B67" s="157"/>
      <c r="C67" s="157"/>
      <c r="D67" s="157"/>
    </row>
    <row r="68" spans="1:4" ht="15" customHeight="1">
      <c r="A68" s="154" t="s">
        <v>98</v>
      </c>
      <c r="B68" s="154"/>
      <c r="C68" s="154"/>
      <c r="D68" s="154"/>
    </row>
    <row r="69" spans="1:4" ht="15" customHeight="1">
      <c r="A69" s="154" t="s">
        <v>90</v>
      </c>
      <c r="B69" s="154"/>
      <c r="C69" s="154"/>
      <c r="D69" s="154"/>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sheetData>
  <mergeCells count="7">
    <mergeCell ref="A69:D69"/>
    <mergeCell ref="A1:D1"/>
    <mergeCell ref="A2:D2"/>
    <mergeCell ref="A67:D67"/>
    <mergeCell ref="A68:D68"/>
    <mergeCell ref="A5:D5"/>
    <mergeCell ref="A4:D4"/>
  </mergeCells>
  <printOptions/>
  <pageMargins left="1.34" right="0.31" top="0.6" bottom="0.21" header="0.25" footer="0.21"/>
  <pageSetup horizontalDpi="600" verticalDpi="600" orientation="portrait" paperSize="9" scale="75" r:id="rId1"/>
  <headerFooter alignWithMargins="0">
    <oddFooter>&amp;RPage  2</oddFooter>
  </headerFooter>
</worksheet>
</file>

<file path=xl/worksheets/sheet4.xml><?xml version="1.0" encoding="utf-8"?>
<worksheet xmlns="http://schemas.openxmlformats.org/spreadsheetml/2006/main" xmlns:r="http://schemas.openxmlformats.org/officeDocument/2006/relationships">
  <dimension ref="A1:R43"/>
  <sheetViews>
    <sheetView showGridLines="0" workbookViewId="0" topLeftCell="A1">
      <pane ySplit="11" topLeftCell="BM12" activePane="bottomLeft" state="frozen"/>
      <selection pane="topLeft" activeCell="A1" sqref="A1"/>
      <selection pane="bottomLeft" activeCell="A12" sqref="A12"/>
    </sheetView>
  </sheetViews>
  <sheetFormatPr defaultColWidth="9.140625" defaultRowHeight="12.75"/>
  <cols>
    <col min="1" max="1" width="2.140625" style="18" customWidth="1"/>
    <col min="2" max="2" width="31.8515625" style="18" customWidth="1"/>
    <col min="3" max="3" width="1.1484375" style="18" customWidth="1"/>
    <col min="4" max="4" width="11.8515625" style="14" customWidth="1"/>
    <col min="5" max="5" width="0.85546875" style="14" customWidth="1"/>
    <col min="6" max="6" width="10.7109375" style="14" customWidth="1"/>
    <col min="7" max="7" width="0.85546875" style="14" customWidth="1"/>
    <col min="8" max="8" width="11.421875" style="14" bestFit="1" customWidth="1"/>
    <col min="9" max="9" width="13.00390625" style="40" customWidth="1"/>
    <col min="10" max="10" width="0.9921875" style="40" customWidth="1"/>
    <col min="11" max="11" width="11.140625" style="14" customWidth="1"/>
    <col min="12" max="12" width="1.1484375" style="18" customWidth="1"/>
    <col min="13" max="13" width="10.421875" style="18" customWidth="1"/>
    <col min="14" max="14" width="1.1484375" style="18" customWidth="1"/>
    <col min="15" max="15" width="10.57421875" style="18" customWidth="1"/>
    <col min="16" max="16" width="1.1484375" style="18" customWidth="1"/>
    <col min="17" max="17" width="11.7109375" style="18" customWidth="1"/>
    <col min="18" max="16384" width="9.140625" style="18" customWidth="1"/>
  </cols>
  <sheetData>
    <row r="1" spans="1:11" ht="16.5" customHeight="1">
      <c r="A1" s="155" t="s">
        <v>4</v>
      </c>
      <c r="B1" s="155"/>
      <c r="C1" s="155"/>
      <c r="D1" s="155"/>
      <c r="E1" s="155"/>
      <c r="F1" s="155"/>
      <c r="G1" s="155"/>
      <c r="H1" s="155"/>
      <c r="I1" s="155"/>
      <c r="J1" s="155"/>
      <c r="K1" s="155"/>
    </row>
    <row r="2" spans="1:11" ht="10.5" customHeight="1">
      <c r="A2" s="156" t="s">
        <v>23</v>
      </c>
      <c r="B2" s="156"/>
      <c r="C2" s="156"/>
      <c r="D2" s="156"/>
      <c r="E2" s="156"/>
      <c r="F2" s="30"/>
      <c r="G2" s="18"/>
      <c r="H2" s="18"/>
      <c r="I2" s="18"/>
      <c r="J2" s="18"/>
      <c r="K2" s="18"/>
    </row>
    <row r="3" spans="1:11" ht="12.75">
      <c r="A3" s="3"/>
      <c r="B3" s="3"/>
      <c r="C3" s="3"/>
      <c r="D3" s="3"/>
      <c r="E3" s="3"/>
      <c r="F3" s="30"/>
      <c r="G3" s="18"/>
      <c r="H3" s="18"/>
      <c r="I3" s="18"/>
      <c r="J3" s="18"/>
      <c r="K3" s="18"/>
    </row>
    <row r="4" spans="1:11" ht="12.75">
      <c r="A4" s="72" t="s">
        <v>121</v>
      </c>
      <c r="B4" s="57"/>
      <c r="C4" s="57"/>
      <c r="D4" s="57"/>
      <c r="E4" s="57"/>
      <c r="F4" s="57"/>
      <c r="G4" s="57"/>
      <c r="H4" s="57"/>
      <c r="I4" s="57"/>
      <c r="J4" s="57"/>
      <c r="K4" s="57"/>
    </row>
    <row r="5" spans="1:11" ht="12.75">
      <c r="A5" s="158" t="s">
        <v>24</v>
      </c>
      <c r="B5" s="158"/>
      <c r="C5" s="158"/>
      <c r="D5" s="158"/>
      <c r="E5" s="158"/>
      <c r="F5" s="57"/>
      <c r="G5" s="57"/>
      <c r="H5" s="57"/>
      <c r="I5" s="57"/>
      <c r="J5" s="57"/>
      <c r="K5" s="57"/>
    </row>
    <row r="6" spans="1:11" ht="12.75">
      <c r="A6" s="4"/>
      <c r="B6" s="4"/>
      <c r="C6" s="4"/>
      <c r="D6" s="4"/>
      <c r="E6" s="4"/>
      <c r="F6" s="57"/>
      <c r="G6" s="57"/>
      <c r="H6" s="57"/>
      <c r="I6" s="57"/>
      <c r="J6" s="57"/>
      <c r="K6" s="57"/>
    </row>
    <row r="7" spans="1:15" ht="12.75">
      <c r="A7" s="57"/>
      <c r="B7" s="57"/>
      <c r="C7" s="57"/>
      <c r="D7" s="63" t="s">
        <v>99</v>
      </c>
      <c r="E7" s="57"/>
      <c r="F7" s="57"/>
      <c r="G7" s="57"/>
      <c r="H7" s="57"/>
      <c r="I7" s="57"/>
      <c r="J7" s="57"/>
      <c r="K7" s="57"/>
      <c r="M7" s="19" t="s">
        <v>61</v>
      </c>
      <c r="N7" s="19"/>
      <c r="O7" s="19" t="s">
        <v>12</v>
      </c>
    </row>
    <row r="8" spans="4:15" s="5" customFormat="1" ht="15" customHeight="1">
      <c r="D8" s="31"/>
      <c r="E8" s="31"/>
      <c r="F8" s="64" t="s">
        <v>58</v>
      </c>
      <c r="I8" s="43"/>
      <c r="J8" s="43"/>
      <c r="K8" s="14"/>
      <c r="M8" s="9" t="s">
        <v>62</v>
      </c>
      <c r="N8" s="9"/>
      <c r="O8" s="9" t="s">
        <v>63</v>
      </c>
    </row>
    <row r="9" spans="4:11" s="5" customFormat="1" ht="15" customHeight="1">
      <c r="D9" s="32" t="s">
        <v>45</v>
      </c>
      <c r="E9" s="32"/>
      <c r="F9" s="32" t="s">
        <v>59</v>
      </c>
      <c r="H9" s="64" t="s">
        <v>118</v>
      </c>
      <c r="I9" s="32" t="s">
        <v>56</v>
      </c>
      <c r="J9" s="33"/>
      <c r="K9" s="17" t="s">
        <v>46</v>
      </c>
    </row>
    <row r="10" spans="1:11" s="12" customFormat="1" ht="15">
      <c r="A10" s="10"/>
      <c r="B10" s="11"/>
      <c r="C10" s="11"/>
      <c r="D10" s="32" t="s">
        <v>47</v>
      </c>
      <c r="E10" s="32"/>
      <c r="F10" s="32" t="s">
        <v>60</v>
      </c>
      <c r="H10" s="32" t="s">
        <v>60</v>
      </c>
      <c r="I10" s="32" t="s">
        <v>57</v>
      </c>
      <c r="J10" s="33"/>
      <c r="K10" s="32" t="s">
        <v>12</v>
      </c>
    </row>
    <row r="11" spans="2:15" s="34" customFormat="1" ht="15">
      <c r="B11" s="11"/>
      <c r="C11" s="11"/>
      <c r="D11" s="35" t="s">
        <v>33</v>
      </c>
      <c r="E11" s="32"/>
      <c r="F11" s="35" t="s">
        <v>33</v>
      </c>
      <c r="H11" s="35" t="s">
        <v>33</v>
      </c>
      <c r="I11" s="35" t="s">
        <v>33</v>
      </c>
      <c r="J11" s="33"/>
      <c r="K11" s="35" t="s">
        <v>33</v>
      </c>
      <c r="M11" s="35" t="s">
        <v>33</v>
      </c>
      <c r="O11" s="35" t="s">
        <v>33</v>
      </c>
    </row>
    <row r="12" spans="1:11" s="24" customFormat="1" ht="15">
      <c r="A12" s="12"/>
      <c r="B12" s="14"/>
      <c r="C12" s="14"/>
      <c r="D12" s="28"/>
      <c r="E12" s="28"/>
      <c r="F12" s="47"/>
      <c r="G12" s="47"/>
      <c r="H12" s="47"/>
      <c r="I12" s="23"/>
      <c r="J12" s="23"/>
      <c r="K12" s="47"/>
    </row>
    <row r="13" spans="1:15" s="24" customFormat="1" ht="15">
      <c r="A13" s="10"/>
      <c r="B13" s="36" t="s">
        <v>50</v>
      </c>
      <c r="C13" s="36"/>
      <c r="D13" s="25">
        <v>41960</v>
      </c>
      <c r="E13" s="25"/>
      <c r="F13" s="25">
        <v>0</v>
      </c>
      <c r="G13" s="25"/>
      <c r="H13" s="25"/>
      <c r="I13" s="25">
        <v>5224</v>
      </c>
      <c r="J13" s="25"/>
      <c r="K13" s="25">
        <f>SUM(D13:I13)</f>
        <v>47184</v>
      </c>
      <c r="M13" s="24">
        <v>850</v>
      </c>
      <c r="O13" s="58">
        <f>K13+M13</f>
        <v>48034</v>
      </c>
    </row>
    <row r="14" spans="1:11" s="24" customFormat="1" ht="15">
      <c r="A14" s="10"/>
      <c r="B14" s="36"/>
      <c r="C14" s="36"/>
      <c r="D14" s="25"/>
      <c r="E14" s="25"/>
      <c r="F14" s="25"/>
      <c r="G14" s="25"/>
      <c r="H14" s="25"/>
      <c r="I14" s="25"/>
      <c r="J14" s="25"/>
      <c r="K14" s="25"/>
    </row>
    <row r="15" spans="1:16" s="24" customFormat="1" ht="15">
      <c r="A15" s="10"/>
      <c r="B15" s="11" t="s">
        <v>48</v>
      </c>
      <c r="C15" s="73"/>
      <c r="D15" s="74"/>
      <c r="E15" s="74"/>
      <c r="F15" s="74"/>
      <c r="G15" s="74"/>
      <c r="H15" s="74"/>
      <c r="I15" s="74"/>
      <c r="J15" s="74"/>
      <c r="K15" s="74"/>
      <c r="L15" s="75"/>
      <c r="M15" s="75"/>
      <c r="N15" s="75"/>
      <c r="O15" s="75"/>
      <c r="P15" s="76"/>
    </row>
    <row r="16" spans="1:16" s="24" customFormat="1" ht="15">
      <c r="A16" s="10"/>
      <c r="B16" s="71" t="s">
        <v>49</v>
      </c>
      <c r="C16" s="77"/>
      <c r="D16" s="70">
        <v>0</v>
      </c>
      <c r="E16" s="70"/>
      <c r="F16" s="50">
        <v>-257</v>
      </c>
      <c r="G16" s="70"/>
      <c r="H16" s="70"/>
      <c r="I16" s="70">
        <v>0</v>
      </c>
      <c r="J16" s="70"/>
      <c r="K16" s="48">
        <f>SUM(D16:I16)</f>
        <v>-257</v>
      </c>
      <c r="L16" s="12"/>
      <c r="M16" s="12">
        <v>0</v>
      </c>
      <c r="N16" s="12"/>
      <c r="O16" s="66">
        <f>K16+M16</f>
        <v>-257</v>
      </c>
      <c r="P16" s="78"/>
    </row>
    <row r="17" spans="1:16" s="24" customFormat="1" ht="15">
      <c r="A17" s="10"/>
      <c r="B17" s="71"/>
      <c r="C17" s="77"/>
      <c r="D17" s="70"/>
      <c r="E17" s="70"/>
      <c r="F17" s="50"/>
      <c r="G17" s="70"/>
      <c r="H17" s="70"/>
      <c r="I17" s="70"/>
      <c r="J17" s="70"/>
      <c r="K17" s="48"/>
      <c r="L17" s="12"/>
      <c r="M17" s="12"/>
      <c r="N17" s="12"/>
      <c r="O17" s="66"/>
      <c r="P17" s="78"/>
    </row>
    <row r="18" spans="1:16" s="24" customFormat="1" ht="15">
      <c r="A18" s="10"/>
      <c r="B18" s="17" t="s">
        <v>55</v>
      </c>
      <c r="C18" s="79"/>
      <c r="D18" s="80">
        <v>0</v>
      </c>
      <c r="E18" s="70"/>
      <c r="F18" s="12">
        <v>0</v>
      </c>
      <c r="G18" s="70"/>
      <c r="H18" s="70"/>
      <c r="I18" s="50">
        <v>-2617</v>
      </c>
      <c r="J18" s="70"/>
      <c r="K18" s="48">
        <f>SUM(D18:I18)</f>
        <v>-2617</v>
      </c>
      <c r="L18" s="12"/>
      <c r="M18" s="66">
        <v>-188</v>
      </c>
      <c r="N18" s="12"/>
      <c r="O18" s="66">
        <f>K18+M18</f>
        <v>-2805</v>
      </c>
      <c r="P18" s="78"/>
    </row>
    <row r="19" spans="1:16" s="24" customFormat="1" ht="15">
      <c r="A19" s="10"/>
      <c r="B19" s="17"/>
      <c r="C19" s="81"/>
      <c r="D19" s="82"/>
      <c r="E19" s="83"/>
      <c r="F19" s="84"/>
      <c r="G19" s="83"/>
      <c r="H19" s="83"/>
      <c r="I19" s="85"/>
      <c r="J19" s="83"/>
      <c r="K19" s="53"/>
      <c r="L19" s="84"/>
      <c r="M19" s="86"/>
      <c r="N19" s="84"/>
      <c r="O19" s="86"/>
      <c r="P19" s="87"/>
    </row>
    <row r="20" spans="1:16" s="24" customFormat="1" ht="15">
      <c r="A20" s="10"/>
      <c r="B20" s="65" t="s">
        <v>105</v>
      </c>
      <c r="C20" s="123"/>
      <c r="D20" s="105">
        <f>SUM(D15:D19)</f>
        <v>0</v>
      </c>
      <c r="E20" s="125"/>
      <c r="F20" s="105">
        <f>SUM(F15:F19)</f>
        <v>-257</v>
      </c>
      <c r="G20" s="125"/>
      <c r="H20" s="125"/>
      <c r="I20" s="105">
        <f>SUM(I15:I19)</f>
        <v>-2617</v>
      </c>
      <c r="J20" s="125"/>
      <c r="K20" s="105">
        <f>SUM(K15:K19)</f>
        <v>-2874</v>
      </c>
      <c r="L20" s="90"/>
      <c r="M20" s="105">
        <f>SUM(M15:M19)</f>
        <v>-188</v>
      </c>
      <c r="N20" s="90"/>
      <c r="O20" s="105">
        <f>SUM(O15:O19)</f>
        <v>-3062</v>
      </c>
      <c r="P20" s="90"/>
    </row>
    <row r="21" spans="1:17" s="24" customFormat="1" ht="15">
      <c r="A21" s="12"/>
      <c r="B21" s="17"/>
      <c r="C21" s="17"/>
      <c r="D21" s="37" t="s">
        <v>1</v>
      </c>
      <c r="E21" s="38" t="s">
        <v>46</v>
      </c>
      <c r="F21" s="37" t="s">
        <v>1</v>
      </c>
      <c r="G21" s="37"/>
      <c r="H21" s="37" t="s">
        <v>1</v>
      </c>
      <c r="I21" s="37" t="s">
        <v>1</v>
      </c>
      <c r="J21" s="38" t="s">
        <v>46</v>
      </c>
      <c r="K21" s="37" t="s">
        <v>1</v>
      </c>
      <c r="M21" s="37" t="s">
        <v>1</v>
      </c>
      <c r="O21" s="37" t="s">
        <v>1</v>
      </c>
      <c r="Q21" s="58"/>
    </row>
    <row r="22" spans="1:15" s="24" customFormat="1" ht="15">
      <c r="A22" s="12"/>
      <c r="B22" s="14" t="s">
        <v>110</v>
      </c>
      <c r="C22" s="14"/>
      <c r="D22" s="45">
        <f>SUM(D13:D21)</f>
        <v>41960</v>
      </c>
      <c r="E22" s="46"/>
      <c r="F22" s="45">
        <f>F20+F13</f>
        <v>-257</v>
      </c>
      <c r="G22" s="45"/>
      <c r="H22" s="45">
        <f>H20+H13</f>
        <v>0</v>
      </c>
      <c r="I22" s="45">
        <f>I20+I13</f>
        <v>2607</v>
      </c>
      <c r="J22" s="46"/>
      <c r="K22" s="45">
        <f>K20+K13</f>
        <v>44310</v>
      </c>
      <c r="M22" s="45">
        <f>M20+M13</f>
        <v>662</v>
      </c>
      <c r="O22" s="45">
        <f>O20+O13</f>
        <v>44972</v>
      </c>
    </row>
    <row r="23" spans="1:15" s="24" customFormat="1" ht="15">
      <c r="A23" s="12"/>
      <c r="B23" s="14"/>
      <c r="C23" s="14"/>
      <c r="D23" s="37" t="s">
        <v>2</v>
      </c>
      <c r="E23" s="38" t="s">
        <v>46</v>
      </c>
      <c r="F23" s="37" t="s">
        <v>2</v>
      </c>
      <c r="G23" s="37"/>
      <c r="H23" s="37" t="s">
        <v>2</v>
      </c>
      <c r="I23" s="37" t="s">
        <v>2</v>
      </c>
      <c r="J23" s="38" t="s">
        <v>46</v>
      </c>
      <c r="K23" s="37" t="s">
        <v>2</v>
      </c>
      <c r="M23" s="37" t="s">
        <v>2</v>
      </c>
      <c r="O23" s="37" t="s">
        <v>2</v>
      </c>
    </row>
    <row r="24" spans="1:11" s="24" customFormat="1" ht="15">
      <c r="A24" s="12"/>
      <c r="B24" s="14"/>
      <c r="C24" s="14"/>
      <c r="D24" s="45"/>
      <c r="E24" s="46"/>
      <c r="F24" s="45"/>
      <c r="G24" s="46"/>
      <c r="H24" s="45"/>
      <c r="I24" s="45"/>
      <c r="J24" s="46"/>
      <c r="K24" s="45"/>
    </row>
    <row r="25" spans="1:15" s="24" customFormat="1" ht="15">
      <c r="A25" s="12"/>
      <c r="B25" s="36" t="s">
        <v>52</v>
      </c>
      <c r="C25" s="36"/>
      <c r="D25" s="45">
        <v>41960</v>
      </c>
      <c r="E25" s="46"/>
      <c r="F25" s="45">
        <v>-257</v>
      </c>
      <c r="G25" s="46"/>
      <c r="H25" s="46">
        <v>0</v>
      </c>
      <c r="I25" s="25">
        <v>2607</v>
      </c>
      <c r="J25" s="46"/>
      <c r="K25" s="25">
        <f>SUM(D25:I25)</f>
        <v>44310</v>
      </c>
      <c r="M25" s="24">
        <v>662</v>
      </c>
      <c r="O25" s="58">
        <f>K25+M25</f>
        <v>44972</v>
      </c>
    </row>
    <row r="26" spans="1:11" s="24" customFormat="1" ht="15">
      <c r="A26" s="12"/>
      <c r="B26" s="39"/>
      <c r="C26" s="39"/>
      <c r="D26" s="46"/>
      <c r="E26" s="46"/>
      <c r="F26" s="46"/>
      <c r="G26" s="46"/>
      <c r="H26" s="46"/>
      <c r="I26" s="46"/>
      <c r="J26" s="46"/>
      <c r="K26" s="46"/>
    </row>
    <row r="27" spans="2:16" s="12" customFormat="1" ht="15">
      <c r="B27" s="11" t="s">
        <v>48</v>
      </c>
      <c r="C27" s="73"/>
      <c r="D27" s="74"/>
      <c r="E27" s="74"/>
      <c r="F27" s="74"/>
      <c r="G27" s="74"/>
      <c r="H27" s="74"/>
      <c r="I27" s="74"/>
      <c r="J27" s="74"/>
      <c r="K27" s="74"/>
      <c r="L27" s="75"/>
      <c r="M27" s="75"/>
      <c r="N27" s="75"/>
      <c r="O27" s="75"/>
      <c r="P27" s="76"/>
    </row>
    <row r="28" spans="2:16" s="12" customFormat="1" ht="15">
      <c r="B28" s="71" t="s">
        <v>49</v>
      </c>
      <c r="C28" s="77"/>
      <c r="D28" s="70">
        <v>0</v>
      </c>
      <c r="E28" s="70"/>
      <c r="F28" s="50">
        <v>97</v>
      </c>
      <c r="G28" s="70"/>
      <c r="H28" s="70"/>
      <c r="I28" s="70">
        <v>0</v>
      </c>
      <c r="J28" s="70"/>
      <c r="K28" s="48">
        <f>SUM(D28:I28)</f>
        <v>97</v>
      </c>
      <c r="M28" s="12">
        <v>0</v>
      </c>
      <c r="O28" s="66">
        <f>K28+M28</f>
        <v>97</v>
      </c>
      <c r="P28" s="78"/>
    </row>
    <row r="29" spans="2:16" s="12" customFormat="1" ht="15">
      <c r="B29" s="71"/>
      <c r="C29" s="77"/>
      <c r="D29" s="70"/>
      <c r="E29" s="70"/>
      <c r="F29" s="50"/>
      <c r="G29" s="70"/>
      <c r="H29" s="70"/>
      <c r="I29" s="70"/>
      <c r="J29" s="70"/>
      <c r="K29" s="48"/>
      <c r="O29" s="66"/>
      <c r="P29" s="78"/>
    </row>
    <row r="30" spans="2:16" s="12" customFormat="1" ht="15">
      <c r="B30" s="11" t="s">
        <v>119</v>
      </c>
      <c r="C30" s="77"/>
      <c r="D30" s="70"/>
      <c r="E30" s="70"/>
      <c r="F30" s="50"/>
      <c r="G30" s="70"/>
      <c r="H30" s="70">
        <v>841</v>
      </c>
      <c r="J30" s="70"/>
      <c r="K30" s="48">
        <f>SUM(D30:I30)</f>
        <v>841</v>
      </c>
      <c r="M30" s="12">
        <v>0</v>
      </c>
      <c r="O30" s="66">
        <f>K30+M30</f>
        <v>841</v>
      </c>
      <c r="P30" s="78"/>
    </row>
    <row r="31" spans="2:16" s="12" customFormat="1" ht="15">
      <c r="B31" s="11"/>
      <c r="C31" s="77"/>
      <c r="D31" s="70"/>
      <c r="E31" s="70"/>
      <c r="F31" s="50"/>
      <c r="G31" s="70"/>
      <c r="H31" s="70"/>
      <c r="I31" s="70"/>
      <c r="J31" s="70"/>
      <c r="K31" s="48"/>
      <c r="O31" s="66"/>
      <c r="P31" s="78"/>
    </row>
    <row r="32" spans="2:16" s="12" customFormat="1" ht="15">
      <c r="B32" s="160" t="s">
        <v>120</v>
      </c>
      <c r="C32" s="77"/>
      <c r="D32" s="70"/>
      <c r="E32" s="70"/>
      <c r="F32" s="50"/>
      <c r="G32" s="70"/>
      <c r="H32" s="70"/>
      <c r="I32" s="70">
        <v>-46</v>
      </c>
      <c r="J32" s="70"/>
      <c r="K32" s="48">
        <f>SUM(D32:I32)</f>
        <v>-46</v>
      </c>
      <c r="M32" s="12">
        <v>0</v>
      </c>
      <c r="O32" s="66">
        <f>K32+M32</f>
        <v>-46</v>
      </c>
      <c r="P32" s="78"/>
    </row>
    <row r="33" spans="2:16" s="12" customFormat="1" ht="15">
      <c r="B33" s="161"/>
      <c r="C33" s="77"/>
      <c r="D33" s="70"/>
      <c r="E33" s="70"/>
      <c r="F33" s="50"/>
      <c r="G33" s="70"/>
      <c r="H33" s="70"/>
      <c r="I33" s="70"/>
      <c r="J33" s="70"/>
      <c r="K33" s="48"/>
      <c r="O33" s="66"/>
      <c r="P33" s="78"/>
    </row>
    <row r="34" spans="2:16" s="12" customFormat="1" ht="15">
      <c r="B34" s="138"/>
      <c r="C34" s="77"/>
      <c r="D34" s="70"/>
      <c r="E34" s="70"/>
      <c r="F34" s="50"/>
      <c r="G34" s="70"/>
      <c r="H34" s="70"/>
      <c r="I34" s="70"/>
      <c r="J34" s="70"/>
      <c r="K34" s="48"/>
      <c r="O34" s="66"/>
      <c r="P34" s="78"/>
    </row>
    <row r="35" spans="1:16" s="24" customFormat="1" ht="15">
      <c r="A35" s="12"/>
      <c r="B35" s="17" t="s">
        <v>55</v>
      </c>
      <c r="C35" s="79"/>
      <c r="D35" s="80">
        <v>0</v>
      </c>
      <c r="E35" s="70"/>
      <c r="F35" s="12">
        <v>0</v>
      </c>
      <c r="G35" s="70"/>
      <c r="H35" s="70"/>
      <c r="I35" s="50">
        <f>'Bursa-IS-OK'!E35</f>
        <v>-3730</v>
      </c>
      <c r="J35" s="70"/>
      <c r="K35" s="48">
        <f>SUM(D35:I35)</f>
        <v>-3730</v>
      </c>
      <c r="L35" s="12"/>
      <c r="M35" s="66">
        <v>-594</v>
      </c>
      <c r="N35" s="12"/>
      <c r="O35" s="66">
        <f>K35+M35</f>
        <v>-4324</v>
      </c>
      <c r="P35" s="78"/>
    </row>
    <row r="36" spans="1:16" s="24" customFormat="1" ht="15">
      <c r="A36" s="12"/>
      <c r="B36" s="17"/>
      <c r="C36" s="81"/>
      <c r="D36" s="82"/>
      <c r="E36" s="83"/>
      <c r="F36" s="84"/>
      <c r="G36" s="83"/>
      <c r="H36" s="83"/>
      <c r="I36" s="85"/>
      <c r="J36" s="83"/>
      <c r="K36" s="53"/>
      <c r="L36" s="84"/>
      <c r="M36" s="86"/>
      <c r="N36" s="84"/>
      <c r="O36" s="86"/>
      <c r="P36" s="87"/>
    </row>
    <row r="37" spans="1:15" s="90" customFormat="1" ht="15">
      <c r="A37" s="88"/>
      <c r="B37" s="65" t="s">
        <v>105</v>
      </c>
      <c r="C37" s="123"/>
      <c r="D37" s="105">
        <f>SUM(D27:D36)</f>
        <v>0</v>
      </c>
      <c r="E37" s="125"/>
      <c r="F37" s="105">
        <f>SUM(F27:F36)</f>
        <v>97</v>
      </c>
      <c r="G37" s="105"/>
      <c r="H37" s="105">
        <f>SUM(H27:H36)</f>
        <v>841</v>
      </c>
      <c r="I37" s="105">
        <f>SUM(I27:I36)</f>
        <v>-3776</v>
      </c>
      <c r="J37" s="125"/>
      <c r="K37" s="105">
        <f>SUM(K27:K36)</f>
        <v>-2838</v>
      </c>
      <c r="M37" s="105">
        <f>SUM(M27:M36)</f>
        <v>-594</v>
      </c>
      <c r="O37" s="105">
        <f>SUM(O27:O36)</f>
        <v>-3432</v>
      </c>
    </row>
    <row r="38" spans="1:15" s="24" customFormat="1" ht="15">
      <c r="A38" s="12"/>
      <c r="B38" s="17"/>
      <c r="C38" s="17"/>
      <c r="D38" s="37" t="s">
        <v>1</v>
      </c>
      <c r="E38" s="38" t="s">
        <v>46</v>
      </c>
      <c r="F38" s="37" t="s">
        <v>1</v>
      </c>
      <c r="G38" s="38"/>
      <c r="H38" s="37" t="s">
        <v>1</v>
      </c>
      <c r="I38" s="37" t="s">
        <v>1</v>
      </c>
      <c r="J38" s="38" t="s">
        <v>46</v>
      </c>
      <c r="K38" s="37" t="s">
        <v>1</v>
      </c>
      <c r="M38" s="37" t="s">
        <v>1</v>
      </c>
      <c r="O38" s="37" t="s">
        <v>1</v>
      </c>
    </row>
    <row r="39" spans="1:18" s="24" customFormat="1" ht="15">
      <c r="A39" s="12"/>
      <c r="B39" s="14" t="s">
        <v>111</v>
      </c>
      <c r="C39" s="16"/>
      <c r="D39" s="49">
        <f>D25+D37</f>
        <v>41960</v>
      </c>
      <c r="E39" s="46"/>
      <c r="F39" s="49">
        <f>F25+F37</f>
        <v>-160</v>
      </c>
      <c r="G39" s="46"/>
      <c r="H39" s="49">
        <f>H25+H37</f>
        <v>841</v>
      </c>
      <c r="I39" s="49">
        <f>I25+I37</f>
        <v>-1169</v>
      </c>
      <c r="J39" s="46"/>
      <c r="K39" s="49">
        <f>K25+K37</f>
        <v>41472</v>
      </c>
      <c r="M39" s="49">
        <f>M25+M37</f>
        <v>68</v>
      </c>
      <c r="O39" s="49">
        <f>O25+O37</f>
        <v>41540</v>
      </c>
      <c r="R39" s="58"/>
    </row>
    <row r="40" spans="1:15" s="24" customFormat="1" ht="15">
      <c r="A40" s="12"/>
      <c r="B40" s="16"/>
      <c r="C40" s="16"/>
      <c r="D40" s="37" t="s">
        <v>2</v>
      </c>
      <c r="E40" s="38" t="s">
        <v>46</v>
      </c>
      <c r="F40" s="37" t="s">
        <v>2</v>
      </c>
      <c r="G40" s="38"/>
      <c r="H40" s="37" t="s">
        <v>2</v>
      </c>
      <c r="I40" s="37" t="s">
        <v>2</v>
      </c>
      <c r="J40" s="38" t="s">
        <v>46</v>
      </c>
      <c r="K40" s="37" t="s">
        <v>2</v>
      </c>
      <c r="M40" s="37" t="s">
        <v>2</v>
      </c>
      <c r="O40" s="37" t="s">
        <v>2</v>
      </c>
    </row>
    <row r="41" spans="1:11" ht="15">
      <c r="A41" s="5"/>
      <c r="D41" s="49"/>
      <c r="E41" s="46"/>
      <c r="F41" s="49"/>
      <c r="G41" s="46"/>
      <c r="H41" s="46"/>
      <c r="I41" s="45"/>
      <c r="J41" s="46"/>
      <c r="K41" s="54"/>
    </row>
    <row r="42" spans="1:15" ht="12.75">
      <c r="A42" s="157" t="s">
        <v>91</v>
      </c>
      <c r="B42" s="157"/>
      <c r="C42" s="157"/>
      <c r="D42" s="157"/>
      <c r="E42" s="157"/>
      <c r="F42" s="157"/>
      <c r="G42" s="157"/>
      <c r="H42" s="157"/>
      <c r="I42" s="157"/>
      <c r="J42" s="157"/>
      <c r="K42" s="157"/>
      <c r="L42" s="157"/>
      <c r="M42" s="157"/>
      <c r="N42" s="157"/>
      <c r="O42" s="157"/>
    </row>
    <row r="43" spans="1:15" ht="15" customHeight="1">
      <c r="A43" s="154" t="s">
        <v>92</v>
      </c>
      <c r="B43" s="154"/>
      <c r="C43" s="154"/>
      <c r="D43" s="154"/>
      <c r="E43" s="154"/>
      <c r="F43" s="154"/>
      <c r="G43" s="154"/>
      <c r="H43" s="154"/>
      <c r="I43" s="154"/>
      <c r="J43" s="154"/>
      <c r="K43" s="154"/>
      <c r="L43" s="154"/>
      <c r="M43" s="154"/>
      <c r="N43" s="154"/>
      <c r="O43" s="154"/>
    </row>
  </sheetData>
  <mergeCells count="6">
    <mergeCell ref="A43:O43"/>
    <mergeCell ref="A1:K1"/>
    <mergeCell ref="A2:E2"/>
    <mergeCell ref="A5:E5"/>
    <mergeCell ref="A42:O42"/>
    <mergeCell ref="B32:B33"/>
  </mergeCells>
  <printOptions horizontalCentered="1"/>
  <pageMargins left="0.68" right="0.27" top="0.5905511811023623" bottom="0.1968503937007874" header="0.2362204724409449" footer="0.1968503937007874"/>
  <pageSetup horizontalDpi="600" verticalDpi="600" orientation="portrait" paperSize="9" scale="72" r:id="rId1"/>
  <headerFooter alignWithMargins="0">
    <oddFooter>&amp;RPage 3
</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tabSelected="1" workbookViewId="0" topLeftCell="A1">
      <selection activeCell="B12" sqref="B12"/>
    </sheetView>
  </sheetViews>
  <sheetFormatPr defaultColWidth="9.140625" defaultRowHeight="12.75"/>
  <cols>
    <col min="1" max="1" width="2.140625" style="18" customWidth="1"/>
    <col min="2" max="2" width="60.00390625" style="18" customWidth="1"/>
    <col min="3" max="3" width="15.140625" style="113" customWidth="1"/>
    <col min="4" max="4" width="14.7109375" style="20" customWidth="1"/>
    <col min="5" max="16384" width="9.140625" style="18" customWidth="1"/>
  </cols>
  <sheetData>
    <row r="1" spans="1:4" ht="16.5" customHeight="1">
      <c r="A1" s="155" t="s">
        <v>4</v>
      </c>
      <c r="B1" s="155"/>
      <c r="C1" s="155"/>
      <c r="D1" s="155"/>
    </row>
    <row r="2" spans="1:4" ht="10.5" customHeight="1">
      <c r="A2" s="156" t="s">
        <v>23</v>
      </c>
      <c r="B2" s="156"/>
      <c r="C2" s="156"/>
      <c r="D2" s="156"/>
    </row>
    <row r="3" spans="1:4" ht="12.75">
      <c r="A3" s="3"/>
      <c r="B3" s="3"/>
      <c r="C3" s="110"/>
      <c r="D3" s="3"/>
    </row>
    <row r="4" spans="1:4" ht="12.75">
      <c r="A4" s="126" t="s">
        <v>113</v>
      </c>
      <c r="B4" s="57"/>
      <c r="C4" s="134"/>
      <c r="D4" s="57"/>
    </row>
    <row r="5" spans="1:4" ht="12.75">
      <c r="A5" s="158" t="s">
        <v>24</v>
      </c>
      <c r="B5" s="158"/>
      <c r="C5" s="158"/>
      <c r="D5" s="158"/>
    </row>
    <row r="6" spans="1:4" ht="12.75">
      <c r="A6" s="4"/>
      <c r="B6" s="4"/>
      <c r="C6" s="116"/>
      <c r="D6" s="4"/>
    </row>
    <row r="7" spans="3:4" s="5" customFormat="1" ht="12.75">
      <c r="C7" s="135" t="s">
        <v>26</v>
      </c>
      <c r="D7" s="6" t="s">
        <v>27</v>
      </c>
    </row>
    <row r="8" spans="3:4" s="5" customFormat="1" ht="12.75">
      <c r="C8" s="135" t="s">
        <v>28</v>
      </c>
      <c r="D8" s="6" t="s">
        <v>29</v>
      </c>
    </row>
    <row r="9" spans="3:4" s="7" customFormat="1" ht="11.25">
      <c r="C9" s="135" t="s">
        <v>31</v>
      </c>
      <c r="D9" s="6" t="s">
        <v>32</v>
      </c>
    </row>
    <row r="10" spans="3:4" s="5" customFormat="1" ht="12.75">
      <c r="C10" s="99" t="str">
        <f>'Bursa-IS-OK'!E11</f>
        <v>31/12/2006</v>
      </c>
      <c r="D10" s="22" t="str">
        <f>'Bursa-IS-OK'!F11</f>
        <v>31/12/2005</v>
      </c>
    </row>
    <row r="11" spans="3:4" s="5" customFormat="1" ht="12.75">
      <c r="C11" s="94" t="s">
        <v>33</v>
      </c>
      <c r="D11" s="9" t="s">
        <v>33</v>
      </c>
    </row>
    <row r="12" spans="3:4" s="5" customFormat="1" ht="12.75">
      <c r="C12" s="94"/>
      <c r="D12" s="9"/>
    </row>
    <row r="13" spans="1:4" s="24" customFormat="1" ht="15">
      <c r="A13" s="12"/>
      <c r="B13" s="41" t="s">
        <v>72</v>
      </c>
      <c r="C13" s="102">
        <v>8844</v>
      </c>
      <c r="D13" s="29">
        <v>575</v>
      </c>
    </row>
    <row r="14" spans="1:4" s="24" customFormat="1" ht="15">
      <c r="A14" s="12"/>
      <c r="B14" s="11"/>
      <c r="C14" s="61"/>
      <c r="D14" s="51"/>
    </row>
    <row r="15" spans="1:4" s="24" customFormat="1" ht="15">
      <c r="A15" s="12"/>
      <c r="B15" s="41" t="s">
        <v>5</v>
      </c>
      <c r="C15" s="62">
        <v>-7882</v>
      </c>
      <c r="D15" s="48">
        <v>-2985</v>
      </c>
    </row>
    <row r="16" spans="1:4" s="24" customFormat="1" ht="15">
      <c r="A16" s="12"/>
      <c r="B16" s="15"/>
      <c r="C16" s="61"/>
      <c r="D16" s="51"/>
    </row>
    <row r="17" spans="1:4" s="24" customFormat="1" ht="15">
      <c r="A17" s="12"/>
      <c r="B17" s="41" t="s">
        <v>73</v>
      </c>
      <c r="C17" s="133">
        <v>-3423</v>
      </c>
      <c r="D17" s="146">
        <v>-1883</v>
      </c>
    </row>
    <row r="18" spans="1:4" s="24" customFormat="1" ht="15">
      <c r="A18" s="12"/>
      <c r="B18" s="41"/>
      <c r="C18" s="61"/>
      <c r="D18" s="51"/>
    </row>
    <row r="19" spans="1:4" s="24" customFormat="1" ht="15">
      <c r="A19" s="12"/>
      <c r="B19" s="11"/>
      <c r="C19" s="62"/>
      <c r="D19" s="48"/>
    </row>
    <row r="20" spans="1:4" s="24" customFormat="1" ht="15">
      <c r="A20" s="12"/>
      <c r="B20" s="41" t="s">
        <v>6</v>
      </c>
      <c r="C20" s="61">
        <f>C13+C15+C17</f>
        <v>-2461</v>
      </c>
      <c r="D20" s="51">
        <f>D13+D15+D17</f>
        <v>-4293</v>
      </c>
    </row>
    <row r="21" spans="1:4" s="24" customFormat="1" ht="15">
      <c r="A21" s="12"/>
      <c r="B21" s="42" t="s">
        <v>0</v>
      </c>
      <c r="C21" s="61">
        <v>57</v>
      </c>
      <c r="D21" s="51">
        <v>-256</v>
      </c>
    </row>
    <row r="22" spans="1:4" s="24" customFormat="1" ht="15">
      <c r="A22" s="12"/>
      <c r="B22" s="11" t="s">
        <v>7</v>
      </c>
      <c r="C22" s="61">
        <v>-2873</v>
      </c>
      <c r="D22" s="51">
        <v>1675</v>
      </c>
    </row>
    <row r="23" spans="1:4" s="24" customFormat="1" ht="15.75" thickBot="1">
      <c r="A23" s="12"/>
      <c r="B23" s="11" t="s">
        <v>8</v>
      </c>
      <c r="C23" s="132">
        <f>SUM(C20:C22)</f>
        <v>-5277</v>
      </c>
      <c r="D23" s="52">
        <f>SUM(D20:D22)</f>
        <v>-2874</v>
      </c>
    </row>
    <row r="24" spans="1:4" s="24" customFormat="1" ht="15.75" thickTop="1">
      <c r="A24" s="12"/>
      <c r="B24" s="11"/>
      <c r="C24" s="61"/>
      <c r="D24" s="51"/>
    </row>
    <row r="25" spans="1:4" s="24" customFormat="1" ht="15">
      <c r="A25" s="12"/>
      <c r="B25" s="11" t="s">
        <v>9</v>
      </c>
      <c r="C25" s="62"/>
      <c r="D25" s="48"/>
    </row>
    <row r="26" spans="1:4" s="24" customFormat="1" ht="15">
      <c r="A26" s="12"/>
      <c r="B26" s="11" t="s">
        <v>10</v>
      </c>
      <c r="C26" s="61">
        <f>'Bursa-BS-OK'!C24</f>
        <v>190</v>
      </c>
      <c r="D26" s="51">
        <v>738</v>
      </c>
    </row>
    <row r="27" spans="1:5" s="24" customFormat="1" ht="15">
      <c r="A27" s="12"/>
      <c r="B27" s="11" t="s">
        <v>11</v>
      </c>
      <c r="C27" s="133">
        <v>-5467</v>
      </c>
      <c r="D27" s="51">
        <v>-3611</v>
      </c>
      <c r="E27" s="58"/>
    </row>
    <row r="28" spans="1:6" s="24" customFormat="1" ht="15.75" thickBot="1">
      <c r="A28" s="12"/>
      <c r="B28" s="41"/>
      <c r="C28" s="132">
        <f>C26+C27</f>
        <v>-5277</v>
      </c>
      <c r="D28" s="52">
        <f>D26+D27</f>
        <v>-2873</v>
      </c>
      <c r="F28" s="58"/>
    </row>
    <row r="29" spans="1:3" s="24" customFormat="1" ht="15.75" thickTop="1">
      <c r="A29" s="12"/>
      <c r="B29" s="42"/>
      <c r="C29" s="136"/>
    </row>
    <row r="30" spans="1:4" ht="12.75">
      <c r="A30" s="157" t="s">
        <v>93</v>
      </c>
      <c r="B30" s="157"/>
      <c r="C30" s="157"/>
      <c r="D30" s="157"/>
    </row>
    <row r="31" spans="1:4" ht="12.75">
      <c r="A31" s="154" t="s">
        <v>94</v>
      </c>
      <c r="B31" s="154"/>
      <c r="C31" s="154"/>
      <c r="D31" s="154"/>
    </row>
    <row r="32" spans="1:4" ht="15" customHeight="1">
      <c r="A32" s="154" t="s">
        <v>95</v>
      </c>
      <c r="B32" s="154"/>
      <c r="C32" s="154"/>
      <c r="D32" s="154"/>
    </row>
  </sheetData>
  <mergeCells count="6">
    <mergeCell ref="A32:D32"/>
    <mergeCell ref="A30:D30"/>
    <mergeCell ref="A31:D31"/>
    <mergeCell ref="A1:D1"/>
    <mergeCell ref="A2:D2"/>
    <mergeCell ref="A5:D5"/>
  </mergeCells>
  <printOptions/>
  <pageMargins left="1.34" right="0.31" top="0.6" bottom="0.21" header="0.25" footer="0.21"/>
  <pageSetup horizontalDpi="600" verticalDpi="600" orientation="portrait" paperSize="9" scale="85" r:id="rId1"/>
  <headerFooter alignWithMargins="0">
    <oddFooter>&amp;RPage 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RALCO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Sheik Yee</dc:creator>
  <cp:keywords/>
  <dc:description/>
  <cp:lastModifiedBy>accounts</cp:lastModifiedBy>
  <cp:lastPrinted>2007-02-26T06:17:28Z</cp:lastPrinted>
  <dcterms:created xsi:type="dcterms:W3CDTF">2005-07-28T11:19:10Z</dcterms:created>
  <dcterms:modified xsi:type="dcterms:W3CDTF">2007-02-26T08:21:57Z</dcterms:modified>
  <cp:category/>
  <cp:version/>
  <cp:contentType/>
  <cp:contentStatus/>
</cp:coreProperties>
</file>