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0380" windowHeight="5250" activeTab="3"/>
  </bookViews>
  <sheets>
    <sheet name="ConsoPL" sheetId="1" r:id="rId1"/>
    <sheet name="Con.BS" sheetId="2" r:id="rId2"/>
    <sheet name="Con.SOCE" sheetId="3" r:id="rId3"/>
    <sheet name="Con.CFS" sheetId="4" r:id="rId4"/>
  </sheets>
  <externalReferences>
    <externalReference r:id="rId7"/>
  </externalReferences>
  <definedNames>
    <definedName name="_xlnm.Print_Area" localSheetId="1">'Con.BS'!$A$1:$M$52</definedName>
    <definedName name="_xlnm.Print_Area" localSheetId="3">'Con.CFS'!$A$1:$K$55</definedName>
    <definedName name="_xlnm.Print_Area" localSheetId="2">'Con.SOCE'!$A$1:$K$27</definedName>
  </definedNames>
  <calcPr fullCalcOnLoad="1"/>
</workbook>
</file>

<file path=xl/sharedStrings.xml><?xml version="1.0" encoding="utf-8"?>
<sst xmlns="http://schemas.openxmlformats.org/spreadsheetml/2006/main" count="157" uniqueCount="123">
  <si>
    <t>BELL &amp; ORDER BERHAD (111633-M)</t>
  </si>
  <si>
    <t>CONDENSED CONSOLIDATED INCOME STATEMENTS</t>
  </si>
  <si>
    <t>FOR THE QUARTER ENDED 31 DECEMBER 2003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</si>
  <si>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</si>
  <si>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</si>
  <si>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</si>
  <si>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</si>
  <si>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</si>
  <si>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</si>
  <si>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</si>
  <si>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</si>
  <si>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</si>
  <si>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</si>
  <si>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</si>
  <si>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</si>
  <si>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Revenue</t>
  </si>
  <si>
    <t>Operating Expenses</t>
  </si>
  <si>
    <t>Other Operating Income</t>
  </si>
  <si>
    <t>Profit/(Loss) from Operations</t>
  </si>
  <si>
    <t>Finance Costs</t>
  </si>
  <si>
    <t>Investing Results</t>
  </si>
  <si>
    <t>2.</t>
  </si>
  <si>
    <t>Profit/(Loss) before tax</t>
  </si>
  <si>
    <t>Taxation</t>
  </si>
  <si>
    <t>3.</t>
  </si>
  <si>
    <t>Profit/(Loss) after tax</t>
  </si>
  <si>
    <t>Minority Interest</t>
  </si>
  <si>
    <t>4.</t>
  </si>
  <si>
    <t>Net Profit/(Loss) for the period</t>
  </si>
  <si>
    <t>5.</t>
  </si>
  <si>
    <t>Earnings per share (sen)</t>
  </si>
  <si>
    <t>-</t>
  </si>
  <si>
    <t>Basic</t>
  </si>
  <si>
    <t>Diluted</t>
  </si>
  <si>
    <t>CONDENSED CONSOLIDATED BALANCE SHEETS AS AT 31 DECEMBER 2003</t>
  </si>
  <si>
    <t>AS AT</t>
  </si>
  <si>
    <t>END OF</t>
  </si>
  <si>
    <t>PRECEDING</t>
  </si>
  <si>
    <t>FINANCIAL</t>
  </si>
  <si>
    <t>YEAR END</t>
  </si>
  <si>
    <t>31/12/2002</t>
  </si>
  <si>
    <t>Property, Plant and Equipment</t>
  </si>
  <si>
    <t>Long Term Investment</t>
  </si>
  <si>
    <t>Research &amp; Development Cost</t>
  </si>
  <si>
    <t>Current Assets</t>
  </si>
  <si>
    <t>Inventory</t>
  </si>
  <si>
    <t>Trade Receivables</t>
  </si>
  <si>
    <t>Amount Due from Customers on Contracts</t>
  </si>
  <si>
    <t>Other Debtors &amp; Prepayments</t>
  </si>
  <si>
    <t>Cash</t>
  </si>
  <si>
    <t>Current Liabilities</t>
  </si>
  <si>
    <t>Trade Payables</t>
  </si>
  <si>
    <t>Amount due to Customers on Contracts</t>
  </si>
  <si>
    <t>Other Payables</t>
  </si>
  <si>
    <t>Short Term Borrowings</t>
  </si>
  <si>
    <t>Provision for Taxation</t>
  </si>
  <si>
    <t xml:space="preserve">Net Current Assets </t>
  </si>
  <si>
    <t>Shareholders' Funds</t>
  </si>
  <si>
    <t>Share Capital</t>
  </si>
  <si>
    <t>Reserves</t>
  </si>
  <si>
    <t>Long Term Liabilities</t>
  </si>
  <si>
    <t>Long Term Borrowings</t>
  </si>
  <si>
    <t>Deferred Taxation</t>
  </si>
  <si>
    <t>Net Tangible Assets per Share (RM)</t>
  </si>
  <si>
    <r>
      <t xml:space="preserve">BELL &amp; ORDER BERHAD </t>
    </r>
    <r>
      <rPr>
        <sz val="10"/>
        <rFont val="Tahoma"/>
        <family val="2"/>
      </rPr>
      <t>(111633-M)</t>
    </r>
  </si>
  <si>
    <t>CONDENSED CONSOLIDATED STATEMENTS OF CHANGES IN EQUITY</t>
  </si>
  <si>
    <t>&lt;---- Non-distributable -----&gt;</t>
  </si>
  <si>
    <t>&lt;- Distributable-&gt;</t>
  </si>
  <si>
    <t>Currency</t>
  </si>
  <si>
    <t>Share</t>
  </si>
  <si>
    <t>Translation</t>
  </si>
  <si>
    <t>Retained</t>
  </si>
  <si>
    <t>Capital</t>
  </si>
  <si>
    <t>Premium</t>
  </si>
  <si>
    <t>Earnings</t>
  </si>
  <si>
    <t>Total</t>
  </si>
  <si>
    <t>Financial Year</t>
  </si>
  <si>
    <t>Ended 31 December 2003</t>
  </si>
  <si>
    <t>Balance as at 1 January 2003</t>
  </si>
  <si>
    <t>Currency translation differences</t>
  </si>
  <si>
    <t xml:space="preserve">Net Loss </t>
  </si>
  <si>
    <t>Balance as at 31 December 2003</t>
  </si>
  <si>
    <t>Ended 31 December 2002</t>
  </si>
  <si>
    <t>Balance as at 1 January 2002</t>
  </si>
  <si>
    <t>Net Profit</t>
  </si>
  <si>
    <t>Balance as at 31 December 2002</t>
  </si>
  <si>
    <t>CONDENSED CONSOLIDATED CASH FLOW STATEMENTS</t>
  </si>
  <si>
    <t>YEAR ENDED</t>
  </si>
  <si>
    <t>31/12/2003</t>
  </si>
  <si>
    <t>Net profit/(loss) before tax</t>
  </si>
  <si>
    <t>Adjustments for :</t>
  </si>
  <si>
    <t>Depreciation</t>
  </si>
  <si>
    <t>Disposal of plant, property &amp; equipments</t>
  </si>
  <si>
    <t>Plant, property &amp; equipments written off</t>
  </si>
  <si>
    <t>Allowance for doubtful debts</t>
  </si>
  <si>
    <t>Tax charge</t>
  </si>
  <si>
    <t>Interest expense</t>
  </si>
  <si>
    <t>Interest income</t>
  </si>
  <si>
    <t>Operating profit before changes in working capital</t>
  </si>
  <si>
    <t>Changes in working Capital</t>
  </si>
  <si>
    <t>Inventories</t>
  </si>
  <si>
    <t>Trade and other receivables</t>
  </si>
  <si>
    <t>Trade and other payables</t>
  </si>
  <si>
    <t>Net cash generated from operations</t>
  </si>
  <si>
    <t>Development cost paid</t>
  </si>
  <si>
    <t>Tax paid</t>
  </si>
  <si>
    <t>Interest paid</t>
  </si>
  <si>
    <t>Net cash generated from / (used in) operating activities</t>
  </si>
  <si>
    <t>Cash flow from investing activities</t>
  </si>
  <si>
    <t>Proceeds from disposal of property, plant &amp; equipments</t>
  </si>
  <si>
    <t>Interest income received</t>
  </si>
  <si>
    <t>Purchase of property, plant &amp; equipments</t>
  </si>
  <si>
    <t>Cash flow from financing activities</t>
  </si>
  <si>
    <t>Repayment of hire purchase creditors</t>
  </si>
  <si>
    <t>Proceeds from issuance of shares</t>
  </si>
  <si>
    <t>Net Increased/(Decreased)  in Bank borrowings</t>
  </si>
  <si>
    <t>Fixed Doposits Pledged</t>
  </si>
  <si>
    <t>Dividends paid</t>
  </si>
  <si>
    <t>Net change in cash and cash equivalents</t>
  </si>
  <si>
    <t>Cash and cash equivalents at beginning of year</t>
  </si>
  <si>
    <t>Foreign exchange differences on opening balance</t>
  </si>
  <si>
    <t>Cash and cash equivalents at end of financial period</t>
  </si>
  <si>
    <r>
      <t>BELL &amp; ORDER BERHAD</t>
    </r>
    <r>
      <rPr>
        <sz val="10"/>
        <rFont val="Tahoma"/>
        <family val="2"/>
      </rPr>
      <t xml:space="preserve"> (111633-M)</t>
    </r>
  </si>
</sst>
</file>

<file path=xl/styles.xml><?xml version="1.0" encoding="utf-8"?>
<styleSheet xmlns="http://schemas.openxmlformats.org/spreadsheetml/2006/main">
  <numFmts count="8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\(* #,##0.00\);_(* &quot;-&quot;??_);_(@_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"/>
    <numFmt numFmtId="186" formatCode="#,##0.0_);[Red]\(#,##0.0\)"/>
    <numFmt numFmtId="187" formatCode="0.0%"/>
    <numFmt numFmtId="188" formatCode="dd\-mmm_)"/>
    <numFmt numFmtId="189" formatCode="#,##0.000_);\(#,##0.000\)"/>
    <numFmt numFmtId="190" formatCode="#,##0.0_);\(#,##0.0\)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_);_(* \(#,##0.0\);_(* &quot;-&quot;??_);_(@_)"/>
    <numFmt numFmtId="195" formatCode="_(* #,##0_);_(* \(#,##0\);_(* &quot;-&quot;??_);_(@_)"/>
    <numFmt numFmtId="196" formatCode="0_);\(0\)"/>
    <numFmt numFmtId="197" formatCode="0_);[Red]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;\-#,##0.0"/>
    <numFmt numFmtId="203" formatCode="#,##0.000;\-#,##0.000"/>
    <numFmt numFmtId="204" formatCode="#,##0.0000;\-#,##0.0000"/>
    <numFmt numFmtId="205" formatCode="#,##0.00000;\-#,##0.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00000_);\(#,##0.00000000\)"/>
    <numFmt numFmtId="212" formatCode="0.0"/>
    <numFmt numFmtId="213" formatCode="0.000"/>
    <numFmt numFmtId="214" formatCode="_(* #,##0.0000_);_(* \(#,##0.0000\);_(* &quot;-&quot;????_);_(@_)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&quot;$&quot;#,##0;&quot;$&quot;\-#,##0"/>
    <numFmt numFmtId="219" formatCode="&quot;$&quot;#,##0;[Red]&quot;$&quot;\-#,##0"/>
    <numFmt numFmtId="220" formatCode="&quot;$&quot;#,##0.00;&quot;$&quot;\-#,##0.00"/>
    <numFmt numFmtId="221" formatCode="&quot;$&quot;#,##0.00;[Red]&quot;$&quot;\-#,##0.00"/>
    <numFmt numFmtId="222" formatCode="_ &quot;$&quot;* #,##0_ ;_ &quot;$&quot;* \-#,##0_ ;_ &quot;$&quot;* &quot;-&quot;_ ;_ @_ "/>
    <numFmt numFmtId="223" formatCode="_ * #,##0_ ;_ * \-#,##0_ ;_ * &quot;-&quot;_ ;_ @_ "/>
    <numFmt numFmtId="224" formatCode="_ &quot;$&quot;* #,##0.00_ ;_ &quot;$&quot;* \-#,##0.00_ ;_ &quot;$&quot;* &quot;-&quot;??_ ;_ @_ "/>
    <numFmt numFmtId="225" formatCode="_ * #,##0.00_ ;_ * \-#,##0.00_ ;_ * &quot;-&quot;??_ ;_ @_ "/>
    <numFmt numFmtId="226" formatCode="&quot;RM&quot;#,##0;&quot;RM&quot;\-#,##0"/>
    <numFmt numFmtId="227" formatCode="&quot;RM&quot;#,##0;[Red]&quot;RM&quot;\-#,##0"/>
    <numFmt numFmtId="228" formatCode="&quot;RM&quot;#,##0.00;&quot;RM&quot;\-#,##0.00"/>
    <numFmt numFmtId="229" formatCode="&quot;RM&quot;#,##0.00;[Red]&quot;RM&quot;\-#,##0.00"/>
    <numFmt numFmtId="230" formatCode="_ &quot;RM&quot;* #,##0_ ;_ &quot;RM&quot;* \-#,##0_ ;_ &quot;RM&quot;* &quot;-&quot;_ ;_ @_ "/>
    <numFmt numFmtId="231" formatCode="_ &quot;RM&quot;* #,##0.00_ ;_ &quot;RM&quot;* \-#,##0.00_ ;_ &quot;RM&quot;* &quot;-&quot;??_ ;_ @_ "/>
    <numFmt numFmtId="232" formatCode="_ * #,##0.0_ ;_ * \-#,##0.0_ ;_ * &quot;-&quot;??_ ;_ @_ "/>
    <numFmt numFmtId="233" formatCode="_ * #,##0_ ;_ * \-#,##0_ ;_ * &quot;-&quot;??_ ;_ @_ "/>
    <numFmt numFmtId="234" formatCode="_-#,##0_-;\-#,##0_-;_-* &quot;-&quot;??_-;_-@_-"/>
    <numFmt numFmtId="235" formatCode="_ * #,##0_ ;_ * \(#,##0_ \);_ * &quot;-&quot;_ ;_ @_ "/>
    <numFmt numFmtId="236" formatCode="_ * #,##0_ ;_ * \(#,##0_);_ * &quot;-&quot;_ ;_ @_ "/>
    <numFmt numFmtId="237" formatCode="_ * #,##0_ \ ;_ * \(#,##0_ \);_ * &quot;-&quot;_ ;_ @_ "/>
    <numFmt numFmtId="238" formatCode="_ * #,##0\ _ ;_ * \(#,##0\ _);_ * &quot;-&quot;_ ;_ @_ "/>
  </numFmts>
  <fonts count="13">
    <font>
      <sz val="10"/>
      <name val="Arial"/>
      <family val="0"/>
    </font>
    <font>
      <sz val="10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Tahoma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1" fillId="0" borderId="1" xfId="15" applyNumberFormat="1" applyFont="1" applyBorder="1" applyAlignment="1">
      <alignment/>
    </xf>
    <xf numFmtId="170" fontId="1" fillId="0" borderId="2" xfId="15" applyNumberFormat="1" applyFont="1" applyBorder="1" applyAlignment="1">
      <alignment/>
    </xf>
    <xf numFmtId="0" fontId="0" fillId="0" borderId="0" xfId="44">
      <alignment/>
      <protection/>
    </xf>
    <xf numFmtId="0" fontId="8" fillId="0" borderId="0" xfId="44" applyFont="1">
      <alignment/>
      <protection/>
    </xf>
    <xf numFmtId="0" fontId="5" fillId="0" borderId="0" xfId="44" applyFont="1">
      <alignment/>
      <protection/>
    </xf>
    <xf numFmtId="0" fontId="4" fillId="0" borderId="0" xfId="44" applyFont="1">
      <alignment/>
      <protection/>
    </xf>
    <xf numFmtId="0" fontId="1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 applyFill="1" applyAlignment="1">
      <alignment horizontal="center"/>
      <protection/>
    </xf>
    <xf numFmtId="0" fontId="0" fillId="0" borderId="0" xfId="44" applyBorder="1">
      <alignment/>
      <protection/>
    </xf>
    <xf numFmtId="0" fontId="0" fillId="0" borderId="0" xfId="44" applyBorder="1" applyAlignment="1">
      <alignment horizontal="center"/>
      <protection/>
    </xf>
    <xf numFmtId="0" fontId="9" fillId="0" borderId="0" xfId="44" applyFont="1" applyBorder="1">
      <alignment/>
      <protection/>
    </xf>
    <xf numFmtId="39" fontId="0" fillId="0" borderId="0" xfId="44" applyNumberFormat="1" applyBorder="1">
      <alignment/>
      <protection/>
    </xf>
    <xf numFmtId="14" fontId="3" fillId="0" borderId="0" xfId="44" applyNumberFormat="1" applyFont="1" applyAlignment="1" quotePrefix="1">
      <alignment horizontal="center"/>
      <protection/>
    </xf>
    <xf numFmtId="0" fontId="3" fillId="0" borderId="0" xfId="44" applyFont="1">
      <alignment/>
      <protection/>
    </xf>
    <xf numFmtId="14" fontId="3" fillId="0" borderId="0" xfId="44" applyNumberFormat="1" applyFont="1" applyFill="1" applyAlignment="1" quotePrefix="1">
      <alignment horizontal="center"/>
      <protection/>
    </xf>
    <xf numFmtId="0" fontId="3" fillId="0" borderId="0" xfId="44" applyFont="1" applyAlignment="1">
      <alignment horizontal="center"/>
      <protection/>
    </xf>
    <xf numFmtId="1" fontId="3" fillId="0" borderId="0" xfId="23" applyNumberFormat="1" applyFont="1" applyAlignment="1">
      <alignment/>
    </xf>
    <xf numFmtId="178" fontId="3" fillId="0" borderId="0" xfId="23" applyFont="1" applyAlignment="1">
      <alignment/>
    </xf>
    <xf numFmtId="39" fontId="3" fillId="0" borderId="0" xfId="23" applyNumberFormat="1" applyFont="1" applyAlignment="1">
      <alignment/>
    </xf>
    <xf numFmtId="178" fontId="0" fillId="0" borderId="0" xfId="44" applyNumberFormat="1" applyBorder="1">
      <alignment/>
      <protection/>
    </xf>
    <xf numFmtId="178" fontId="3" fillId="0" borderId="3" xfId="23" applyFont="1" applyBorder="1" applyAlignment="1">
      <alignment/>
    </xf>
    <xf numFmtId="178" fontId="0" fillId="0" borderId="0" xfId="23" applyBorder="1" applyAlignment="1">
      <alignment/>
    </xf>
    <xf numFmtId="178" fontId="3" fillId="0" borderId="4" xfId="23" applyFont="1" applyBorder="1" applyAlignment="1">
      <alignment/>
    </xf>
    <xf numFmtId="178" fontId="0" fillId="0" borderId="0" xfId="44" applyNumberFormat="1">
      <alignment/>
      <protection/>
    </xf>
    <xf numFmtId="178" fontId="3" fillId="0" borderId="5" xfId="23" applyFont="1" applyBorder="1" applyAlignment="1">
      <alignment/>
    </xf>
    <xf numFmtId="178" fontId="3" fillId="0" borderId="6" xfId="23" applyFont="1" applyBorder="1" applyAlignment="1">
      <alignment/>
    </xf>
    <xf numFmtId="178" fontId="3" fillId="0" borderId="7" xfId="23" applyFont="1" applyBorder="1" applyAlignment="1">
      <alignment/>
    </xf>
    <xf numFmtId="189" fontId="3" fillId="0" borderId="0" xfId="44" applyNumberFormat="1" applyFont="1">
      <alignment/>
      <protection/>
    </xf>
    <xf numFmtId="191" fontId="3" fillId="0" borderId="8" xfId="23" applyNumberFormat="1" applyFont="1" applyBorder="1" applyAlignment="1">
      <alignment/>
    </xf>
    <xf numFmtId="191" fontId="3" fillId="0" borderId="0" xfId="23" applyNumberFormat="1" applyFont="1" applyAlignment="1">
      <alignment/>
    </xf>
    <xf numFmtId="178" fontId="0" fillId="0" borderId="0" xfId="23" applyAlignment="1">
      <alignment/>
    </xf>
    <xf numFmtId="0" fontId="11" fillId="0" borderId="0" xfId="44" applyFont="1" applyAlignment="1">
      <alignment vertical="center"/>
      <protection/>
    </xf>
    <xf numFmtId="0" fontId="10" fillId="0" borderId="0" xfId="44" applyFont="1" applyAlignment="1">
      <alignment horizontal="center"/>
      <protection/>
    </xf>
    <xf numFmtId="0" fontId="10" fillId="0" borderId="0" xfId="44" applyFont="1">
      <alignment/>
      <protection/>
    </xf>
    <xf numFmtId="0" fontId="12" fillId="0" borderId="0" xfId="44" applyFont="1">
      <alignment/>
      <protection/>
    </xf>
    <xf numFmtId="0" fontId="1" fillId="0" borderId="0" xfId="44" applyFont="1" applyAlignment="1">
      <alignment vertical="center"/>
      <protection/>
    </xf>
    <xf numFmtId="178" fontId="1" fillId="0" borderId="0" xfId="23" applyFont="1" applyAlignment="1">
      <alignment vertical="center"/>
    </xf>
    <xf numFmtId="0" fontId="1" fillId="0" borderId="0" xfId="44" applyFont="1" applyAlignment="1" quotePrefix="1">
      <alignment vertical="center"/>
      <protection/>
    </xf>
    <xf numFmtId="178" fontId="1" fillId="0" borderId="7" xfId="23" applyFont="1" applyBorder="1" applyAlignment="1">
      <alignment vertical="center"/>
    </xf>
    <xf numFmtId="178" fontId="1" fillId="0" borderId="0" xfId="23" applyFont="1" applyAlignment="1">
      <alignment horizontal="right"/>
    </xf>
    <xf numFmtId="178" fontId="1" fillId="0" borderId="0" xfId="23" applyFont="1" applyAlignment="1" quotePrefix="1">
      <alignment horizontal="right"/>
    </xf>
    <xf numFmtId="0" fontId="1" fillId="0" borderId="0" xfId="44" applyFont="1" applyAlignment="1" quotePrefix="1">
      <alignment horizontal="center"/>
      <protection/>
    </xf>
    <xf numFmtId="178" fontId="1" fillId="0" borderId="0" xfId="23" applyFont="1" applyAlignment="1">
      <alignment/>
    </xf>
    <xf numFmtId="178" fontId="1" fillId="0" borderId="1" xfId="23" applyFont="1" applyBorder="1" applyAlignment="1">
      <alignment/>
    </xf>
    <xf numFmtId="178" fontId="1" fillId="0" borderId="6" xfId="23" applyFont="1" applyBorder="1" applyAlignment="1">
      <alignment/>
    </xf>
    <xf numFmtId="178" fontId="1" fillId="0" borderId="0" xfId="23" applyFont="1" applyBorder="1" applyAlignment="1">
      <alignment/>
    </xf>
    <xf numFmtId="178" fontId="1" fillId="0" borderId="7" xfId="23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44" applyFont="1" applyAlignment="1" quotePrefix="1">
      <alignment horizontal="center" vertical="center"/>
      <protection/>
    </xf>
  </cellXfs>
  <cellStyles count="42">
    <cellStyle name="Normal" xfId="0"/>
    <cellStyle name="Comma" xfId="15"/>
    <cellStyle name="Comma [0]" xfId="16"/>
    <cellStyle name="Comma [0]_4th.Q2003" xfId="17"/>
    <cellStyle name="Comma [0]_BOS06~03 R3cck" xfId="18"/>
    <cellStyle name="Comma [0]_BOS09~03(AE271103)" xfId="19"/>
    <cellStyle name="Comma [0]_GROUPCF032003 AE" xfId="20"/>
    <cellStyle name="Comma [0]_GROUPCF300603" xfId="21"/>
    <cellStyle name="Comma [0]_GROUPCF300903" xfId="22"/>
    <cellStyle name="Comma_4th.Q2003" xfId="23"/>
    <cellStyle name="Comma_BOS03~03r1" xfId="24"/>
    <cellStyle name="Comma_BOS06~03 R3cck" xfId="25"/>
    <cellStyle name="Comma_BOS09~03(AE271103)" xfId="26"/>
    <cellStyle name="Comma_GROUPCF032003 AE" xfId="27"/>
    <cellStyle name="Comma_GROUPCF300603" xfId="28"/>
    <cellStyle name="Comma_GROUPCF300903" xfId="29"/>
    <cellStyle name="Currency" xfId="30"/>
    <cellStyle name="Currency [0]" xfId="31"/>
    <cellStyle name="Currency [0]_4th.Q2003" xfId="32"/>
    <cellStyle name="Currency [0]_BOS06~03 R3cck" xfId="33"/>
    <cellStyle name="Currency [0]_BOS09~03(AE271103)" xfId="34"/>
    <cellStyle name="Currency [0]_GROUPCF032003 AE" xfId="35"/>
    <cellStyle name="Currency [0]_GROUPCF300603" xfId="36"/>
    <cellStyle name="Currency [0]_GROUPCF300903" xfId="37"/>
    <cellStyle name="Currency_4th.Q2003" xfId="38"/>
    <cellStyle name="Currency_BOS06~03 R3cck" xfId="39"/>
    <cellStyle name="Currency_BOS09~03(AE271103)" xfId="40"/>
    <cellStyle name="Currency_GROUPCF032003 AE" xfId="41"/>
    <cellStyle name="Currency_GROUPCF300603" xfId="42"/>
    <cellStyle name="Currency_GROUPCF300903" xfId="43"/>
    <cellStyle name="Normal_2nd.Q2003" xfId="44"/>
    <cellStyle name="Normal_4th.Q2003" xfId="45"/>
    <cellStyle name="Normal_BOM12~98BUDGETr1" xfId="46"/>
    <cellStyle name="Normal_BOS03~03r1" xfId="47"/>
    <cellStyle name="Normal_BOS06~02" xfId="48"/>
    <cellStyle name="Normal_BOS06~03 cck" xfId="49"/>
    <cellStyle name="Normal_BOS06~03 R3cck" xfId="50"/>
    <cellStyle name="Normal_BOS09~03(AE271103)" xfId="51"/>
    <cellStyle name="Normal_GROUPCF032003 AE" xfId="52"/>
    <cellStyle name="Normal_GROUPCF300603" xfId="53"/>
    <cellStyle name="Normal_GROUPCF300903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0</xdr:rowOff>
    </xdr:from>
    <xdr:to>
      <xdr:col>10</xdr:col>
      <xdr:colOff>704850</xdr:colOff>
      <xdr:row>35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57200" y="6772275"/>
          <a:ext cx="68103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(The Condensed Consolidated Income Statements should be read in conjunction with the Annual Financial Report for the year ended 31 December 2002)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29</xdr:row>
      <xdr:rowOff>85725</xdr:rowOff>
    </xdr:from>
    <xdr:to>
      <xdr:col>14</xdr:col>
      <xdr:colOff>104775</xdr:colOff>
      <xdr:row>29</xdr:row>
      <xdr:rowOff>85725</xdr:rowOff>
    </xdr:to>
    <xdr:sp>
      <xdr:nvSpPr>
        <xdr:cNvPr id="1" name="Line 1"/>
        <xdr:cNvSpPr>
          <a:spLocks/>
        </xdr:cNvSpPr>
      </xdr:nvSpPr>
      <xdr:spPr>
        <a:xfrm>
          <a:off x="70199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95250</xdr:rowOff>
    </xdr:from>
    <xdr:to>
      <xdr:col>12</xdr:col>
      <xdr:colOff>38100</xdr:colOff>
      <xdr:row>51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52425" y="8524875"/>
          <a:ext cx="5610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(The Condensed Consolidated Balance Sheets should be read in conjunction with the Annual Financial Report for the year ended 31 December 2002)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32</xdr:row>
      <xdr:rowOff>57150</xdr:rowOff>
    </xdr:from>
    <xdr:to>
      <xdr:col>10</xdr:col>
      <xdr:colOff>847725</xdr:colOff>
      <xdr:row>35</xdr:row>
      <xdr:rowOff>114300</xdr:rowOff>
    </xdr:to>
    <xdr:sp>
      <xdr:nvSpPr>
        <xdr:cNvPr id="1" name="Rectangle 1"/>
        <xdr:cNvSpPr>
          <a:spLocks/>
        </xdr:cNvSpPr>
      </xdr:nvSpPr>
      <xdr:spPr>
        <a:xfrm flipV="1">
          <a:off x="285750" y="5886450"/>
          <a:ext cx="7286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 December 2002)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51</xdr:row>
      <xdr:rowOff>76200</xdr:rowOff>
    </xdr:from>
    <xdr:to>
      <xdr:col>10</xdr:col>
      <xdr:colOff>857250</xdr:colOff>
      <xdr:row>53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3350" y="8829675"/>
          <a:ext cx="5581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Cash Flow Statements should be read in conjunction with the Annual Financial Report for the year ended 31 December 2002)
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K%20Tan\My%20Documents\My%20Documents\Mgmacc03\QTR%20REPORT\2nd.Q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.P&amp;L"/>
      <sheetName val="Con.BS"/>
      <sheetName val="Con.SOCE"/>
      <sheetName val="Con.CFS"/>
      <sheetName val="NOTES"/>
      <sheetName val="BS.Reclass"/>
      <sheetName val="EPS"/>
      <sheetName val="CPL0602"/>
      <sheetName val="CPL0603"/>
      <sheetName val="BS(Consol)"/>
      <sheetName val="Cashflow"/>
    </sheetNames>
    <sheetDataSet>
      <sheetData sheetId="5">
        <row r="52">
          <cell r="R52">
            <v>0</v>
          </cell>
          <cell r="AC52">
            <v>0</v>
          </cell>
        </row>
      </sheetData>
      <sheetData sheetId="10">
        <row r="45">
          <cell r="H45">
            <v>0</v>
          </cell>
        </row>
        <row r="46"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D17">
      <selection activeCell="J28" sqref="J28"/>
    </sheetView>
  </sheetViews>
  <sheetFormatPr defaultColWidth="9.140625" defaultRowHeight="12.75"/>
  <cols>
    <col min="1" max="2" width="4.28125" style="0" customWidth="1"/>
    <col min="7" max="8" width="15.7109375" style="0" customWidth="1"/>
    <col min="9" max="9" width="6.140625" style="0" customWidth="1"/>
    <col min="10" max="11" width="15.7109375" style="0" customWidth="1"/>
  </cols>
  <sheetData>
    <row r="2" spans="1:11" ht="18">
      <c r="A2" s="2"/>
      <c r="B2" s="6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7" t="s">
        <v>1</v>
      </c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7" t="s">
        <v>2</v>
      </c>
      <c r="C5" s="2"/>
      <c r="D5" s="2"/>
      <c r="E5" s="2"/>
      <c r="F5" s="2"/>
      <c r="G5" s="2"/>
      <c r="H5" s="2"/>
      <c r="I5" s="2"/>
      <c r="J5" s="2"/>
      <c r="K5" s="2"/>
    </row>
    <row r="6" spans="1:11" ht="14.25">
      <c r="A6" s="2"/>
      <c r="B6" s="8" t="s">
        <v>3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58" t="s">
        <v>4</v>
      </c>
      <c r="H9" s="58"/>
      <c r="I9" s="3"/>
      <c r="J9" s="58" t="s">
        <v>5</v>
      </c>
      <c r="K9" s="58"/>
    </row>
    <row r="10" spans="1:11" ht="12.75">
      <c r="A10" s="2"/>
      <c r="B10" s="2"/>
      <c r="C10" s="2"/>
      <c r="D10" s="2"/>
      <c r="E10" s="2"/>
      <c r="F10" s="2"/>
      <c r="G10" s="3" t="s">
        <v>6</v>
      </c>
      <c r="H10" s="3" t="s">
        <v>7</v>
      </c>
      <c r="I10" s="3"/>
      <c r="J10" s="3" t="s">
        <v>6</v>
      </c>
      <c r="K10" s="3" t="s">
        <v>7</v>
      </c>
    </row>
    <row r="11" spans="1:11" ht="12.75">
      <c r="A11" s="2"/>
      <c r="B11" s="2"/>
      <c r="C11" s="2"/>
      <c r="D11" s="2"/>
      <c r="E11" s="2"/>
      <c r="F11" s="2"/>
      <c r="G11" s="3" t="s">
        <v>8</v>
      </c>
      <c r="H11" s="3" t="s">
        <v>9</v>
      </c>
      <c r="I11" s="3"/>
      <c r="J11" s="3" t="s">
        <v>8</v>
      </c>
      <c r="K11" s="3" t="s">
        <v>9</v>
      </c>
    </row>
    <row r="12" spans="1:11" ht="12.75">
      <c r="A12" s="2"/>
      <c r="B12" s="2"/>
      <c r="C12" s="2"/>
      <c r="D12" s="2"/>
      <c r="E12" s="2"/>
      <c r="F12" s="2"/>
      <c r="G12" s="3" t="s">
        <v>10</v>
      </c>
      <c r="H12" s="3" t="s">
        <v>10</v>
      </c>
      <c r="I12" s="3"/>
      <c r="J12" s="3" t="s">
        <v>11</v>
      </c>
      <c r="K12" s="3" t="s">
        <v>12</v>
      </c>
    </row>
    <row r="13" spans="1:11" ht="12.75">
      <c r="A13" s="2"/>
      <c r="B13" s="2"/>
      <c r="C13" s="2"/>
      <c r="D13" s="2"/>
      <c r="E13" s="2"/>
      <c r="F13" s="2"/>
      <c r="G13" s="4">
        <v>37986</v>
      </c>
      <c r="H13" s="4">
        <v>37621</v>
      </c>
      <c r="I13" s="4"/>
      <c r="J13" s="4">
        <v>37986</v>
      </c>
      <c r="K13" s="4">
        <v>37621</v>
      </c>
    </row>
    <row r="14" spans="1:11" ht="12.75">
      <c r="A14" s="2"/>
      <c r="B14" s="2"/>
      <c r="C14" s="2"/>
      <c r="D14" s="2"/>
      <c r="E14" s="2"/>
      <c r="F14" s="2"/>
      <c r="G14" s="3" t="s">
        <v>13</v>
      </c>
      <c r="H14" s="3" t="s">
        <v>13</v>
      </c>
      <c r="I14" s="3"/>
      <c r="J14" s="3" t="s">
        <v>13</v>
      </c>
      <c r="K14" s="3" t="s">
        <v>13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9.5" customHeight="1">
      <c r="A16" s="2"/>
      <c r="B16" s="2" t="s">
        <v>14</v>
      </c>
      <c r="C16" s="2" t="s">
        <v>15</v>
      </c>
      <c r="D16" s="2"/>
      <c r="E16" s="2"/>
      <c r="F16" s="2"/>
      <c r="G16" s="9">
        <v>3650.8945613370006</v>
      </c>
      <c r="H16" s="9">
        <v>6082.5499659550005</v>
      </c>
      <c r="I16" s="9"/>
      <c r="J16" s="9">
        <v>9841.546662437999</v>
      </c>
      <c r="K16" s="9">
        <v>22229.632543145002</v>
      </c>
    </row>
    <row r="17" spans="1:11" ht="19.5" customHeight="1">
      <c r="A17" s="2"/>
      <c r="B17" s="2"/>
      <c r="C17" s="2" t="s">
        <v>16</v>
      </c>
      <c r="D17" s="2"/>
      <c r="E17" s="2"/>
      <c r="F17" s="2"/>
      <c r="G17" s="9">
        <v>-5056.409984020998</v>
      </c>
      <c r="H17" s="9">
        <v>-5091.708135082999</v>
      </c>
      <c r="I17" s="9"/>
      <c r="J17" s="9">
        <v>-12777.401357049997</v>
      </c>
      <c r="K17" s="9">
        <v>-20509.466959748</v>
      </c>
    </row>
    <row r="18" spans="1:11" ht="19.5" customHeight="1">
      <c r="A18" s="2"/>
      <c r="B18" s="2"/>
      <c r="C18" s="2" t="s">
        <v>17</v>
      </c>
      <c r="D18" s="2"/>
      <c r="E18" s="2"/>
      <c r="F18" s="2"/>
      <c r="G18" s="10">
        <v>272.84587305900004</v>
      </c>
      <c r="H18" s="10">
        <v>12.186695876999984</v>
      </c>
      <c r="I18" s="9"/>
      <c r="J18" s="10">
        <v>295.45017493200004</v>
      </c>
      <c r="K18" s="10">
        <v>96.69974057099999</v>
      </c>
    </row>
    <row r="19" spans="1:11" ht="19.5" customHeight="1">
      <c r="A19" s="2"/>
      <c r="B19" s="2"/>
      <c r="C19" s="2" t="s">
        <v>18</v>
      </c>
      <c r="D19" s="2"/>
      <c r="E19" s="2"/>
      <c r="F19" s="2"/>
      <c r="G19" s="9">
        <f>SUM(G16:G18)</f>
        <v>-1132.6695496249977</v>
      </c>
      <c r="H19" s="9">
        <f>SUM(H16:H18)</f>
        <v>1003.0285267490011</v>
      </c>
      <c r="I19" s="9"/>
      <c r="J19" s="9">
        <f>SUM(J16:J18)</f>
        <v>-2640.4045196799984</v>
      </c>
      <c r="K19" s="9">
        <f>SUM(K16:K18)</f>
        <v>1816.8653239680034</v>
      </c>
    </row>
    <row r="20" spans="1:11" ht="19.5" customHeight="1">
      <c r="A20" s="2"/>
      <c r="B20" s="2"/>
      <c r="C20" s="2" t="s">
        <v>19</v>
      </c>
      <c r="D20" s="2"/>
      <c r="E20" s="2"/>
      <c r="F20" s="2"/>
      <c r="G20" s="9">
        <v>-375.4117700000003</v>
      </c>
      <c r="H20" s="9">
        <v>-425.20924999999977</v>
      </c>
      <c r="I20" s="9"/>
      <c r="J20" s="9">
        <v>-1698.98709</v>
      </c>
      <c r="K20" s="9">
        <v>-1623.0134899999998</v>
      </c>
    </row>
    <row r="21" spans="1:11" ht="19.5" customHeight="1">
      <c r="A21" s="2"/>
      <c r="B21" s="2"/>
      <c r="C21" s="2" t="s">
        <v>20</v>
      </c>
      <c r="D21" s="2"/>
      <c r="E21" s="2"/>
      <c r="F21" s="2"/>
      <c r="G21" s="10">
        <v>0</v>
      </c>
      <c r="H21" s="10">
        <v>0</v>
      </c>
      <c r="I21" s="9"/>
      <c r="J21" s="10">
        <v>0</v>
      </c>
      <c r="K21" s="10">
        <v>0</v>
      </c>
    </row>
    <row r="22" spans="1:11" ht="19.5" customHeight="1">
      <c r="A22" s="2"/>
      <c r="B22" s="2" t="s">
        <v>21</v>
      </c>
      <c r="C22" s="2" t="s">
        <v>22</v>
      </c>
      <c r="D22" s="2"/>
      <c r="E22" s="2"/>
      <c r="F22" s="2"/>
      <c r="G22" s="9">
        <f>SUM(G19:G21)</f>
        <v>-1508.0813196249978</v>
      </c>
      <c r="H22" s="9">
        <f>SUM(H19:H21)</f>
        <v>577.8192767490013</v>
      </c>
      <c r="I22" s="9"/>
      <c r="J22" s="9">
        <f>SUM(J19:J21)</f>
        <v>-4339.3916096799985</v>
      </c>
      <c r="K22" s="9">
        <f>SUM(K19:K21)</f>
        <v>193.85183396800358</v>
      </c>
    </row>
    <row r="23" spans="1:11" ht="19.5" customHeight="1">
      <c r="A23" s="2"/>
      <c r="B23" s="2"/>
      <c r="C23" s="2" t="s">
        <v>23</v>
      </c>
      <c r="D23" s="2"/>
      <c r="E23" s="2"/>
      <c r="F23" s="2"/>
      <c r="G23" s="10">
        <v>0</v>
      </c>
      <c r="H23" s="10">
        <v>139.34689</v>
      </c>
      <c r="I23" s="9"/>
      <c r="J23" s="10">
        <v>0</v>
      </c>
      <c r="K23" s="10">
        <v>139.34689</v>
      </c>
    </row>
    <row r="24" spans="1:11" ht="19.5" customHeight="1">
      <c r="A24" s="2"/>
      <c r="B24" s="2" t="s">
        <v>24</v>
      </c>
      <c r="C24" s="2" t="s">
        <v>25</v>
      </c>
      <c r="D24" s="2"/>
      <c r="E24" s="2"/>
      <c r="F24" s="2"/>
      <c r="G24" s="9">
        <f>SUM(G22:G23)</f>
        <v>-1508.0813196249978</v>
      </c>
      <c r="H24" s="9">
        <f>SUM(H22:H23)</f>
        <v>717.1661667490014</v>
      </c>
      <c r="I24" s="9"/>
      <c r="J24" s="9">
        <f>SUM(J22:J23)</f>
        <v>-4339.3916096799985</v>
      </c>
      <c r="K24" s="9">
        <f>SUM(K22:K23)</f>
        <v>333.1987239680036</v>
      </c>
    </row>
    <row r="25" spans="1:11" ht="19.5" customHeight="1">
      <c r="A25" s="2"/>
      <c r="B25" s="2"/>
      <c r="C25" s="2" t="s">
        <v>26</v>
      </c>
      <c r="D25" s="2"/>
      <c r="E25" s="2"/>
      <c r="F25" s="2"/>
      <c r="G25" s="9">
        <v>0</v>
      </c>
      <c r="H25" s="9">
        <v>0</v>
      </c>
      <c r="I25" s="9"/>
      <c r="J25" s="9">
        <v>0</v>
      </c>
      <c r="K25" s="9">
        <v>0</v>
      </c>
    </row>
    <row r="26" spans="1:11" ht="19.5" customHeight="1" thickBot="1">
      <c r="A26" s="2"/>
      <c r="B26" s="2" t="s">
        <v>27</v>
      </c>
      <c r="C26" s="2" t="s">
        <v>28</v>
      </c>
      <c r="D26" s="2"/>
      <c r="E26" s="2"/>
      <c r="F26" s="2"/>
      <c r="G26" s="11">
        <f>SUM(G24:G25)</f>
        <v>-1508.0813196249978</v>
      </c>
      <c r="H26" s="11">
        <f>SUM(H24:H25)</f>
        <v>717.1661667490014</v>
      </c>
      <c r="I26" s="9"/>
      <c r="J26" s="11">
        <f>SUM(J24:J25)</f>
        <v>-4339.3916096799985</v>
      </c>
      <c r="K26" s="11">
        <f>SUM(K24:K25)</f>
        <v>333.1987239680036</v>
      </c>
    </row>
    <row r="27" spans="1:11" ht="19.5" customHeight="1" thickTop="1">
      <c r="A27" s="2"/>
      <c r="B27" s="2"/>
      <c r="C27" s="2"/>
      <c r="D27" s="2"/>
      <c r="E27" s="2"/>
      <c r="F27" s="2"/>
      <c r="G27" s="9"/>
      <c r="H27" s="9"/>
      <c r="I27" s="9"/>
      <c r="J27" s="9"/>
      <c r="K27" s="9"/>
    </row>
    <row r="28" spans="1:11" ht="19.5" customHeight="1">
      <c r="A28" s="2"/>
      <c r="B28" s="2" t="s">
        <v>29</v>
      </c>
      <c r="C28" s="2" t="s">
        <v>30</v>
      </c>
      <c r="D28" s="2"/>
      <c r="E28" s="2"/>
      <c r="F28" s="2"/>
      <c r="G28" s="9"/>
      <c r="H28" s="9"/>
      <c r="I28" s="9"/>
      <c r="J28" s="9"/>
      <c r="K28" s="9"/>
    </row>
    <row r="29" spans="1:11" ht="19.5" customHeight="1">
      <c r="A29" s="2"/>
      <c r="B29" s="2"/>
      <c r="C29" s="2" t="s">
        <v>31</v>
      </c>
      <c r="D29" s="2" t="s">
        <v>32</v>
      </c>
      <c r="E29" s="2"/>
      <c r="F29" s="2"/>
      <c r="G29" s="9">
        <v>-7.861141157344652</v>
      </c>
      <c r="H29" s="9">
        <v>3.738355748274611</v>
      </c>
      <c r="I29" s="9"/>
      <c r="J29" s="9">
        <v>-22.619847840283562</v>
      </c>
      <c r="K29" s="9">
        <v>1.736857401834881</v>
      </c>
    </row>
    <row r="30" spans="1:11" ht="19.5" customHeight="1">
      <c r="A30" s="2"/>
      <c r="B30" s="2"/>
      <c r="C30" s="2" t="s">
        <v>31</v>
      </c>
      <c r="D30" s="2" t="s">
        <v>33</v>
      </c>
      <c r="E30" s="2"/>
      <c r="F30" s="2"/>
      <c r="G30" s="9">
        <v>-7.861141157344652</v>
      </c>
      <c r="H30" s="9">
        <v>3.331829015351162</v>
      </c>
      <c r="I30" s="9"/>
      <c r="J30" s="9">
        <v>-22.619847840283562</v>
      </c>
      <c r="K30" s="9">
        <v>1.5479831981297558</v>
      </c>
    </row>
    <row r="31" spans="1:11" ht="12.75">
      <c r="A31" s="2"/>
      <c r="B31" s="2"/>
      <c r="C31" s="2"/>
      <c r="D31" s="2"/>
      <c r="E31" s="2"/>
      <c r="F31" s="2"/>
      <c r="G31" s="5"/>
      <c r="H31" s="5"/>
      <c r="I31" s="5"/>
      <c r="J31" s="5"/>
      <c r="K31" s="5"/>
    </row>
    <row r="32" spans="1:11" ht="12.75">
      <c r="A32" s="2"/>
      <c r="B32" s="2"/>
      <c r="C32" s="2"/>
      <c r="D32" s="2"/>
      <c r="E32" s="2"/>
      <c r="F32" s="2"/>
      <c r="G32" s="5"/>
      <c r="H32" s="5"/>
      <c r="I32" s="5"/>
      <c r="J32" s="5"/>
      <c r="K32" s="5"/>
    </row>
    <row r="33" spans="1:11" ht="12.75">
      <c r="A33" s="2"/>
      <c r="B33" s="2"/>
      <c r="C33" s="2"/>
      <c r="D33" s="2"/>
      <c r="E33" s="2"/>
      <c r="F33" s="2"/>
      <c r="G33" s="5"/>
      <c r="H33" s="5"/>
      <c r="I33" s="5"/>
      <c r="J33" s="5"/>
      <c r="K33" s="5"/>
    </row>
    <row r="34" spans="1:11" ht="12.75">
      <c r="A34" s="2"/>
      <c r="B34" s="2"/>
      <c r="C34" s="2"/>
      <c r="D34" s="2"/>
      <c r="E34" s="2"/>
      <c r="F34" s="2"/>
      <c r="G34" s="5"/>
      <c r="H34" s="5"/>
      <c r="I34" s="5"/>
      <c r="J34" s="5"/>
      <c r="K34" s="5"/>
    </row>
    <row r="35" spans="7:11" ht="12.75">
      <c r="G35" s="1"/>
      <c r="H35" s="1"/>
      <c r="I35" s="1"/>
      <c r="J35" s="1"/>
      <c r="K35" s="1"/>
    </row>
  </sheetData>
  <mergeCells count="2">
    <mergeCell ref="G9:H9"/>
    <mergeCell ref="J9:K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8"/>
  <sheetViews>
    <sheetView workbookViewId="0" topLeftCell="A34">
      <selection activeCell="A54" sqref="A54"/>
    </sheetView>
  </sheetViews>
  <sheetFormatPr defaultColWidth="9.140625" defaultRowHeight="12.75"/>
  <cols>
    <col min="1" max="1" width="2.7109375" style="12" customWidth="1"/>
    <col min="2" max="2" width="4.7109375" style="12" customWidth="1"/>
    <col min="3" max="3" width="1.7109375" style="12" customWidth="1"/>
    <col min="4" max="4" width="9.140625" style="12" customWidth="1"/>
    <col min="5" max="5" width="8.8515625" style="12" customWidth="1"/>
    <col min="6" max="6" width="10.57421875" style="12" customWidth="1"/>
    <col min="7" max="7" width="7.7109375" style="12" customWidth="1"/>
    <col min="8" max="8" width="9.140625" style="12" customWidth="1"/>
    <col min="9" max="9" width="0.85546875" style="12" customWidth="1"/>
    <col min="10" max="10" width="15.8515625" style="12" customWidth="1"/>
    <col min="11" max="11" width="1.7109375" style="12" customWidth="1"/>
    <col min="12" max="12" width="15.8515625" style="12" customWidth="1"/>
    <col min="13" max="13" width="3.7109375" style="12" customWidth="1"/>
    <col min="14" max="14" width="11.140625" style="12" bestFit="1" customWidth="1"/>
    <col min="15" max="17" width="9.140625" style="12" customWidth="1"/>
    <col min="18" max="18" width="11.7109375" style="12" customWidth="1"/>
    <col min="19" max="19" width="11.00390625" style="12" customWidth="1"/>
    <col min="20" max="16384" width="9.140625" style="12" customWidth="1"/>
  </cols>
  <sheetData>
    <row r="2" ht="18">
      <c r="B2" s="13" t="s">
        <v>64</v>
      </c>
    </row>
    <row r="3" ht="14.25">
      <c r="B3" s="14"/>
    </row>
    <row r="4" ht="15">
      <c r="B4" s="15" t="s">
        <v>34</v>
      </c>
    </row>
    <row r="5" ht="14.25">
      <c r="B5" s="14" t="s">
        <v>3</v>
      </c>
    </row>
    <row r="6" ht="14.25">
      <c r="B6" s="14"/>
    </row>
    <row r="7" spans="2:12" ht="12.75">
      <c r="B7" s="16"/>
      <c r="C7" s="16"/>
      <c r="D7" s="16"/>
      <c r="E7" s="16"/>
      <c r="F7" s="16"/>
      <c r="G7" s="16"/>
      <c r="H7" s="16"/>
      <c r="I7" s="16"/>
      <c r="J7" s="17" t="s">
        <v>35</v>
      </c>
      <c r="K7" s="16"/>
      <c r="L7" s="18" t="s">
        <v>35</v>
      </c>
    </row>
    <row r="8" spans="2:20" ht="12.75">
      <c r="B8" s="16"/>
      <c r="C8" s="16"/>
      <c r="D8" s="16"/>
      <c r="E8" s="16"/>
      <c r="F8" s="16"/>
      <c r="G8" s="16"/>
      <c r="H8" s="16"/>
      <c r="I8" s="16"/>
      <c r="J8" s="17" t="s">
        <v>36</v>
      </c>
      <c r="K8" s="16"/>
      <c r="L8" s="18" t="s">
        <v>37</v>
      </c>
      <c r="P8" s="19"/>
      <c r="Q8" s="19"/>
      <c r="R8" s="20"/>
      <c r="S8" s="20"/>
      <c r="T8" s="19"/>
    </row>
    <row r="9" spans="2:20" ht="12.75">
      <c r="B9" s="16"/>
      <c r="C9" s="16"/>
      <c r="D9" s="16"/>
      <c r="E9" s="16"/>
      <c r="F9" s="16"/>
      <c r="G9" s="16"/>
      <c r="H9" s="16"/>
      <c r="I9" s="16"/>
      <c r="J9" s="17" t="s">
        <v>6</v>
      </c>
      <c r="K9" s="16"/>
      <c r="L9" s="18" t="s">
        <v>38</v>
      </c>
      <c r="P9" s="21"/>
      <c r="Q9" s="19"/>
      <c r="R9" s="19"/>
      <c r="S9" s="19"/>
      <c r="T9" s="19"/>
    </row>
    <row r="10" spans="2:20" ht="12.75">
      <c r="B10" s="16"/>
      <c r="C10" s="16"/>
      <c r="D10" s="16"/>
      <c r="E10" s="16"/>
      <c r="F10" s="16"/>
      <c r="G10" s="16"/>
      <c r="H10" s="16"/>
      <c r="I10" s="16"/>
      <c r="J10" s="17" t="s">
        <v>10</v>
      </c>
      <c r="K10" s="16"/>
      <c r="L10" s="18" t="s">
        <v>39</v>
      </c>
      <c r="P10" s="19"/>
      <c r="Q10" s="19"/>
      <c r="R10" s="19"/>
      <c r="S10" s="22"/>
      <c r="T10" s="19"/>
    </row>
    <row r="11" spans="2:20" ht="14.25">
      <c r="B11" s="16"/>
      <c r="C11" s="16"/>
      <c r="D11" s="16"/>
      <c r="E11" s="16"/>
      <c r="F11" s="16"/>
      <c r="G11" s="16"/>
      <c r="H11" s="16"/>
      <c r="I11" s="16"/>
      <c r="J11" s="23">
        <v>37986</v>
      </c>
      <c r="K11" s="24"/>
      <c r="L11" s="25" t="s">
        <v>40</v>
      </c>
      <c r="P11" s="19"/>
      <c r="Q11" s="19"/>
      <c r="R11" s="19"/>
      <c r="S11" s="19"/>
      <c r="T11" s="19"/>
    </row>
    <row r="12" spans="2:20" ht="14.25">
      <c r="B12" s="16"/>
      <c r="C12" s="16"/>
      <c r="D12" s="16"/>
      <c r="E12" s="16"/>
      <c r="F12" s="16"/>
      <c r="G12" s="16"/>
      <c r="H12" s="16"/>
      <c r="I12" s="16"/>
      <c r="J12" s="26" t="s">
        <v>13</v>
      </c>
      <c r="K12" s="24"/>
      <c r="L12" s="26" t="s">
        <v>13</v>
      </c>
      <c r="P12" s="19"/>
      <c r="Q12" s="19"/>
      <c r="R12" s="19"/>
      <c r="S12" s="22"/>
      <c r="T12" s="19"/>
    </row>
    <row r="13" spans="2:20" ht="9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P13" s="19"/>
      <c r="Q13" s="19"/>
      <c r="R13" s="19"/>
      <c r="S13" s="19"/>
      <c r="T13" s="19"/>
    </row>
    <row r="14" spans="2:20" ht="14.25">
      <c r="B14" s="27">
        <v>1</v>
      </c>
      <c r="C14" s="28" t="s">
        <v>41</v>
      </c>
      <c r="D14" s="28"/>
      <c r="E14" s="24"/>
      <c r="F14" s="24"/>
      <c r="G14" s="24"/>
      <c r="H14" s="24"/>
      <c r="I14" s="24"/>
      <c r="J14" s="28">
        <v>5409.83</v>
      </c>
      <c r="K14" s="28"/>
      <c r="L14" s="28">
        <v>5875.23</v>
      </c>
      <c r="P14" s="21"/>
      <c r="Q14" s="19"/>
      <c r="R14" s="19"/>
      <c r="S14" s="19"/>
      <c r="T14" s="19"/>
    </row>
    <row r="15" spans="2:20" ht="14.25">
      <c r="B15" s="27">
        <v>2</v>
      </c>
      <c r="C15" s="28" t="s">
        <v>42</v>
      </c>
      <c r="D15" s="28"/>
      <c r="E15" s="24"/>
      <c r="F15" s="24"/>
      <c r="G15" s="24"/>
      <c r="H15" s="24"/>
      <c r="I15" s="29"/>
      <c r="J15" s="28">
        <v>30</v>
      </c>
      <c r="K15" s="28"/>
      <c r="L15" s="28">
        <v>30</v>
      </c>
      <c r="P15" s="19"/>
      <c r="Q15" s="19"/>
      <c r="R15" s="19"/>
      <c r="S15" s="30"/>
      <c r="T15" s="19"/>
    </row>
    <row r="16" spans="2:20" ht="14.25">
      <c r="B16" s="27">
        <v>3</v>
      </c>
      <c r="C16" s="28" t="s">
        <v>43</v>
      </c>
      <c r="D16" s="28"/>
      <c r="E16" s="24"/>
      <c r="F16" s="24"/>
      <c r="G16" s="24"/>
      <c r="H16" s="24"/>
      <c r="I16" s="29"/>
      <c r="J16" s="28">
        <v>5506.97</v>
      </c>
      <c r="K16" s="28"/>
      <c r="L16" s="28">
        <v>5506.97</v>
      </c>
      <c r="P16" s="19"/>
      <c r="Q16" s="19"/>
      <c r="R16" s="19"/>
      <c r="S16" s="19"/>
      <c r="T16" s="19"/>
    </row>
    <row r="17" spans="2:20" ht="9" customHeight="1">
      <c r="B17" s="27"/>
      <c r="C17" s="28"/>
      <c r="D17" s="28"/>
      <c r="E17" s="24"/>
      <c r="F17" s="24"/>
      <c r="G17" s="24"/>
      <c r="H17" s="24"/>
      <c r="I17" s="24"/>
      <c r="J17" s="28"/>
      <c r="K17" s="28"/>
      <c r="L17" s="28"/>
      <c r="P17" s="19"/>
      <c r="Q17" s="19"/>
      <c r="R17" s="19"/>
      <c r="S17" s="19"/>
      <c r="T17" s="19"/>
    </row>
    <row r="18" spans="2:20" ht="14.25">
      <c r="B18" s="27">
        <v>4</v>
      </c>
      <c r="C18" s="28" t="s">
        <v>44</v>
      </c>
      <c r="D18" s="28"/>
      <c r="E18" s="24"/>
      <c r="F18" s="24"/>
      <c r="G18" s="24"/>
      <c r="H18" s="24"/>
      <c r="I18" s="24"/>
      <c r="J18" s="28"/>
      <c r="K18" s="28"/>
      <c r="L18" s="28"/>
      <c r="P18" s="21"/>
      <c r="Q18" s="19"/>
      <c r="R18" s="19"/>
      <c r="S18" s="19"/>
      <c r="T18" s="19"/>
    </row>
    <row r="19" spans="2:20" ht="14.25">
      <c r="B19" s="27"/>
      <c r="C19" s="28"/>
      <c r="D19" s="28" t="s">
        <v>45</v>
      </c>
      <c r="E19" s="24"/>
      <c r="F19" s="24"/>
      <c r="G19" s="24"/>
      <c r="H19" s="24"/>
      <c r="I19" s="24"/>
      <c r="J19" s="31">
        <v>10268.82</v>
      </c>
      <c r="K19" s="28"/>
      <c r="L19" s="31">
        <v>10334.34</v>
      </c>
      <c r="P19" s="19"/>
      <c r="Q19" s="19"/>
      <c r="R19" s="19"/>
      <c r="S19" s="32"/>
      <c r="T19" s="19"/>
    </row>
    <row r="20" spans="2:20" ht="14.25">
      <c r="B20" s="27"/>
      <c r="C20" s="28"/>
      <c r="D20" s="28" t="s">
        <v>46</v>
      </c>
      <c r="E20" s="24"/>
      <c r="F20" s="24"/>
      <c r="G20" s="24"/>
      <c r="H20" s="24"/>
      <c r="I20" s="24"/>
      <c r="J20" s="33">
        <v>34058.38</v>
      </c>
      <c r="K20" s="28"/>
      <c r="L20" s="33">
        <v>35154.42</v>
      </c>
      <c r="P20" s="19"/>
      <c r="Q20" s="19"/>
      <c r="R20" s="19"/>
      <c r="S20" s="19"/>
      <c r="T20" s="19"/>
    </row>
    <row r="21" spans="2:20" ht="14.25">
      <c r="B21" s="27"/>
      <c r="C21" s="28"/>
      <c r="D21" s="28" t="s">
        <v>47</v>
      </c>
      <c r="E21" s="24"/>
      <c r="F21" s="24"/>
      <c r="G21" s="24"/>
      <c r="H21" s="24"/>
      <c r="I21" s="24"/>
      <c r="J21" s="33">
        <v>3057.9</v>
      </c>
      <c r="K21" s="28"/>
      <c r="L21" s="33">
        <v>2991.19</v>
      </c>
      <c r="P21" s="19"/>
      <c r="Q21" s="19"/>
      <c r="R21" s="19"/>
      <c r="S21" s="19"/>
      <c r="T21" s="19"/>
    </row>
    <row r="22" spans="2:20" ht="14.25">
      <c r="B22" s="27"/>
      <c r="C22" s="28"/>
      <c r="D22" s="28" t="s">
        <v>48</v>
      </c>
      <c r="E22" s="24"/>
      <c r="F22" s="24"/>
      <c r="G22" s="24"/>
      <c r="H22" s="24"/>
      <c r="I22" s="24"/>
      <c r="J22" s="33">
        <v>3883.08</v>
      </c>
      <c r="K22" s="28"/>
      <c r="L22" s="33">
        <v>3405.63</v>
      </c>
      <c r="N22" s="34"/>
      <c r="P22" s="19"/>
      <c r="Q22" s="19"/>
      <c r="R22" s="19"/>
      <c r="S22" s="32"/>
      <c r="T22" s="19"/>
    </row>
    <row r="23" spans="2:20" ht="14.25">
      <c r="B23" s="27"/>
      <c r="C23" s="28"/>
      <c r="D23" s="28" t="s">
        <v>49</v>
      </c>
      <c r="E23" s="24"/>
      <c r="F23" s="24"/>
      <c r="G23" s="24"/>
      <c r="H23" s="24"/>
      <c r="I23" s="24"/>
      <c r="J23" s="35">
        <v>2057.18</v>
      </c>
      <c r="K23" s="28"/>
      <c r="L23" s="35">
        <v>4591.9</v>
      </c>
      <c r="P23" s="19"/>
      <c r="Q23" s="19"/>
      <c r="R23" s="19"/>
      <c r="S23" s="19"/>
      <c r="T23" s="19"/>
    </row>
    <row r="24" spans="2:20" ht="14.25">
      <c r="B24" s="27"/>
      <c r="C24" s="28"/>
      <c r="D24" s="28"/>
      <c r="E24" s="24"/>
      <c r="F24" s="24"/>
      <c r="G24" s="24"/>
      <c r="H24" s="24"/>
      <c r="I24" s="24"/>
      <c r="J24" s="28">
        <f>SUM(J19:J23)</f>
        <v>53325.36</v>
      </c>
      <c r="K24" s="28"/>
      <c r="L24" s="28">
        <f>SUM(L19:L23)</f>
        <v>56477.479999999996</v>
      </c>
      <c r="P24" s="19"/>
      <c r="Q24" s="19"/>
      <c r="R24" s="19"/>
      <c r="S24" s="19"/>
      <c r="T24" s="19"/>
    </row>
    <row r="25" spans="2:20" ht="9" customHeight="1">
      <c r="B25" s="27"/>
      <c r="C25" s="28"/>
      <c r="D25" s="28"/>
      <c r="E25" s="24"/>
      <c r="F25" s="24"/>
      <c r="G25" s="24"/>
      <c r="H25" s="24"/>
      <c r="I25" s="24"/>
      <c r="J25" s="28"/>
      <c r="K25" s="28"/>
      <c r="L25" s="28"/>
      <c r="P25" s="19"/>
      <c r="Q25" s="19"/>
      <c r="R25" s="19"/>
      <c r="S25" s="19"/>
      <c r="T25" s="19"/>
    </row>
    <row r="26" spans="2:20" ht="14.25">
      <c r="B26" s="27">
        <v>5</v>
      </c>
      <c r="C26" s="28" t="s">
        <v>50</v>
      </c>
      <c r="D26" s="28"/>
      <c r="E26" s="24"/>
      <c r="F26" s="24"/>
      <c r="G26" s="24"/>
      <c r="H26" s="24"/>
      <c r="I26" s="24"/>
      <c r="J26" s="28"/>
      <c r="K26" s="28"/>
      <c r="L26" s="28"/>
      <c r="P26" s="21"/>
      <c r="Q26" s="19"/>
      <c r="R26" s="19"/>
      <c r="S26" s="19"/>
      <c r="T26" s="19"/>
    </row>
    <row r="27" spans="2:20" ht="14.25">
      <c r="B27" s="27"/>
      <c r="C27" s="28"/>
      <c r="D27" s="28" t="s">
        <v>51</v>
      </c>
      <c r="E27" s="24"/>
      <c r="F27" s="24"/>
      <c r="G27" s="24"/>
      <c r="H27" s="24"/>
      <c r="I27" s="24"/>
      <c r="J27" s="31">
        <v>4804.59</v>
      </c>
      <c r="K27" s="28"/>
      <c r="L27" s="31">
        <v>4949.01</v>
      </c>
      <c r="P27" s="19"/>
      <c r="Q27" s="19"/>
      <c r="R27" s="19"/>
      <c r="S27" s="22"/>
      <c r="T27" s="19"/>
    </row>
    <row r="28" spans="2:20" ht="14.25">
      <c r="B28" s="27"/>
      <c r="C28" s="28"/>
      <c r="D28" s="28" t="s">
        <v>52</v>
      </c>
      <c r="E28" s="24"/>
      <c r="F28" s="24"/>
      <c r="G28" s="24"/>
      <c r="H28" s="24"/>
      <c r="I28" s="24"/>
      <c r="J28" s="33">
        <v>572.46</v>
      </c>
      <c r="K28" s="28"/>
      <c r="L28" s="33">
        <v>251.44</v>
      </c>
      <c r="P28" s="19"/>
      <c r="Q28" s="19"/>
      <c r="R28" s="19"/>
      <c r="S28" s="22"/>
      <c r="T28" s="19"/>
    </row>
    <row r="29" spans="2:20" ht="14.25">
      <c r="B29" s="27"/>
      <c r="C29" s="28"/>
      <c r="D29" s="28" t="s">
        <v>53</v>
      </c>
      <c r="E29" s="24"/>
      <c r="F29" s="24"/>
      <c r="G29" s="24"/>
      <c r="H29" s="24"/>
      <c r="I29" s="24"/>
      <c r="J29" s="33">
        <v>1407.37</v>
      </c>
      <c r="K29" s="28"/>
      <c r="L29" s="33">
        <v>761.81</v>
      </c>
      <c r="P29" s="19"/>
      <c r="Q29" s="19"/>
      <c r="R29" s="19"/>
      <c r="S29" s="19"/>
      <c r="T29" s="19"/>
    </row>
    <row r="30" spans="2:20" ht="14.25">
      <c r="B30" s="27"/>
      <c r="C30" s="28"/>
      <c r="D30" s="28" t="s">
        <v>54</v>
      </c>
      <c r="E30" s="24"/>
      <c r="F30" s="24"/>
      <c r="G30" s="24"/>
      <c r="H30" s="24"/>
      <c r="I30" s="24"/>
      <c r="J30" s="33">
        <v>17773.67</v>
      </c>
      <c r="K30" s="28"/>
      <c r="L30" s="33">
        <v>27724.56</v>
      </c>
      <c r="P30" s="19"/>
      <c r="Q30" s="19"/>
      <c r="R30" s="19"/>
      <c r="S30" s="30"/>
      <c r="T30" s="19"/>
    </row>
    <row r="31" spans="2:20" ht="14.25">
      <c r="B31" s="27"/>
      <c r="C31" s="28"/>
      <c r="D31" s="28" t="s">
        <v>55</v>
      </c>
      <c r="E31" s="24"/>
      <c r="F31" s="24"/>
      <c r="G31" s="24"/>
      <c r="H31" s="24"/>
      <c r="I31" s="24"/>
      <c r="J31" s="35">
        <v>-522.43</v>
      </c>
      <c r="K31" s="28"/>
      <c r="L31" s="35">
        <v>171.86</v>
      </c>
      <c r="P31" s="19"/>
      <c r="Q31" s="19"/>
      <c r="R31" s="19"/>
      <c r="S31" s="22"/>
      <c r="T31" s="19"/>
    </row>
    <row r="32" spans="2:20" ht="14.25">
      <c r="B32" s="27"/>
      <c r="C32" s="28"/>
      <c r="D32" s="28"/>
      <c r="E32" s="24"/>
      <c r="F32" s="24"/>
      <c r="G32" s="24"/>
      <c r="H32" s="24"/>
      <c r="I32" s="24"/>
      <c r="J32" s="36">
        <f>SUM(J27:J31)</f>
        <v>24035.659999999996</v>
      </c>
      <c r="K32" s="28"/>
      <c r="L32" s="36">
        <f>SUM(L27:L31)</f>
        <v>33858.68</v>
      </c>
      <c r="P32" s="19"/>
      <c r="Q32" s="19"/>
      <c r="R32" s="19"/>
      <c r="S32" s="22"/>
      <c r="T32" s="19"/>
    </row>
    <row r="33" spans="2:12" ht="18" customHeight="1">
      <c r="B33" s="27">
        <v>6</v>
      </c>
      <c r="C33" s="28" t="s">
        <v>56</v>
      </c>
      <c r="D33" s="28"/>
      <c r="E33" s="24"/>
      <c r="F33" s="24"/>
      <c r="G33" s="24"/>
      <c r="H33" s="24"/>
      <c r="I33" s="24"/>
      <c r="J33" s="28">
        <f>J24-J32</f>
        <v>29289.700000000004</v>
      </c>
      <c r="K33" s="28"/>
      <c r="L33" s="28">
        <f>L24-L32</f>
        <v>22618.799999999996</v>
      </c>
    </row>
    <row r="34" spans="2:12" ht="15" thickBot="1">
      <c r="B34" s="27"/>
      <c r="C34" s="28"/>
      <c r="D34" s="28"/>
      <c r="E34" s="24"/>
      <c r="F34" s="24"/>
      <c r="G34" s="24"/>
      <c r="H34" s="24"/>
      <c r="I34" s="24"/>
      <c r="J34" s="37">
        <f>J33+SUM(J14:J16)</f>
        <v>40236.5</v>
      </c>
      <c r="K34" s="28"/>
      <c r="L34" s="37">
        <f>L33+SUM(L14:L16)</f>
        <v>34031</v>
      </c>
    </row>
    <row r="35" spans="2:12" ht="9" customHeight="1">
      <c r="B35" s="27"/>
      <c r="C35" s="28"/>
      <c r="D35" s="28"/>
      <c r="E35" s="24"/>
      <c r="F35" s="24"/>
      <c r="G35" s="24"/>
      <c r="H35" s="24"/>
      <c r="I35" s="24"/>
      <c r="J35" s="28"/>
      <c r="K35" s="28"/>
      <c r="L35" s="28"/>
    </row>
    <row r="36" spans="2:12" ht="14.25">
      <c r="B36" s="27">
        <v>7</v>
      </c>
      <c r="C36" s="28" t="s">
        <v>57</v>
      </c>
      <c r="D36" s="28"/>
      <c r="E36" s="24"/>
      <c r="F36" s="24"/>
      <c r="G36" s="24"/>
      <c r="H36" s="24"/>
      <c r="I36" s="24"/>
      <c r="J36" s="28"/>
      <c r="K36" s="28"/>
      <c r="L36" s="28"/>
    </row>
    <row r="37" spans="2:12" ht="14.25">
      <c r="B37" s="27"/>
      <c r="D37" s="28" t="s">
        <v>58</v>
      </c>
      <c r="E37" s="24"/>
      <c r="F37" s="24"/>
      <c r="G37" s="24"/>
      <c r="H37" s="24"/>
      <c r="I37" s="24"/>
      <c r="J37" s="31">
        <v>19184</v>
      </c>
      <c r="K37" s="28"/>
      <c r="L37" s="31">
        <v>19184</v>
      </c>
    </row>
    <row r="38" spans="2:12" ht="14.25">
      <c r="B38" s="27"/>
      <c r="D38" s="28" t="s">
        <v>59</v>
      </c>
      <c r="E38" s="24"/>
      <c r="F38" s="24"/>
      <c r="G38" s="24"/>
      <c r="H38" s="24"/>
      <c r="I38" s="24"/>
      <c r="J38" s="35">
        <v>9035.23</v>
      </c>
      <c r="K38" s="28"/>
      <c r="L38" s="35">
        <v>13164.2</v>
      </c>
    </row>
    <row r="39" spans="2:12" ht="14.25">
      <c r="B39" s="27"/>
      <c r="C39" s="28"/>
      <c r="D39" s="28"/>
      <c r="E39" s="24"/>
      <c r="F39" s="24"/>
      <c r="G39" s="24"/>
      <c r="H39" s="24"/>
      <c r="I39" s="24"/>
      <c r="J39" s="28">
        <f>SUM(J37:J38)</f>
        <v>28219.23</v>
      </c>
      <c r="K39" s="28"/>
      <c r="L39" s="28">
        <f>SUM(L37:L38)</f>
        <v>32348.2</v>
      </c>
    </row>
    <row r="40" spans="2:12" ht="14.25">
      <c r="B40" s="27">
        <v>8</v>
      </c>
      <c r="C40" s="28" t="s">
        <v>26</v>
      </c>
      <c r="D40" s="28"/>
      <c r="E40" s="24"/>
      <c r="F40" s="24"/>
      <c r="G40" s="24"/>
      <c r="H40" s="24"/>
      <c r="I40" s="29"/>
      <c r="J40" s="28">
        <f>'[1]BS.Reclass'!R52</f>
        <v>0</v>
      </c>
      <c r="K40" s="28"/>
      <c r="L40" s="28">
        <f>'[1]BS.Reclass'!AC52</f>
        <v>0</v>
      </c>
    </row>
    <row r="41" spans="2:12" ht="14.25">
      <c r="B41" s="27">
        <v>9</v>
      </c>
      <c r="C41" s="28" t="s">
        <v>60</v>
      </c>
      <c r="D41" s="28"/>
      <c r="E41" s="24"/>
      <c r="F41" s="24"/>
      <c r="G41" s="24"/>
      <c r="H41" s="24"/>
      <c r="I41" s="29"/>
      <c r="J41" s="28"/>
      <c r="K41" s="28"/>
      <c r="L41" s="28"/>
    </row>
    <row r="42" spans="2:12" ht="14.25">
      <c r="B42" s="27"/>
      <c r="D42" s="28" t="s">
        <v>61</v>
      </c>
      <c r="E42" s="24"/>
      <c r="F42" s="24"/>
      <c r="G42" s="24"/>
      <c r="H42" s="24"/>
      <c r="I42" s="29"/>
      <c r="J42" s="28">
        <v>11122.28</v>
      </c>
      <c r="K42" s="28"/>
      <c r="L42" s="28">
        <v>787.81</v>
      </c>
    </row>
    <row r="43" spans="2:12" ht="14.25">
      <c r="B43" s="27"/>
      <c r="D43" s="28" t="s">
        <v>62</v>
      </c>
      <c r="E43" s="24"/>
      <c r="F43" s="24"/>
      <c r="G43" s="24"/>
      <c r="H43" s="24"/>
      <c r="I43" s="29"/>
      <c r="J43" s="28">
        <v>895</v>
      </c>
      <c r="K43" s="28"/>
      <c r="L43" s="28">
        <v>895</v>
      </c>
    </row>
    <row r="44" spans="2:12" ht="15" thickBot="1">
      <c r="B44" s="27"/>
      <c r="C44" s="28"/>
      <c r="D44" s="28"/>
      <c r="E44" s="24"/>
      <c r="F44" s="24"/>
      <c r="G44" s="24"/>
      <c r="H44" s="24"/>
      <c r="I44" s="29"/>
      <c r="J44" s="37">
        <f>SUM(J39:J43)</f>
        <v>40236.51</v>
      </c>
      <c r="K44" s="28"/>
      <c r="L44" s="37">
        <f>SUM(L39:L43)</f>
        <v>34031.01</v>
      </c>
    </row>
    <row r="45" spans="2:12" ht="14.25">
      <c r="B45" s="27"/>
      <c r="C45" s="28"/>
      <c r="D45" s="28"/>
      <c r="E45" s="24"/>
      <c r="F45" s="24"/>
      <c r="G45" s="24"/>
      <c r="H45" s="24"/>
      <c r="I45" s="24"/>
      <c r="J45" s="28"/>
      <c r="K45" s="28"/>
      <c r="L45" s="28"/>
    </row>
    <row r="46" spans="2:12" ht="15" thickBot="1">
      <c r="B46" s="27">
        <v>10</v>
      </c>
      <c r="C46" s="28" t="s">
        <v>63</v>
      </c>
      <c r="D46" s="28"/>
      <c r="E46" s="24"/>
      <c r="F46" s="24"/>
      <c r="G46" s="24"/>
      <c r="H46" s="24"/>
      <c r="I46" s="38"/>
      <c r="J46" s="39">
        <f>(J38+J37-J16)/J37</f>
        <v>1.1839168056713927</v>
      </c>
      <c r="K46" s="40"/>
      <c r="L46" s="39">
        <f>(L38+L37-L16)/L37</f>
        <v>1.399146684737281</v>
      </c>
    </row>
    <row r="47" spans="3:4" ht="13.5" thickTop="1">
      <c r="C47" s="41"/>
      <c r="D47" s="41"/>
    </row>
    <row r="48" spans="3:4" ht="12.75">
      <c r="C48" s="41"/>
      <c r="D48" s="41"/>
    </row>
  </sheetData>
  <printOptions/>
  <pageMargins left="0.7874015748031497" right="0.5118110236220472" top="0.7480314960629921" bottom="0.5118110236220472" header="0.5118110236220472" footer="0.5118110236220472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6" width="9.140625" style="12" customWidth="1"/>
    <col min="7" max="9" width="14.7109375" style="12" customWidth="1"/>
    <col min="10" max="10" width="15.7109375" style="12" customWidth="1"/>
    <col min="11" max="11" width="14.8515625" style="12" customWidth="1"/>
    <col min="12" max="16384" width="9.140625" style="12" customWidth="1"/>
  </cols>
  <sheetData>
    <row r="2" ht="18">
      <c r="B2" s="13" t="s">
        <v>64</v>
      </c>
    </row>
    <row r="3" ht="14.25">
      <c r="B3" s="14"/>
    </row>
    <row r="4" ht="15">
      <c r="B4" s="15" t="s">
        <v>65</v>
      </c>
    </row>
    <row r="5" ht="14.25">
      <c r="B5" s="14" t="s">
        <v>2</v>
      </c>
    </row>
    <row r="6" ht="14.25">
      <c r="B6" s="14" t="s">
        <v>3</v>
      </c>
    </row>
    <row r="7" ht="14.25">
      <c r="B7" s="14"/>
    </row>
    <row r="8" spans="2:13" ht="12.7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2.75">
      <c r="B9" s="16"/>
      <c r="C9" s="16"/>
      <c r="D9" s="16"/>
      <c r="E9" s="16"/>
      <c r="F9" s="16"/>
      <c r="G9" s="16"/>
      <c r="H9" s="59" t="s">
        <v>66</v>
      </c>
      <c r="I9" s="59"/>
      <c r="J9" s="42" t="s">
        <v>67</v>
      </c>
      <c r="K9" s="16"/>
      <c r="L9" s="16"/>
      <c r="M9" s="16"/>
    </row>
    <row r="10" spans="2:13" ht="12.75">
      <c r="B10" s="16"/>
      <c r="C10" s="16"/>
      <c r="D10" s="16"/>
      <c r="E10" s="16"/>
      <c r="F10" s="16"/>
      <c r="G10" s="43"/>
      <c r="H10" s="43"/>
      <c r="I10" s="43" t="s">
        <v>68</v>
      </c>
      <c r="J10" s="44"/>
      <c r="K10" s="43"/>
      <c r="L10" s="16"/>
      <c r="M10" s="16"/>
    </row>
    <row r="11" spans="2:13" ht="12.75">
      <c r="B11" s="16"/>
      <c r="C11" s="16"/>
      <c r="D11" s="16"/>
      <c r="E11" s="16"/>
      <c r="F11" s="16"/>
      <c r="G11" s="43" t="s">
        <v>69</v>
      </c>
      <c r="H11" s="43" t="s">
        <v>69</v>
      </c>
      <c r="I11" s="43" t="s">
        <v>70</v>
      </c>
      <c r="J11" s="43" t="s">
        <v>71</v>
      </c>
      <c r="K11" s="43"/>
      <c r="L11" s="16"/>
      <c r="M11" s="16"/>
    </row>
    <row r="12" spans="2:13" ht="12.75">
      <c r="B12" s="16"/>
      <c r="C12" s="16"/>
      <c r="D12" s="16"/>
      <c r="E12" s="16"/>
      <c r="F12" s="16"/>
      <c r="G12" s="43" t="s">
        <v>72</v>
      </c>
      <c r="H12" s="43" t="s">
        <v>73</v>
      </c>
      <c r="I12" s="43" t="s">
        <v>59</v>
      </c>
      <c r="J12" s="43" t="s">
        <v>74</v>
      </c>
      <c r="K12" s="43" t="s">
        <v>75</v>
      </c>
      <c r="L12" s="16"/>
      <c r="M12" s="16"/>
    </row>
    <row r="13" spans="2:13" ht="12.75">
      <c r="B13" s="16"/>
      <c r="C13" s="16"/>
      <c r="D13" s="16"/>
      <c r="E13" s="16"/>
      <c r="F13" s="16"/>
      <c r="G13" s="17" t="s">
        <v>13</v>
      </c>
      <c r="H13" s="17" t="s">
        <v>13</v>
      </c>
      <c r="I13" s="17" t="s">
        <v>13</v>
      </c>
      <c r="J13" s="17" t="s">
        <v>13</v>
      </c>
      <c r="K13" s="17" t="s">
        <v>13</v>
      </c>
      <c r="L13" s="17"/>
      <c r="M13" s="16"/>
    </row>
    <row r="14" spans="2:13" ht="12.75" customHeight="1">
      <c r="B14" s="16" t="s">
        <v>76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12.75" customHeight="1">
      <c r="B15" s="45" t="s">
        <v>77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2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2:13" ht="15" customHeight="1">
      <c r="B17" s="46" t="s">
        <v>78</v>
      </c>
      <c r="C17" s="46"/>
      <c r="D17" s="46"/>
      <c r="E17" s="46"/>
      <c r="F17" s="46"/>
      <c r="G17" s="47">
        <v>19184</v>
      </c>
      <c r="H17" s="47">
        <v>65.48</v>
      </c>
      <c r="I17" s="47">
        <v>1691.21</v>
      </c>
      <c r="J17" s="47">
        <v>11407.51</v>
      </c>
      <c r="K17" s="47">
        <f>SUM(G17:J17)</f>
        <v>32348.199999999997</v>
      </c>
      <c r="L17" s="46"/>
      <c r="M17" s="46"/>
    </row>
    <row r="18" spans="2:13" ht="15" customHeight="1">
      <c r="B18" s="46" t="s">
        <v>79</v>
      </c>
      <c r="C18" s="46"/>
      <c r="D18" s="46"/>
      <c r="E18" s="46"/>
      <c r="F18" s="46"/>
      <c r="G18" s="47">
        <v>0</v>
      </c>
      <c r="H18" s="47">
        <v>0</v>
      </c>
      <c r="I18" s="47">
        <v>210.43</v>
      </c>
      <c r="J18" s="47">
        <v>0</v>
      </c>
      <c r="K18" s="47">
        <f>SUM(G18:J18)</f>
        <v>210.43</v>
      </c>
      <c r="L18" s="46"/>
      <c r="M18" s="46"/>
    </row>
    <row r="19" spans="2:13" ht="15" customHeight="1">
      <c r="B19" s="46" t="s">
        <v>80</v>
      </c>
      <c r="C19" s="46"/>
      <c r="D19" s="46"/>
      <c r="E19" s="46"/>
      <c r="F19" s="46"/>
      <c r="G19" s="47">
        <v>0</v>
      </c>
      <c r="H19" s="47">
        <v>0</v>
      </c>
      <c r="I19" s="47">
        <v>0</v>
      </c>
      <c r="J19" s="47">
        <v>-4339.39</v>
      </c>
      <c r="K19" s="47">
        <f>SUM(G19:J19)</f>
        <v>-4339.39</v>
      </c>
      <c r="L19" s="46"/>
      <c r="M19" s="46"/>
    </row>
    <row r="20" spans="2:13" ht="15" customHeight="1">
      <c r="B20" s="46"/>
      <c r="C20" s="48"/>
      <c r="D20" s="46"/>
      <c r="E20" s="46"/>
      <c r="F20" s="46"/>
      <c r="G20" s="47"/>
      <c r="H20" s="47"/>
      <c r="I20" s="47"/>
      <c r="J20" s="47"/>
      <c r="K20" s="47"/>
      <c r="L20" s="46"/>
      <c r="M20" s="46"/>
    </row>
    <row r="21" spans="2:13" ht="18" customHeight="1" thickBot="1">
      <c r="B21" s="46" t="s">
        <v>81</v>
      </c>
      <c r="C21" s="46"/>
      <c r="D21" s="46"/>
      <c r="E21" s="46"/>
      <c r="F21" s="46"/>
      <c r="G21" s="49">
        <f>SUM(G17:G20)</f>
        <v>19184</v>
      </c>
      <c r="H21" s="49">
        <f>SUM(H17:H20)</f>
        <v>65.48</v>
      </c>
      <c r="I21" s="49">
        <f>SUM(I17:I20)</f>
        <v>1901.64</v>
      </c>
      <c r="J21" s="49">
        <f>SUM(J17:J20)</f>
        <v>7068.12</v>
      </c>
      <c r="K21" s="49">
        <f>SUM(K17:K20)</f>
        <v>28219.239999999998</v>
      </c>
      <c r="L21" s="47"/>
      <c r="M21" s="46"/>
    </row>
    <row r="22" spans="2:13" ht="24.75" customHeight="1">
      <c r="B22" s="46"/>
      <c r="C22" s="48"/>
      <c r="D22" s="46"/>
      <c r="E22" s="46"/>
      <c r="F22" s="46"/>
      <c r="G22" s="47"/>
      <c r="H22" s="47"/>
      <c r="I22" s="47"/>
      <c r="J22" s="47"/>
      <c r="K22" s="47"/>
      <c r="L22" s="46"/>
      <c r="M22" s="46"/>
    </row>
    <row r="23" spans="2:13" ht="12.75" customHeight="1">
      <c r="B23" s="16" t="s">
        <v>76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2.75" customHeight="1">
      <c r="B24" s="45" t="s">
        <v>82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 customHeight="1">
      <c r="B26" s="46" t="s">
        <v>83</v>
      </c>
      <c r="C26" s="46"/>
      <c r="D26" s="46"/>
      <c r="E26" s="46"/>
      <c r="F26" s="46"/>
      <c r="G26" s="47">
        <v>19184</v>
      </c>
      <c r="H26" s="47">
        <v>65.48</v>
      </c>
      <c r="I26" s="47">
        <v>1068.85</v>
      </c>
      <c r="J26" s="47">
        <v>11074.31</v>
      </c>
      <c r="K26" s="47">
        <f>SUM(G26:J26)</f>
        <v>31392.64</v>
      </c>
      <c r="L26" s="16"/>
      <c r="M26" s="16"/>
    </row>
    <row r="27" spans="2:13" ht="15" customHeight="1">
      <c r="B27" s="46" t="s">
        <v>79</v>
      </c>
      <c r="C27" s="46"/>
      <c r="D27" s="46"/>
      <c r="E27" s="46"/>
      <c r="F27" s="46"/>
      <c r="G27" s="47">
        <v>0</v>
      </c>
      <c r="H27" s="47">
        <v>0</v>
      </c>
      <c r="I27" s="47">
        <v>622.36</v>
      </c>
      <c r="J27" s="47">
        <v>0</v>
      </c>
      <c r="K27" s="47">
        <f>SUM(G27:J27)</f>
        <v>622.36</v>
      </c>
      <c r="L27" s="16"/>
      <c r="M27" s="16"/>
    </row>
    <row r="28" spans="2:13" ht="15" customHeight="1">
      <c r="B28" s="46" t="s">
        <v>84</v>
      </c>
      <c r="C28" s="46"/>
      <c r="D28" s="46"/>
      <c r="E28" s="46"/>
      <c r="F28" s="46"/>
      <c r="G28" s="47">
        <v>0</v>
      </c>
      <c r="H28" s="47">
        <v>0</v>
      </c>
      <c r="I28" s="47">
        <v>0</v>
      </c>
      <c r="J28" s="47">
        <v>333.2</v>
      </c>
      <c r="K28" s="47">
        <f>SUM(G28:J28)</f>
        <v>333.2</v>
      </c>
      <c r="L28" s="16"/>
      <c r="M28" s="16"/>
    </row>
    <row r="29" spans="2:13" ht="15" customHeight="1">
      <c r="B29" s="46"/>
      <c r="C29" s="48"/>
      <c r="D29" s="46"/>
      <c r="E29" s="46"/>
      <c r="F29" s="46"/>
      <c r="G29" s="47"/>
      <c r="H29" s="47"/>
      <c r="I29" s="47"/>
      <c r="J29" s="47"/>
      <c r="K29" s="47"/>
      <c r="L29" s="16"/>
      <c r="M29" s="16"/>
    </row>
    <row r="30" spans="2:13" ht="15" customHeight="1" thickBot="1">
      <c r="B30" s="46" t="s">
        <v>85</v>
      </c>
      <c r="C30" s="46"/>
      <c r="D30" s="46"/>
      <c r="E30" s="46"/>
      <c r="F30" s="46"/>
      <c r="G30" s="49">
        <f>SUM(G26:G29)</f>
        <v>19184</v>
      </c>
      <c r="H30" s="49">
        <f>SUM(H26:H29)</f>
        <v>65.48</v>
      </c>
      <c r="I30" s="49">
        <f>SUM(I26:I29)</f>
        <v>1691.21</v>
      </c>
      <c r="J30" s="49">
        <f>SUM(J26:J29)</f>
        <v>11407.51</v>
      </c>
      <c r="K30" s="49">
        <f>SUM(K26:K29)</f>
        <v>32348.2</v>
      </c>
      <c r="L30" s="16"/>
      <c r="M30" s="16"/>
    </row>
    <row r="31" spans="2:13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</sheetData>
  <mergeCells count="1">
    <mergeCell ref="H9:I9"/>
  </mergeCells>
  <printOptions/>
  <pageMargins left="1" right="0.2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K54"/>
  <sheetViews>
    <sheetView tabSelected="1" workbookViewId="0" topLeftCell="A1">
      <selection activeCell="I1" sqref="I1"/>
    </sheetView>
  </sheetViews>
  <sheetFormatPr defaultColWidth="9.140625" defaultRowHeight="12.75"/>
  <cols>
    <col min="1" max="1" width="3.8515625" style="12" customWidth="1"/>
    <col min="2" max="2" width="1.7109375" style="12" customWidth="1"/>
    <col min="3" max="6" width="9.140625" style="12" customWidth="1"/>
    <col min="7" max="7" width="9.28125" style="12" customWidth="1"/>
    <col min="8" max="8" width="5.00390625" style="12" customWidth="1"/>
    <col min="9" max="9" width="14.7109375" style="12" customWidth="1"/>
    <col min="10" max="10" width="1.7109375" style="12" customWidth="1"/>
    <col min="11" max="11" width="14.7109375" style="12" customWidth="1"/>
    <col min="12" max="16384" width="9.140625" style="12" customWidth="1"/>
  </cols>
  <sheetData>
    <row r="2" ht="18">
      <c r="B2" s="13" t="s">
        <v>122</v>
      </c>
    </row>
    <row r="3" ht="9.75" customHeight="1">
      <c r="B3" s="14"/>
    </row>
    <row r="4" ht="15">
      <c r="B4" s="15" t="s">
        <v>86</v>
      </c>
    </row>
    <row r="5" ht="14.25">
      <c r="B5" s="14" t="s">
        <v>2</v>
      </c>
    </row>
    <row r="6" ht="14.25">
      <c r="B6" s="14" t="s">
        <v>3</v>
      </c>
    </row>
    <row r="7" ht="9.75" customHeight="1"/>
    <row r="8" spans="2:11" ht="14.25" customHeight="1">
      <c r="B8" s="16"/>
      <c r="C8" s="16"/>
      <c r="D8" s="16"/>
      <c r="E8" s="16"/>
      <c r="F8" s="16"/>
      <c r="G8" s="16"/>
      <c r="H8" s="16"/>
      <c r="I8" s="50" t="s">
        <v>87</v>
      </c>
      <c r="J8" s="16"/>
      <c r="K8" s="17" t="s">
        <v>87</v>
      </c>
    </row>
    <row r="9" spans="2:11" ht="14.25" customHeight="1">
      <c r="B9" s="16"/>
      <c r="C9" s="16"/>
      <c r="D9" s="16"/>
      <c r="E9" s="16"/>
      <c r="F9" s="16"/>
      <c r="G9" s="16"/>
      <c r="H9" s="16"/>
      <c r="I9" s="51" t="s">
        <v>88</v>
      </c>
      <c r="J9" s="16"/>
      <c r="K9" s="52" t="s">
        <v>40</v>
      </c>
    </row>
    <row r="10" spans="2:11" ht="14.25" customHeight="1">
      <c r="B10" s="16"/>
      <c r="C10" s="16"/>
      <c r="D10" s="16"/>
      <c r="E10" s="16"/>
      <c r="F10" s="16"/>
      <c r="G10" s="16"/>
      <c r="H10" s="16"/>
      <c r="I10" s="50" t="s">
        <v>13</v>
      </c>
      <c r="J10" s="16"/>
      <c r="K10" s="17" t="s">
        <v>13</v>
      </c>
    </row>
    <row r="11" spans="2:11" ht="14.25" customHeight="1">
      <c r="B11" s="16" t="s">
        <v>89</v>
      </c>
      <c r="C11" s="16"/>
      <c r="D11" s="16"/>
      <c r="E11" s="16"/>
      <c r="F11" s="16"/>
      <c r="G11" s="16"/>
      <c r="H11" s="16"/>
      <c r="I11" s="53">
        <v>-4339.39</v>
      </c>
      <c r="J11" s="53"/>
      <c r="K11" s="53">
        <v>178.07397396800096</v>
      </c>
    </row>
    <row r="12" spans="2:11" ht="14.25" customHeight="1">
      <c r="B12" s="16" t="s">
        <v>90</v>
      </c>
      <c r="C12" s="16"/>
      <c r="D12" s="16"/>
      <c r="E12" s="16"/>
      <c r="F12" s="16"/>
      <c r="G12" s="16"/>
      <c r="H12" s="16"/>
      <c r="I12" s="53"/>
      <c r="J12" s="53"/>
      <c r="K12" s="53"/>
    </row>
    <row r="13" spans="2:11" ht="14.25" customHeight="1">
      <c r="B13" s="16"/>
      <c r="C13" s="16" t="s">
        <v>91</v>
      </c>
      <c r="D13" s="16"/>
      <c r="E13" s="16"/>
      <c r="F13" s="16"/>
      <c r="G13" s="16"/>
      <c r="H13" s="16"/>
      <c r="I13" s="53">
        <v>505.06</v>
      </c>
      <c r="J13" s="53"/>
      <c r="K13" s="53">
        <v>524.849036645</v>
      </c>
    </row>
    <row r="14" spans="2:11" ht="14.25" customHeight="1">
      <c r="B14" s="16"/>
      <c r="C14" s="16" t="s">
        <v>92</v>
      </c>
      <c r="D14" s="16"/>
      <c r="E14" s="16"/>
      <c r="F14" s="16"/>
      <c r="G14" s="16"/>
      <c r="H14" s="16"/>
      <c r="I14" s="53">
        <v>11.3</v>
      </c>
      <c r="J14" s="53"/>
      <c r="K14" s="53">
        <v>-33.098</v>
      </c>
    </row>
    <row r="15" spans="2:11" ht="14.25" customHeight="1">
      <c r="B15" s="16"/>
      <c r="C15" s="16" t="s">
        <v>93</v>
      </c>
      <c r="D15" s="16"/>
      <c r="E15" s="16"/>
      <c r="F15" s="16"/>
      <c r="G15" s="16"/>
      <c r="H15" s="16"/>
      <c r="I15" s="53">
        <v>0</v>
      </c>
      <c r="J15" s="53"/>
      <c r="K15" s="53">
        <v>-5.4709620679999995</v>
      </c>
    </row>
    <row r="16" spans="2:11" ht="14.25" customHeight="1">
      <c r="B16" s="16"/>
      <c r="C16" s="16" t="s">
        <v>94</v>
      </c>
      <c r="D16" s="16"/>
      <c r="E16" s="16"/>
      <c r="F16" s="16"/>
      <c r="G16" s="16"/>
      <c r="H16" s="16"/>
      <c r="I16" s="53">
        <v>-33.41</v>
      </c>
      <c r="J16" s="53"/>
      <c r="K16" s="53">
        <v>162.32629999999997</v>
      </c>
    </row>
    <row r="17" spans="2:11" ht="14.25" customHeight="1">
      <c r="B17" s="16"/>
      <c r="C17" s="16" t="s">
        <v>95</v>
      </c>
      <c r="D17" s="16"/>
      <c r="E17" s="16"/>
      <c r="F17" s="16"/>
      <c r="G17" s="16"/>
      <c r="H17" s="16"/>
      <c r="I17" s="53">
        <v>0</v>
      </c>
      <c r="J17" s="53"/>
      <c r="K17" s="53">
        <v>15.777</v>
      </c>
    </row>
    <row r="18" spans="2:11" ht="14.25" customHeight="1">
      <c r="B18" s="16"/>
      <c r="C18" s="16" t="s">
        <v>96</v>
      </c>
      <c r="D18" s="16"/>
      <c r="E18" s="16"/>
      <c r="F18" s="16"/>
      <c r="G18" s="16"/>
      <c r="H18" s="16"/>
      <c r="I18" s="53">
        <v>1698.99</v>
      </c>
      <c r="J18" s="53"/>
      <c r="K18" s="53">
        <v>1623.0134899999998</v>
      </c>
    </row>
    <row r="19" spans="2:11" ht="14.25" customHeight="1">
      <c r="B19" s="16"/>
      <c r="C19" s="16" t="s">
        <v>97</v>
      </c>
      <c r="D19" s="16"/>
      <c r="E19" s="16"/>
      <c r="F19" s="16"/>
      <c r="G19" s="16"/>
      <c r="H19" s="16"/>
      <c r="I19" s="54">
        <v>-35.33</v>
      </c>
      <c r="J19" s="53"/>
      <c r="K19" s="54">
        <v>-66.82325</v>
      </c>
    </row>
    <row r="20" spans="2:11" ht="14.25" customHeight="1">
      <c r="B20" s="16" t="s">
        <v>98</v>
      </c>
      <c r="C20" s="16"/>
      <c r="D20" s="16"/>
      <c r="E20" s="16"/>
      <c r="F20" s="16"/>
      <c r="G20" s="16"/>
      <c r="H20" s="16"/>
      <c r="I20" s="53">
        <f>SUM(I11:I19)</f>
        <v>-2192.7799999999997</v>
      </c>
      <c r="J20" s="53"/>
      <c r="K20" s="53">
        <f>SUM(K11:K19)</f>
        <v>2398.647588545001</v>
      </c>
    </row>
    <row r="21" spans="2:11" ht="9" customHeight="1">
      <c r="B21" s="16"/>
      <c r="C21" s="16"/>
      <c r="D21" s="16"/>
      <c r="E21" s="16"/>
      <c r="F21" s="16"/>
      <c r="G21" s="16"/>
      <c r="H21" s="16"/>
      <c r="I21" s="53"/>
      <c r="J21" s="53"/>
      <c r="K21" s="53"/>
    </row>
    <row r="22" spans="2:11" ht="14.25" customHeight="1">
      <c r="B22" s="16" t="s">
        <v>99</v>
      </c>
      <c r="C22" s="16"/>
      <c r="D22" s="16"/>
      <c r="E22" s="16"/>
      <c r="F22" s="16"/>
      <c r="G22" s="16"/>
      <c r="H22" s="16"/>
      <c r="I22" s="53"/>
      <c r="J22" s="53"/>
      <c r="K22" s="53"/>
    </row>
    <row r="23" spans="2:11" ht="14.25" customHeight="1">
      <c r="B23" s="16"/>
      <c r="C23" s="16" t="s">
        <v>100</v>
      </c>
      <c r="D23" s="16"/>
      <c r="E23" s="16"/>
      <c r="F23" s="16"/>
      <c r="G23" s="16"/>
      <c r="H23" s="16"/>
      <c r="I23" s="53">
        <v>199.57</v>
      </c>
      <c r="J23" s="53"/>
      <c r="K23" s="53">
        <v>-34.57615000000107</v>
      </c>
    </row>
    <row r="24" spans="2:11" ht="14.25" customHeight="1">
      <c r="B24" s="16"/>
      <c r="C24" s="16" t="s">
        <v>101</v>
      </c>
      <c r="D24" s="16"/>
      <c r="E24" s="16"/>
      <c r="F24" s="16"/>
      <c r="G24" s="16"/>
      <c r="H24" s="16"/>
      <c r="I24" s="53">
        <v>324.78</v>
      </c>
      <c r="J24" s="53"/>
      <c r="K24" s="53">
        <v>-7740.89669999999</v>
      </c>
    </row>
    <row r="25" spans="2:11" ht="14.25" customHeight="1">
      <c r="B25" s="16"/>
      <c r="C25" s="16" t="s">
        <v>102</v>
      </c>
      <c r="D25" s="16"/>
      <c r="E25" s="16"/>
      <c r="F25" s="16"/>
      <c r="G25" s="16"/>
      <c r="H25" s="16"/>
      <c r="I25" s="54">
        <v>808.89</v>
      </c>
      <c r="J25" s="53"/>
      <c r="K25" s="54">
        <v>2864.979960000001</v>
      </c>
    </row>
    <row r="26" spans="2:11" ht="14.25" customHeight="1">
      <c r="B26" s="16" t="s">
        <v>103</v>
      </c>
      <c r="C26" s="16"/>
      <c r="D26" s="16"/>
      <c r="E26" s="16"/>
      <c r="F26" s="16"/>
      <c r="G26" s="16"/>
      <c r="H26" s="16"/>
      <c r="I26" s="53">
        <f>SUM(I20:I25)</f>
        <v>-859.5399999999998</v>
      </c>
      <c r="J26" s="53"/>
      <c r="K26" s="53">
        <f>SUM(K20:K25)</f>
        <v>-2511.84530145499</v>
      </c>
    </row>
    <row r="27" spans="2:11" ht="6" customHeight="1">
      <c r="B27" s="16"/>
      <c r="C27" s="16"/>
      <c r="D27" s="16"/>
      <c r="E27" s="16"/>
      <c r="F27" s="16"/>
      <c r="G27" s="16"/>
      <c r="H27" s="16"/>
      <c r="I27" s="53"/>
      <c r="J27" s="53"/>
      <c r="K27" s="53"/>
    </row>
    <row r="28" spans="3:11" ht="14.25" customHeight="1">
      <c r="C28" s="16" t="s">
        <v>104</v>
      </c>
      <c r="D28" s="16"/>
      <c r="E28" s="16"/>
      <c r="F28" s="16"/>
      <c r="G28" s="16"/>
      <c r="H28" s="16"/>
      <c r="I28" s="53">
        <v>0</v>
      </c>
      <c r="J28" s="53"/>
      <c r="K28" s="53">
        <v>-1158.3952199999997</v>
      </c>
    </row>
    <row r="29" spans="3:11" ht="14.25" customHeight="1">
      <c r="C29" s="16" t="s">
        <v>105</v>
      </c>
      <c r="D29" s="16"/>
      <c r="E29" s="16"/>
      <c r="F29" s="16"/>
      <c r="G29" s="16"/>
      <c r="H29" s="16"/>
      <c r="I29" s="53">
        <v>-268.89</v>
      </c>
      <c r="J29" s="53"/>
      <c r="K29" s="53">
        <v>-43.549</v>
      </c>
    </row>
    <row r="30" spans="3:11" ht="14.25" customHeight="1">
      <c r="C30" s="16" t="s">
        <v>106</v>
      </c>
      <c r="D30" s="16"/>
      <c r="E30" s="16"/>
      <c r="F30" s="16"/>
      <c r="G30" s="16"/>
      <c r="H30" s="16"/>
      <c r="I30" s="53">
        <v>-1698.99</v>
      </c>
      <c r="J30" s="53"/>
      <c r="K30" s="53">
        <v>-1623.0134899999998</v>
      </c>
    </row>
    <row r="31" spans="2:11" ht="14.25" customHeight="1">
      <c r="B31" s="16" t="s">
        <v>107</v>
      </c>
      <c r="C31" s="16"/>
      <c r="D31" s="16"/>
      <c r="E31" s="16"/>
      <c r="F31" s="16"/>
      <c r="G31" s="16"/>
      <c r="H31" s="16"/>
      <c r="I31" s="55">
        <f>SUM(I26:I30)</f>
        <v>-2827.42</v>
      </c>
      <c r="J31" s="53"/>
      <c r="K31" s="55">
        <f>SUM(K26:K30)</f>
        <v>-5336.803011454989</v>
      </c>
    </row>
    <row r="32" spans="2:11" ht="9" customHeight="1">
      <c r="B32" s="16"/>
      <c r="C32" s="16"/>
      <c r="D32" s="16"/>
      <c r="E32" s="16"/>
      <c r="F32" s="16"/>
      <c r="G32" s="16"/>
      <c r="H32" s="16"/>
      <c r="I32" s="53"/>
      <c r="J32" s="53"/>
      <c r="K32" s="53"/>
    </row>
    <row r="33" spans="2:11" ht="14.25" customHeight="1">
      <c r="B33" s="16" t="s">
        <v>108</v>
      </c>
      <c r="C33" s="16"/>
      <c r="D33" s="16"/>
      <c r="E33" s="16"/>
      <c r="F33" s="16"/>
      <c r="G33" s="16"/>
      <c r="H33" s="16"/>
      <c r="I33" s="53"/>
      <c r="J33" s="53"/>
      <c r="K33" s="53"/>
    </row>
    <row r="34" spans="2:11" ht="14.25" customHeight="1">
      <c r="B34" s="16"/>
      <c r="C34" s="16" t="s">
        <v>109</v>
      </c>
      <c r="D34" s="16"/>
      <c r="E34" s="16"/>
      <c r="F34" s="16"/>
      <c r="G34" s="16"/>
      <c r="H34" s="16"/>
      <c r="I34" s="53">
        <v>62</v>
      </c>
      <c r="J34" s="53"/>
      <c r="K34" s="53">
        <v>33.1</v>
      </c>
    </row>
    <row r="35" spans="2:11" ht="14.25" customHeight="1">
      <c r="B35" s="16"/>
      <c r="C35" s="16" t="s">
        <v>110</v>
      </c>
      <c r="D35" s="16"/>
      <c r="E35" s="16"/>
      <c r="F35" s="16"/>
      <c r="G35" s="16"/>
      <c r="H35" s="16"/>
      <c r="I35" s="53">
        <v>35.33</v>
      </c>
      <c r="J35" s="53"/>
      <c r="K35" s="53">
        <v>66.82325</v>
      </c>
    </row>
    <row r="36" spans="2:11" ht="14.25" customHeight="1">
      <c r="B36" s="16"/>
      <c r="C36" s="16" t="s">
        <v>111</v>
      </c>
      <c r="D36" s="16"/>
      <c r="E36" s="16"/>
      <c r="F36" s="16"/>
      <c r="G36" s="16"/>
      <c r="H36" s="16"/>
      <c r="I36" s="54">
        <v>-83.01</v>
      </c>
      <c r="J36" s="53"/>
      <c r="K36" s="54">
        <v>-406.367</v>
      </c>
    </row>
    <row r="37" spans="2:11" ht="14.25" customHeight="1">
      <c r="B37" s="16"/>
      <c r="C37" s="16"/>
      <c r="D37" s="16"/>
      <c r="E37" s="16"/>
      <c r="F37" s="16"/>
      <c r="G37" s="16"/>
      <c r="H37" s="16"/>
      <c r="I37" s="55">
        <f>SUM(I34:I36)</f>
        <v>14.319999999999993</v>
      </c>
      <c r="J37" s="53"/>
      <c r="K37" s="55">
        <f>SUM(K34:K36)</f>
        <v>-306.44375</v>
      </c>
    </row>
    <row r="38" spans="2:11" ht="9" customHeight="1">
      <c r="B38" s="16"/>
      <c r="C38" s="16"/>
      <c r="D38" s="16"/>
      <c r="E38" s="16"/>
      <c r="F38" s="16"/>
      <c r="G38" s="16"/>
      <c r="H38" s="16"/>
      <c r="I38" s="53"/>
      <c r="J38" s="53"/>
      <c r="K38" s="53"/>
    </row>
    <row r="39" spans="2:11" ht="14.25" customHeight="1">
      <c r="B39" s="16" t="s">
        <v>112</v>
      </c>
      <c r="C39" s="16"/>
      <c r="D39" s="16"/>
      <c r="E39" s="16"/>
      <c r="F39" s="16"/>
      <c r="G39" s="16"/>
      <c r="H39" s="16"/>
      <c r="I39" s="53"/>
      <c r="J39" s="53"/>
      <c r="K39" s="53"/>
    </row>
    <row r="40" spans="2:11" ht="14.25" customHeight="1">
      <c r="B40" s="16"/>
      <c r="C40" s="16" t="s">
        <v>113</v>
      </c>
      <c r="D40" s="16"/>
      <c r="E40" s="16"/>
      <c r="F40" s="16"/>
      <c r="G40" s="16"/>
      <c r="H40" s="16"/>
      <c r="I40" s="53">
        <v>-323.14</v>
      </c>
      <c r="J40" s="53"/>
      <c r="K40" s="53">
        <v>-118.677</v>
      </c>
    </row>
    <row r="41" spans="2:11" ht="14.25" customHeight="1">
      <c r="B41" s="16"/>
      <c r="C41" s="16" t="s">
        <v>114</v>
      </c>
      <c r="D41" s="16"/>
      <c r="E41" s="16"/>
      <c r="F41" s="16"/>
      <c r="G41" s="16"/>
      <c r="H41" s="16"/>
      <c r="I41" s="53">
        <f>'[1]Cashflow'!H45/1000</f>
        <v>0</v>
      </c>
      <c r="J41" s="53"/>
      <c r="K41" s="53">
        <v>0</v>
      </c>
    </row>
    <row r="42" spans="2:11" ht="14.25" customHeight="1">
      <c r="B42" s="16"/>
      <c r="C42" s="16" t="s">
        <v>115</v>
      </c>
      <c r="D42" s="16"/>
      <c r="E42" s="16"/>
      <c r="F42" s="16"/>
      <c r="G42" s="16"/>
      <c r="H42" s="16"/>
      <c r="I42" s="53">
        <v>1547.44</v>
      </c>
      <c r="J42" s="53"/>
      <c r="K42" s="53">
        <v>6707.033</v>
      </c>
    </row>
    <row r="43" spans="2:11" ht="14.25" customHeight="1">
      <c r="B43" s="16"/>
      <c r="C43" s="16" t="s">
        <v>116</v>
      </c>
      <c r="D43" s="16"/>
      <c r="E43" s="16"/>
      <c r="F43" s="16"/>
      <c r="G43" s="16"/>
      <c r="H43" s="16"/>
      <c r="I43" s="53">
        <v>273.81</v>
      </c>
      <c r="J43" s="53"/>
      <c r="K43" s="53">
        <v>-720.6360500000001</v>
      </c>
    </row>
    <row r="44" spans="2:11" ht="14.25" customHeight="1">
      <c r="B44" s="16"/>
      <c r="C44" s="16" t="s">
        <v>117</v>
      </c>
      <c r="D44" s="16"/>
      <c r="E44" s="16"/>
      <c r="F44" s="16"/>
      <c r="G44" s="16"/>
      <c r="H44" s="16"/>
      <c r="I44" s="53">
        <f>'[1]Cashflow'!H46/1000</f>
        <v>0</v>
      </c>
      <c r="J44" s="53"/>
      <c r="K44" s="53">
        <v>0</v>
      </c>
    </row>
    <row r="45" spans="2:11" ht="14.25" customHeight="1">
      <c r="B45" s="16"/>
      <c r="C45" s="16"/>
      <c r="D45" s="16"/>
      <c r="E45" s="16"/>
      <c r="F45" s="16"/>
      <c r="G45" s="16"/>
      <c r="H45" s="16"/>
      <c r="I45" s="55">
        <f>SUM(I40:I44)</f>
        <v>1498.1100000000001</v>
      </c>
      <c r="J45" s="53"/>
      <c r="K45" s="55">
        <f>SUM(K40:K44)</f>
        <v>5867.719950000001</v>
      </c>
    </row>
    <row r="46" spans="2:11" ht="9" customHeight="1">
      <c r="B46" s="16"/>
      <c r="C46" s="16"/>
      <c r="D46" s="16"/>
      <c r="E46" s="16"/>
      <c r="F46" s="16"/>
      <c r="G46" s="16"/>
      <c r="H46" s="16"/>
      <c r="I46" s="56"/>
      <c r="J46" s="53"/>
      <c r="K46" s="56"/>
    </row>
    <row r="47" spans="2:11" ht="14.25" customHeight="1">
      <c r="B47" s="16" t="s">
        <v>118</v>
      </c>
      <c r="C47" s="16"/>
      <c r="D47" s="16"/>
      <c r="E47" s="16"/>
      <c r="F47" s="16"/>
      <c r="G47" s="16"/>
      <c r="H47" s="16"/>
      <c r="I47" s="53">
        <f>I31+I37+I45-0.01</f>
        <v>-1314.9999999999998</v>
      </c>
      <c r="J47" s="53"/>
      <c r="K47" s="53">
        <f>K31+K37+K45</f>
        <v>224.473188545011</v>
      </c>
    </row>
    <row r="48" spans="2:11" ht="14.25" customHeight="1">
      <c r="B48" s="16" t="s">
        <v>119</v>
      </c>
      <c r="C48" s="16"/>
      <c r="D48" s="16"/>
      <c r="E48" s="16"/>
      <c r="F48" s="16"/>
      <c r="G48" s="16"/>
      <c r="H48" s="16"/>
      <c r="I48" s="53">
        <v>1083.73</v>
      </c>
      <c r="J48" s="53"/>
      <c r="K48" s="53">
        <v>793.2190700000006</v>
      </c>
    </row>
    <row r="49" spans="2:11" ht="14.25" customHeight="1">
      <c r="B49" s="16" t="s">
        <v>120</v>
      </c>
      <c r="C49" s="16"/>
      <c r="D49" s="16"/>
      <c r="E49" s="16"/>
      <c r="F49" s="16"/>
      <c r="G49" s="16"/>
      <c r="H49" s="16"/>
      <c r="I49" s="53">
        <v>-11.26</v>
      </c>
      <c r="J49" s="53"/>
      <c r="K49" s="53">
        <v>66.04513000000011</v>
      </c>
    </row>
    <row r="50" spans="2:11" ht="14.25" customHeight="1" thickBot="1">
      <c r="B50" s="16" t="s">
        <v>121</v>
      </c>
      <c r="C50" s="16"/>
      <c r="D50" s="16"/>
      <c r="E50" s="16"/>
      <c r="F50" s="16"/>
      <c r="G50" s="16"/>
      <c r="H50" s="16"/>
      <c r="I50" s="57">
        <f>SUM(I47:I49)</f>
        <v>-242.52999999999975</v>
      </c>
      <c r="J50" s="53"/>
      <c r="K50" s="57">
        <v>1083.729</v>
      </c>
    </row>
    <row r="51" spans="2:11" ht="12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ht="7.5" customHeight="1"/>
  </sheetData>
  <printOptions/>
  <pageMargins left="1" right="0.25" top="0.5" bottom="0.5" header="0.5" footer="0.5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 Tan</dc:creator>
  <cp:keywords/>
  <dc:description/>
  <cp:lastModifiedBy>Alice Ee</cp:lastModifiedBy>
  <dcterms:created xsi:type="dcterms:W3CDTF">2004-02-26T07:58:15Z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