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95" windowWidth="15480" windowHeight="4740" activeTab="0"/>
  </bookViews>
  <sheets>
    <sheet name="2010Q3" sheetId="1" r:id="rId1"/>
  </sheets>
  <definedNames>
    <definedName name="_xlnm.Print_Area" localSheetId="0">'2010Q3'!$A$1:$M$690</definedName>
    <definedName name="_xlnm.Print_Titles" localSheetId="0">'2010Q3'!$1:$8</definedName>
  </definedNames>
  <calcPr fullCalcOnLoad="1"/>
</workbook>
</file>

<file path=xl/comments1.xml><?xml version="1.0" encoding="utf-8"?>
<comments xmlns="http://schemas.openxmlformats.org/spreadsheetml/2006/main">
  <authors>
    <author>Stacey Lee</author>
  </authors>
  <commentList>
    <comment ref="N171" authorId="0">
      <text>
        <r>
          <rPr>
            <b/>
            <sz val="8"/>
            <rFont val="Tahoma"/>
            <family val="0"/>
          </rPr>
          <t>Stacey Lee:</t>
        </r>
        <r>
          <rPr>
            <sz val="8"/>
            <rFont val="Tahoma"/>
            <family val="0"/>
          </rPr>
          <t xml:space="preserve">
</t>
        </r>
      </text>
    </comment>
  </commentList>
</comments>
</file>

<file path=xl/sharedStrings.xml><?xml version="1.0" encoding="utf-8"?>
<sst xmlns="http://schemas.openxmlformats.org/spreadsheetml/2006/main" count="448" uniqueCount="348">
  <si>
    <t>Share of profit of an associate</t>
  </si>
  <si>
    <t>Amount due to an associate</t>
  </si>
  <si>
    <t>- Shares repurchased</t>
  </si>
  <si>
    <t>Net change in cash and cash equivalents</t>
  </si>
  <si>
    <t>Cash and cash equivalents at beginning of year</t>
  </si>
  <si>
    <t>Cash and cash equivalents at end of period</t>
  </si>
  <si>
    <t>Cash and cash equivalents comprise:-</t>
  </si>
  <si>
    <t>Balance at 30 June 2010</t>
  </si>
  <si>
    <t>May</t>
  </si>
  <si>
    <t>January</t>
  </si>
  <si>
    <t>February</t>
  </si>
  <si>
    <t>March</t>
  </si>
  <si>
    <t>April</t>
  </si>
  <si>
    <t>June</t>
  </si>
  <si>
    <t>YTD-Q2</t>
  </si>
  <si>
    <t>- Cash and bank balances</t>
  </si>
  <si>
    <t>Opening balance at 1.01.2010</t>
  </si>
  <si>
    <t>Interim financial report for the third quarter ended 30 September 2010</t>
  </si>
  <si>
    <t>三进岭工业（马来西亚）有限公司</t>
  </si>
  <si>
    <t>9 months</t>
  </si>
  <si>
    <t>9 months ended 30/09/2009</t>
  </si>
  <si>
    <t>Balance at 30 September 2009</t>
  </si>
  <si>
    <t>Dividend payable</t>
  </si>
  <si>
    <t xml:space="preserve">ii.   Two bank guarantees of USD0.28 million and USD0.26 million for its Indian sub-subsidiary, Sunchirin </t>
  </si>
  <si>
    <t>Statement of financial position as at 30 September 2010</t>
  </si>
  <si>
    <t>Statement of comprehensive income for the period ended 30 September 2010</t>
  </si>
  <si>
    <t>Closing balance at 30.09.2010</t>
  </si>
  <si>
    <t>July</t>
  </si>
  <si>
    <t>August</t>
  </si>
  <si>
    <t>September</t>
  </si>
  <si>
    <t xml:space="preserve">9 months ended </t>
  </si>
  <si>
    <t>14 October 2010</t>
  </si>
  <si>
    <t>9 months ended 30/09/2010</t>
  </si>
  <si>
    <t>9 Months</t>
  </si>
  <si>
    <t>The figures have not been audited.</t>
  </si>
  <si>
    <t>The Directors have pleasure in announcing the following:-</t>
  </si>
  <si>
    <t>INDIVIDUAL QUARTER</t>
  </si>
  <si>
    <t>CUMULATIVE QUARTER</t>
  </si>
  <si>
    <t xml:space="preserve">Current </t>
  </si>
  <si>
    <t>Comparative</t>
  </si>
  <si>
    <t>Quarter</t>
  </si>
  <si>
    <t>Cumulative</t>
  </si>
  <si>
    <t xml:space="preserve">Cumulative </t>
  </si>
  <si>
    <t>Ended</t>
  </si>
  <si>
    <t>To Date</t>
  </si>
  <si>
    <t>NOTE</t>
  </si>
  <si>
    <t>RM’000</t>
  </si>
  <si>
    <t>Revenue</t>
  </si>
  <si>
    <t xml:space="preserve"> </t>
  </si>
  <si>
    <t xml:space="preserve">  </t>
  </si>
  <si>
    <t>Taxation</t>
  </si>
  <si>
    <t xml:space="preserve">           </t>
  </si>
  <si>
    <t xml:space="preserve">     </t>
  </si>
  <si>
    <t>(a)</t>
  </si>
  <si>
    <t>Weighted average number of ordinary</t>
  </si>
  <si>
    <t>shares in issue  (’000)</t>
  </si>
  <si>
    <t>(b)</t>
  </si>
  <si>
    <t>Fully Diluted (Sen)</t>
  </si>
  <si>
    <t>shares in issue (’000)</t>
  </si>
  <si>
    <t>N/A - not applicable</t>
  </si>
  <si>
    <r>
      <t>Basic</t>
    </r>
    <r>
      <rPr>
        <b/>
        <sz val="10"/>
        <color indexed="8"/>
        <rFont val="Arial"/>
        <family val="2"/>
      </rPr>
      <t xml:space="preserve"> </t>
    </r>
    <r>
      <rPr>
        <sz val="10"/>
        <color indexed="8"/>
        <rFont val="Arial"/>
        <family val="2"/>
      </rPr>
      <t>(Sen)</t>
    </r>
  </si>
  <si>
    <t>FINANCIAL YEAR END</t>
  </si>
  <si>
    <t>ASSETS</t>
  </si>
  <si>
    <t>Non Current Assets</t>
  </si>
  <si>
    <t>Property, plant and equipment</t>
  </si>
  <si>
    <t>Current Assets</t>
  </si>
  <si>
    <t>Inventories</t>
  </si>
  <si>
    <t>Trade receivables</t>
  </si>
  <si>
    <t>Others-receivables, sundries &amp; prepayments</t>
  </si>
  <si>
    <t>Tax recoverable</t>
  </si>
  <si>
    <t>Short term deposits</t>
  </si>
  <si>
    <t>Cash and bank balances</t>
  </si>
  <si>
    <t>TOTAL ASSETS</t>
  </si>
  <si>
    <t>EQUITY AND LIABILITIES</t>
  </si>
  <si>
    <t>Equity attributable to equity holders of the parent</t>
  </si>
  <si>
    <t>Share capital</t>
  </si>
  <si>
    <t>Share premium</t>
  </si>
  <si>
    <t>Statutory reserve</t>
  </si>
  <si>
    <t>Unappropriated  profits</t>
  </si>
  <si>
    <t>Total equity</t>
  </si>
  <si>
    <t>Non-current liabilities</t>
  </si>
  <si>
    <t>Deferred taxation</t>
  </si>
  <si>
    <t xml:space="preserve">Current Liabilities </t>
  </si>
  <si>
    <t>Trade payables</t>
  </si>
  <si>
    <t>Other payables</t>
  </si>
  <si>
    <t>Short term borrowings</t>
  </si>
  <si>
    <t>Provision for taxation</t>
  </si>
  <si>
    <t>Total liabilities</t>
  </si>
  <si>
    <t xml:space="preserve">Net assets per share attributable to </t>
  </si>
  <si>
    <t xml:space="preserve">    equity holders of the parent (RM)</t>
  </si>
  <si>
    <r>
      <t xml:space="preserve">SUNCHIRIN INDUSTRIES (MALAYSIA) BERHAD </t>
    </r>
    <r>
      <rPr>
        <i/>
        <sz val="8"/>
        <color indexed="17"/>
        <rFont val="Arial"/>
        <family val="2"/>
      </rPr>
      <t>(Company No. 157215-V)</t>
    </r>
  </si>
  <si>
    <t>AS AT PRECEDING</t>
  </si>
  <si>
    <t>AS AT END OF</t>
  </si>
  <si>
    <t xml:space="preserve">         CURRENT  QUARTER</t>
  </si>
  <si>
    <t>A9</t>
  </si>
  <si>
    <t>B9</t>
  </si>
  <si>
    <t>TOTAL EQUITY AND LIABILITIES</t>
  </si>
  <si>
    <t xml:space="preserve"> Attributable to equity holders of the parent</t>
  </si>
  <si>
    <t xml:space="preserve">      Distributable</t>
  </si>
  <si>
    <t xml:space="preserve">           Exchange</t>
  </si>
  <si>
    <t xml:space="preserve">Share </t>
  </si>
  <si>
    <t xml:space="preserve">   Share</t>
  </si>
  <si>
    <t>Capital</t>
  </si>
  <si>
    <t>Appropriation for statutory reserve</t>
  </si>
  <si>
    <t xml:space="preserve">   Premium</t>
  </si>
  <si>
    <t>Reserve</t>
  </si>
  <si>
    <t xml:space="preserve">       Statutory </t>
  </si>
  <si>
    <t>Profits</t>
  </si>
  <si>
    <t>Total</t>
  </si>
  <si>
    <t>Unappropriated</t>
  </si>
  <si>
    <t>Adjustment for non-cash flow:-</t>
  </si>
  <si>
    <t>Non-cash items</t>
  </si>
  <si>
    <t>Non-operating items (which are investing /financing)</t>
  </si>
  <si>
    <t>Operating profit before changes in working capital</t>
  </si>
  <si>
    <t>Changes in working capital</t>
  </si>
  <si>
    <t>- Net change in current assets</t>
  </si>
  <si>
    <t>- Net change in current liabilities</t>
  </si>
  <si>
    <t>Net cash flow from operating activities</t>
  </si>
  <si>
    <t>Investing activities</t>
  </si>
  <si>
    <t>- Other investments</t>
  </si>
  <si>
    <t>Financing activities</t>
  </si>
  <si>
    <t>- Bank borrowings</t>
  </si>
  <si>
    <t>Currency translation differences</t>
  </si>
  <si>
    <t>- Bank overdraft</t>
  </si>
  <si>
    <t>- Short term deposits</t>
  </si>
  <si>
    <t>A1.</t>
  </si>
  <si>
    <t>A2.</t>
  </si>
  <si>
    <t>A3.</t>
  </si>
  <si>
    <t>A4.</t>
  </si>
  <si>
    <t>A5.</t>
  </si>
  <si>
    <t>A6.</t>
  </si>
  <si>
    <t>A7.</t>
  </si>
  <si>
    <t>A8.</t>
  </si>
  <si>
    <t xml:space="preserve">   Cumulative Profit/</t>
  </si>
  <si>
    <t>Operating Revenue</t>
  </si>
  <si>
    <t>(Loss) before taxation</t>
  </si>
  <si>
    <t>Assets Employed</t>
  </si>
  <si>
    <t xml:space="preserve">        RM’000</t>
  </si>
  <si>
    <t xml:space="preserve">           RM’000</t>
  </si>
  <si>
    <t xml:space="preserve">      RM’000</t>
  </si>
  <si>
    <t>Malaysia</t>
  </si>
  <si>
    <t>India</t>
  </si>
  <si>
    <t>Group's share of associated</t>
  </si>
  <si>
    <t>Thailand</t>
  </si>
  <si>
    <t xml:space="preserve">      company result</t>
  </si>
  <si>
    <t>A9.</t>
  </si>
  <si>
    <t>A10.</t>
  </si>
  <si>
    <t>A11.</t>
  </si>
  <si>
    <t>A12.</t>
  </si>
  <si>
    <t>Company</t>
  </si>
  <si>
    <t>Group</t>
  </si>
  <si>
    <t>Capital Commitments</t>
  </si>
  <si>
    <t>Authorised and contracted for</t>
  </si>
  <si>
    <t>Authorised but not contracted for</t>
  </si>
  <si>
    <t>Contingent Liabilities</t>
  </si>
  <si>
    <t>B1.</t>
  </si>
  <si>
    <t>B.       ADDITIONAL INFORMATION REQUIRED BY THE BMSB LISTING REQUIREMENTS</t>
  </si>
  <si>
    <t>B2.</t>
  </si>
  <si>
    <t>B3.</t>
  </si>
  <si>
    <t>B4.</t>
  </si>
  <si>
    <t>B5.</t>
  </si>
  <si>
    <t xml:space="preserve">     RM’000</t>
  </si>
  <si>
    <t xml:space="preserve">    RM’000</t>
  </si>
  <si>
    <t xml:space="preserve">    RM’000      </t>
  </si>
  <si>
    <t xml:space="preserve">3 months ended </t>
  </si>
  <si>
    <t xml:space="preserve">Current year's taxation </t>
  </si>
  <si>
    <t>-</t>
  </si>
  <si>
    <t>Malaysian income tax - current</t>
  </si>
  <si>
    <t>Foreign income tax</t>
  </si>
  <si>
    <t>Transfer from deferred taxation account</t>
  </si>
  <si>
    <t xml:space="preserve">Malaysian income tax - prior year </t>
  </si>
  <si>
    <t>B6.</t>
  </si>
  <si>
    <t>B7.</t>
  </si>
  <si>
    <t>B8.</t>
  </si>
  <si>
    <t>B9.</t>
  </si>
  <si>
    <t>Bank borrowings (Unsecured)</t>
  </si>
  <si>
    <t>Classified as current liabilities</t>
  </si>
  <si>
    <t>Repayable within 12 months</t>
  </si>
  <si>
    <t>Bankers’ Acceptances</t>
  </si>
  <si>
    <t>Revolving credit</t>
  </si>
  <si>
    <t>Overdraft</t>
  </si>
  <si>
    <t>Onshore Foreign Currency Loan</t>
  </si>
  <si>
    <t>Term Loan - Offshore</t>
  </si>
  <si>
    <t>B10.</t>
  </si>
  <si>
    <t>B11.</t>
  </si>
  <si>
    <t>B12.</t>
  </si>
  <si>
    <t>B13.</t>
  </si>
  <si>
    <t>Earnings Per Ordinary Share</t>
  </si>
  <si>
    <t>Current Quarter</t>
  </si>
  <si>
    <t>Year-To-Date</t>
  </si>
  <si>
    <t>Earnings</t>
  </si>
  <si>
    <t>Net profit/(loss) for the year (RM’000)</t>
  </si>
  <si>
    <t>Weighted average number of shares</t>
  </si>
  <si>
    <t xml:space="preserve">There is no diluted earnings per share as the Group has no dilutive potential ordinary share.  </t>
  </si>
  <si>
    <t>Basic earnings/(loss) per share (sen)</t>
  </si>
  <si>
    <t>By Order of the Board</t>
  </si>
  <si>
    <t>Lim Kau Chia</t>
  </si>
  <si>
    <t>Company Secretaries</t>
  </si>
  <si>
    <t xml:space="preserve">Shah Alam </t>
  </si>
  <si>
    <t>Weighted average number of ordinary shares in issue (’000)</t>
  </si>
  <si>
    <t>Basic</t>
  </si>
  <si>
    <t>Fully Diluted</t>
  </si>
  <si>
    <r>
      <t>(b)</t>
    </r>
    <r>
      <rPr>
        <sz val="7"/>
        <color indexed="8"/>
        <rFont val="Arial"/>
        <family val="2"/>
      </rPr>
      <t> </t>
    </r>
  </si>
  <si>
    <t>Industry (Thailand) Ltd.</t>
  </si>
  <si>
    <t>i.     A corporate guarantee of THB134.0 million and USD2.0 million for its Thai subsidiary, Sunchirin</t>
  </si>
  <si>
    <t>N/A</t>
  </si>
  <si>
    <t>A6</t>
  </si>
  <si>
    <t>Exchange reserve</t>
  </si>
  <si>
    <t>B5</t>
  </si>
  <si>
    <t>*</t>
  </si>
  <si>
    <t>The Company has issued the following guarantees for its subsidiary to secure banking facilities:-</t>
  </si>
  <si>
    <t xml:space="preserve">    Included in the borrowings are amounts</t>
  </si>
  <si>
    <t xml:space="preserve">    denominated in foreign currency </t>
  </si>
  <si>
    <t xml:space="preserve">    FC '000</t>
  </si>
  <si>
    <t>Restated</t>
  </si>
  <si>
    <t>Retirement benefits</t>
  </si>
  <si>
    <t>Balance at 1 January 2009</t>
  </si>
  <si>
    <t>Dividend paid</t>
  </si>
  <si>
    <t>Treasury shares</t>
  </si>
  <si>
    <t>Treasury</t>
  </si>
  <si>
    <t>Shares</t>
  </si>
  <si>
    <t xml:space="preserve">                            Non-distributable</t>
  </si>
  <si>
    <t>No. of shares</t>
  </si>
  <si>
    <t>purchased</t>
  </si>
  <si>
    <t>Average price</t>
  </si>
  <si>
    <t>No. of shares retained</t>
  </si>
  <si>
    <t>Total consideration paid</t>
  </si>
  <si>
    <t>including transaction costs</t>
  </si>
  <si>
    <t>per share</t>
  </si>
  <si>
    <t>RM</t>
  </si>
  <si>
    <t>- Short term money market funds</t>
  </si>
  <si>
    <t>Autoparts India Pvt. Ltd.</t>
  </si>
  <si>
    <t>Leong Oi Wah</t>
  </si>
  <si>
    <t>FRS 7</t>
  </si>
  <si>
    <t>Financial Instruments : Disclosures</t>
  </si>
  <si>
    <t>FRS 8</t>
  </si>
  <si>
    <t>FRS 101</t>
  </si>
  <si>
    <t>Presentation of Financial Statements (Revised)</t>
  </si>
  <si>
    <t>FRS 123</t>
  </si>
  <si>
    <t>Borrowing Costs (Revised)</t>
  </si>
  <si>
    <t>FRS 127</t>
  </si>
  <si>
    <t>Consolidated and Separate Financial Statements (Revised)</t>
  </si>
  <si>
    <t>FRS 139</t>
  </si>
  <si>
    <t>Financial Instruments : Recognition and Measurement</t>
  </si>
  <si>
    <t>IC Interpretation 9</t>
  </si>
  <si>
    <t>Reassessment of Embedded Derivatives</t>
  </si>
  <si>
    <t>Interim Financial Reporting and Impairment</t>
  </si>
  <si>
    <t>FRS 101, Presentation of Financial Statements (Revised)</t>
  </si>
  <si>
    <t>FRS 101, Presentation of Financial Statements (Revised) (Cont'd)</t>
  </si>
  <si>
    <t>Consolidated</t>
  </si>
  <si>
    <t>Statement of</t>
  </si>
  <si>
    <t>Income</t>
  </si>
  <si>
    <t>Comprehensive</t>
  </si>
  <si>
    <t>Statement</t>
  </si>
  <si>
    <t>Effects of</t>
  </si>
  <si>
    <t>As previously</t>
  </si>
  <si>
    <t>adoption of</t>
  </si>
  <si>
    <t>As</t>
  </si>
  <si>
    <t>reported</t>
  </si>
  <si>
    <t>restated</t>
  </si>
  <si>
    <t>RM'000</t>
  </si>
  <si>
    <t>Profit for the period</t>
  </si>
  <si>
    <t>Other comprehensive income</t>
  </si>
  <si>
    <t>Exchange gain on translation of foreign operations</t>
  </si>
  <si>
    <t>Total comprehensive income</t>
  </si>
  <si>
    <t>FRS 139, Financial Instruments : Recognition and Measurement</t>
  </si>
  <si>
    <t>(i)</t>
  </si>
  <si>
    <t>Initial recognition and measurement</t>
  </si>
  <si>
    <t>(ii)</t>
  </si>
  <si>
    <t>Financial assets</t>
  </si>
  <si>
    <t>Financial assets at fair value through profit or loss</t>
  </si>
  <si>
    <t>Loans and receivables</t>
  </si>
  <si>
    <t>Available-for-sale financial assets</t>
  </si>
  <si>
    <t>FRS 139, Financial Instruments : Recognition and Measurement (Cont'd)</t>
  </si>
  <si>
    <t>(iii)</t>
  </si>
  <si>
    <t>Financial liabilities</t>
  </si>
  <si>
    <t>Investments in non-current equity instruments</t>
  </si>
  <si>
    <t>Balance</t>
  </si>
  <si>
    <t>as at</t>
  </si>
  <si>
    <t>1 January</t>
  </si>
  <si>
    <t>2010 before</t>
  </si>
  <si>
    <t>2010 after</t>
  </si>
  <si>
    <t>the adoption</t>
  </si>
  <si>
    <t>of FRS 139</t>
  </si>
  <si>
    <t>Retained profits</t>
  </si>
  <si>
    <t>Bank borrowings</t>
  </si>
  <si>
    <t>Increase/</t>
  </si>
  <si>
    <t>(Decrease)</t>
  </si>
  <si>
    <t>CONDENSED CONSOLIDATED STATEMENT OF COMPREHENSIVE INCOME</t>
  </si>
  <si>
    <t>Cost of sales</t>
  </si>
  <si>
    <t>Gross profit</t>
  </si>
  <si>
    <t>Other operating income</t>
  </si>
  <si>
    <t>Selling and distribution expenses</t>
  </si>
  <si>
    <t>Other operating expenses</t>
  </si>
  <si>
    <t>Operating profit</t>
  </si>
  <si>
    <t>Finance cost</t>
  </si>
  <si>
    <t>Other comprehensive income:</t>
  </si>
  <si>
    <t>Exchange differences on translation of foreign operations</t>
  </si>
  <si>
    <t>(Restated)</t>
  </si>
  <si>
    <t>Total comprehensive income for the period</t>
  </si>
  <si>
    <t>Profit for the period attributable to:</t>
  </si>
  <si>
    <t>Total comprehensive income attributable to:</t>
  </si>
  <si>
    <t>Equity holders of the Company</t>
  </si>
  <si>
    <t>CONDENSED CONSOLIDATED STATEMENT OF FINANCIAL POSITION</t>
  </si>
  <si>
    <t>CONDENSED CONSOLIDATED STATEMENT OF CASH FLOWS</t>
  </si>
  <si>
    <t>A13.</t>
  </si>
  <si>
    <t>Operating Segments</t>
  </si>
  <si>
    <t>Statement of Cash Flows</t>
  </si>
  <si>
    <t>Accounting Policies, Changes in Accounting Estimates or Errors</t>
  </si>
  <si>
    <t>Property, Plant and Equipment</t>
  </si>
  <si>
    <t>Events After the Reporting Period</t>
  </si>
  <si>
    <t>Borrowing Costs</t>
  </si>
  <si>
    <t>Financial Instruments : Presentation</t>
  </si>
  <si>
    <t>Interim Financial Reporting</t>
  </si>
  <si>
    <t>Impairment of Assets</t>
  </si>
  <si>
    <t>Amendments to FRS 139</t>
  </si>
  <si>
    <t>Amendment to FRS 8</t>
  </si>
  <si>
    <t>Amendment to FRS 107</t>
  </si>
  <si>
    <t>Amendment to FRS 108</t>
  </si>
  <si>
    <t>Amendment to FRS 110</t>
  </si>
  <si>
    <t>Amendment to FRS 116</t>
  </si>
  <si>
    <t>Amendment to FRS 118</t>
  </si>
  <si>
    <t>Amendment to FRS 123</t>
  </si>
  <si>
    <t>Amendments to FRS 132</t>
  </si>
  <si>
    <t>Amendment to FRS 134</t>
  </si>
  <si>
    <t>Amendment to FRS 136</t>
  </si>
  <si>
    <t>IC Interpretation 10</t>
  </si>
  <si>
    <t>IC Interpretation 11</t>
  </si>
  <si>
    <t>FRS 2 - Group and Treasury Share Transactions</t>
  </si>
  <si>
    <t>Significant Accounting Policies (Cont'd)</t>
  </si>
  <si>
    <t>(iv)</t>
  </si>
  <si>
    <t>Financial guarantee contracts</t>
  </si>
  <si>
    <t>Derivative financial instruments</t>
  </si>
  <si>
    <t>The effects on adoption of FRS 139 on the current interim financial statements are as follows:</t>
  </si>
  <si>
    <t xml:space="preserve">Balance at 1 January 2010 </t>
  </si>
  <si>
    <t>Effect arising from adoption of FRS 139</t>
  </si>
  <si>
    <t>Balance at 1 January 2010, as restated</t>
  </si>
  <si>
    <t>Translation</t>
  </si>
  <si>
    <t>Earnings per share attributable to equity holders of the Company:</t>
  </si>
  <si>
    <t>Administration expenses</t>
  </si>
  <si>
    <t>A.      NOTES TO THE INTERIM FINANCIAL STATEMENTS ON CONSOLIDATED RESULTS</t>
  </si>
  <si>
    <t>Profit before tax</t>
  </si>
  <si>
    <t>Investment in an associate</t>
  </si>
  <si>
    <t>CONDENSED CONSOLIDATED STATEMENT OF CHANGES IN EQUITY</t>
  </si>
  <si>
    <t>Appropriation to statutory reserve</t>
  </si>
  <si>
    <t>Shares repurchased</t>
  </si>
  <si>
    <t>Net profit before tax</t>
  </si>
  <si>
    <t>- Dividend received</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</si>
</sst>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_(* #,##0_);_(* \(#,##0\);_(* &quot;-&quot;??_);_(@_)"/>
    <numFmt numFmtId="176" formatCode="_(* #,##0.000_);_(* \(#,##0.000\);_(* &quot;-&quot;??_);_(@_)"/>
    <numFmt numFmtId="177" formatCode="_(* #,##0.0000_);_(* \(#,##0.0000\);_(* &quot;-&quot;??_);_(@_)"/>
    <numFmt numFmtId="178" formatCode="_(* #,##0.00000_);_(* \(#,##0.00000\);_(* &quot;-&quot;??_);_(@_)"/>
    <numFmt numFmtId="179" formatCode="_(* #,##0.000000_);_(* \(#,##0.000000\);_(* &quot;-&quot;??_);_(@_)"/>
    <numFmt numFmtId="180" formatCode="_(* #,##0.000_);_(* \(#,##0.000\);_(* &quot;-&quot;???_);_(@_)"/>
    <numFmt numFmtId="181" formatCode="[$USD]\ #,##0.00_);\([$USD]\ #,##0.00\)"/>
    <numFmt numFmtId="182" formatCode="[$USD]\ #,##0.0_);\([$USD]\ #,##0.0\)"/>
    <numFmt numFmtId="183" formatCode="[$USD]\ #,##0_);\([$USD]\ #,##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THB]\ #,##0_);\([$THB]\ #,##0\)"/>
    <numFmt numFmtId="192" formatCode="[$-409]dddd\,\ mmmm\ dd\,\ yyyy"/>
    <numFmt numFmtId="193" formatCode="d/m/yy;@"/>
    <numFmt numFmtId="194" formatCode="dd/mm/yyyy;@"/>
    <numFmt numFmtId="195" formatCode="[$INR]\ #,##0"/>
    <numFmt numFmtId="196" formatCode="#,##0.0_);[Red]\(#,##0.0\)"/>
    <numFmt numFmtId="197" formatCode="0.0%"/>
    <numFmt numFmtId="198" formatCode="[$USD]\ #,##0"/>
    <numFmt numFmtId="199" formatCode="[$USD]\ #,##0.00"/>
    <numFmt numFmtId="200" formatCode="[$USD]\ #,##0.0"/>
    <numFmt numFmtId="201" formatCode="[$THB]\ #,##0.00"/>
    <numFmt numFmtId="202" formatCode="[$THB]\ #,##0.000"/>
    <numFmt numFmtId="203" formatCode="[$THB]\ #,##0.0000"/>
    <numFmt numFmtId="204" formatCode="[$THB]\ #,##0.0"/>
    <numFmt numFmtId="205" formatCode="[$THB]\ #,##0"/>
    <numFmt numFmtId="206" formatCode="#,##0.00;[Red]#,##0.00"/>
    <numFmt numFmtId="207" formatCode="[$INR]\ #,##0.00_);\([$INR]\ #,##0.00\)"/>
    <numFmt numFmtId="208" formatCode="&quot;RM&quot;#,##0.00"/>
    <numFmt numFmtId="209" formatCode="0.00000%"/>
    <numFmt numFmtId="210" formatCode="_([$USD]\ * #,##0.00_);_([$USD]\ * \(#,##0.00\);_([$USD]\ * &quot;-&quot;??_);_(@_)"/>
    <numFmt numFmtId="211" formatCode="0.00_);\(0.00\)"/>
    <numFmt numFmtId="212" formatCode="[$USD]\ #,##0.000_);\([$USD]\ #,##0.000\)"/>
    <numFmt numFmtId="213" formatCode="[$USD]\ #,##0.0000_);\([$USD]\ #,##0.0000\)"/>
    <numFmt numFmtId="214" formatCode="#,##0.00000000"/>
    <numFmt numFmtId="215" formatCode="#,##0.000"/>
    <numFmt numFmtId="216" formatCode="&quot;RM&quot;#,##0.000"/>
    <numFmt numFmtId="217" formatCode="[$-409]d\-mmm\-yy;@"/>
    <numFmt numFmtId="218" formatCode="0.0000%"/>
    <numFmt numFmtId="219" formatCode="dd\-mm\-yy"/>
    <numFmt numFmtId="220" formatCode="#,##0.0_);\(#,##0.0\)"/>
  </numFmts>
  <fonts count="31">
    <font>
      <sz val="10"/>
      <name val="Arial"/>
      <family val="0"/>
    </font>
    <font>
      <b/>
      <sz val="11"/>
      <color indexed="8"/>
      <name val="Arial"/>
      <family val="2"/>
    </font>
    <font>
      <sz val="10"/>
      <color indexed="8"/>
      <name val="Arial"/>
      <family val="2"/>
    </font>
    <font>
      <b/>
      <sz val="10"/>
      <color indexed="8"/>
      <name val="Times New Roman"/>
      <family val="1"/>
    </font>
    <font>
      <sz val="10"/>
      <color indexed="8"/>
      <name val="Times New Roman"/>
      <family val="1"/>
    </font>
    <font>
      <u val="single"/>
      <sz val="10"/>
      <color indexed="8"/>
      <name val="Times New Roman"/>
      <family val="1"/>
    </font>
    <font>
      <b/>
      <sz val="10"/>
      <color indexed="8"/>
      <name val="Arial"/>
      <family val="2"/>
    </font>
    <font>
      <b/>
      <u val="single"/>
      <sz val="10"/>
      <color indexed="8"/>
      <name val="Arial"/>
      <family val="2"/>
    </font>
    <font>
      <u val="single"/>
      <sz val="10"/>
      <color indexed="8"/>
      <name val="Arial"/>
      <family val="2"/>
    </font>
    <font>
      <u val="double"/>
      <sz val="10"/>
      <color indexed="8"/>
      <name val="Arial"/>
      <family val="2"/>
    </font>
    <font>
      <b/>
      <i/>
      <sz val="14"/>
      <color indexed="17"/>
      <name val="Arial"/>
      <family val="2"/>
    </font>
    <font>
      <i/>
      <sz val="8"/>
      <color indexed="17"/>
      <name val="Arial"/>
      <family val="2"/>
    </font>
    <font>
      <b/>
      <sz val="10"/>
      <name val="Arial"/>
      <family val="2"/>
    </font>
    <font>
      <sz val="7"/>
      <color indexed="8"/>
      <name val="Arial"/>
      <family val="2"/>
    </font>
    <font>
      <b/>
      <sz val="9"/>
      <color indexed="8"/>
      <name val="Arial"/>
      <family val="2"/>
    </font>
    <font>
      <b/>
      <sz val="10"/>
      <color indexed="10"/>
      <name val="Arial"/>
      <family val="2"/>
    </font>
    <font>
      <b/>
      <u val="single"/>
      <sz val="10"/>
      <color indexed="10"/>
      <name val="Times New Roman"/>
      <family val="1"/>
    </font>
    <font>
      <sz val="10"/>
      <color indexed="10"/>
      <name val="Arial"/>
      <family val="0"/>
    </font>
    <font>
      <sz val="12"/>
      <name val="Times New Roman"/>
      <family val="1"/>
    </font>
    <font>
      <b/>
      <i/>
      <sz val="12"/>
      <name val="Times New Roman"/>
      <family val="1"/>
    </font>
    <font>
      <sz val="9"/>
      <name val="Arial"/>
      <family val="0"/>
    </font>
    <font>
      <sz val="8"/>
      <name val="Tahoma"/>
      <family val="0"/>
    </font>
    <font>
      <b/>
      <sz val="8"/>
      <name val="Tahoma"/>
      <family val="0"/>
    </font>
    <font>
      <u val="single"/>
      <sz val="10"/>
      <name val="Arial"/>
      <family val="0"/>
    </font>
    <font>
      <sz val="12"/>
      <name val="Arial"/>
      <family val="0"/>
    </font>
    <font>
      <sz val="11"/>
      <color indexed="8"/>
      <name val="Arial"/>
      <family val="2"/>
    </font>
    <font>
      <b/>
      <sz val="12"/>
      <color indexed="8"/>
      <name val="Arial"/>
      <family val="2"/>
    </font>
    <font>
      <b/>
      <i/>
      <sz val="12"/>
      <color indexed="17"/>
      <name val="Arial"/>
      <family val="2"/>
    </font>
    <font>
      <u val="single"/>
      <sz val="10"/>
      <color indexed="12"/>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13"/>
        <bgColor indexed="64"/>
      </patternFill>
    </fill>
  </fills>
  <borders count="18">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3" fontId="4" fillId="0" borderId="0" xfId="0" applyNumberFormat="1" applyFont="1" applyAlignment="1">
      <alignment/>
    </xf>
    <xf numFmtId="0" fontId="3" fillId="0" borderId="0" xfId="0" applyFont="1" applyAlignment="1">
      <alignment horizontal="justify"/>
    </xf>
    <xf numFmtId="0" fontId="0" fillId="0" borderId="0" xfId="0" applyFont="1" applyAlignment="1">
      <alignment/>
    </xf>
    <xf numFmtId="0" fontId="6" fillId="0" borderId="0" xfId="0" applyFont="1" applyAlignment="1">
      <alignment/>
    </xf>
    <xf numFmtId="0" fontId="7" fillId="0" borderId="0" xfId="0" applyFont="1" applyAlignment="1">
      <alignment/>
    </xf>
    <xf numFmtId="3" fontId="2" fillId="0" borderId="0" xfId="0" applyNumberFormat="1" applyFont="1" applyAlignment="1">
      <alignment/>
    </xf>
    <xf numFmtId="0" fontId="9" fillId="0" borderId="0" xfId="0" applyFont="1" applyAlignment="1">
      <alignment/>
    </xf>
    <xf numFmtId="3" fontId="9" fillId="0" borderId="0" xfId="0" applyNumberFormat="1" applyFont="1" applyAlignment="1">
      <alignment/>
    </xf>
    <xf numFmtId="3" fontId="5" fillId="0" borderId="0" xfId="0" applyNumberFormat="1" applyFont="1" applyAlignment="1">
      <alignment/>
    </xf>
    <xf numFmtId="0" fontId="10"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0" fillId="0" borderId="0" xfId="0" applyFont="1" applyAlignment="1">
      <alignment horizontal="right"/>
    </xf>
    <xf numFmtId="0" fontId="2" fillId="0" borderId="0" xfId="0" applyFont="1" applyAlignment="1">
      <alignment horizontal="center"/>
    </xf>
    <xf numFmtId="0" fontId="6" fillId="0" borderId="0" xfId="0" applyFont="1" applyAlignment="1">
      <alignment horizontal="right"/>
    </xf>
    <xf numFmtId="14" fontId="2" fillId="0" borderId="0" xfId="0" applyNumberFormat="1" applyFont="1" applyAlignment="1">
      <alignment/>
    </xf>
    <xf numFmtId="0" fontId="2" fillId="0" borderId="0" xfId="0" applyFont="1" applyAlignment="1">
      <alignment horizontal="justify"/>
    </xf>
    <xf numFmtId="0" fontId="6" fillId="0" borderId="0" xfId="0" applyFont="1" applyAlignment="1">
      <alignment horizontal="justify"/>
    </xf>
    <xf numFmtId="0" fontId="0" fillId="0" borderId="1" xfId="0" applyFont="1" applyBorder="1" applyAlignment="1">
      <alignment/>
    </xf>
    <xf numFmtId="0" fontId="0" fillId="0" borderId="2" xfId="0" applyFont="1" applyBorder="1" applyAlignment="1">
      <alignment/>
    </xf>
    <xf numFmtId="0" fontId="12" fillId="0" borderId="0" xfId="0" applyFont="1" applyAlignment="1">
      <alignment/>
    </xf>
    <xf numFmtId="0" fontId="6" fillId="0" borderId="3" xfId="0" applyFont="1" applyBorder="1" applyAlignment="1">
      <alignment/>
    </xf>
    <xf numFmtId="0" fontId="4" fillId="0" borderId="0" xfId="0" applyFont="1" applyAlignment="1">
      <alignment horizontal="left"/>
    </xf>
    <xf numFmtId="0" fontId="0" fillId="0" borderId="0" xfId="0" applyAlignment="1">
      <alignment horizontal="left"/>
    </xf>
    <xf numFmtId="0" fontId="2" fillId="0" borderId="0" xfId="0" applyFont="1" applyAlignment="1">
      <alignment/>
    </xf>
    <xf numFmtId="0" fontId="2" fillId="0" borderId="0" xfId="0" applyFont="1" applyAlignment="1">
      <alignment horizontal="left" indent="2"/>
    </xf>
    <xf numFmtId="3" fontId="9" fillId="0" borderId="0" xfId="0" applyNumberFormat="1" applyFont="1" applyAlignment="1">
      <alignment horizontal="left" indent="2"/>
    </xf>
    <xf numFmtId="0" fontId="0" fillId="0" borderId="0" xfId="0" applyFont="1" applyAlignment="1">
      <alignment horizontal="left"/>
    </xf>
    <xf numFmtId="0" fontId="0" fillId="0" borderId="0" xfId="0" applyFont="1" applyAlignment="1" quotePrefix="1">
      <alignment horizontal="right"/>
    </xf>
    <xf numFmtId="0" fontId="0" fillId="0" borderId="4" xfId="0" applyFont="1" applyBorder="1" applyAlignment="1">
      <alignment/>
    </xf>
    <xf numFmtId="0" fontId="8" fillId="0" borderId="0" xfId="0" applyFont="1" applyAlignment="1">
      <alignment/>
    </xf>
    <xf numFmtId="0" fontId="0" fillId="0" borderId="0" xfId="0" applyFont="1" applyAlignment="1">
      <alignment/>
    </xf>
    <xf numFmtId="0" fontId="8" fillId="0" borderId="0" xfId="0" applyFont="1" applyAlignment="1">
      <alignment horizontal="left" indent="2"/>
    </xf>
    <xf numFmtId="0" fontId="9" fillId="0" borderId="0" xfId="0" applyFont="1" applyAlignment="1">
      <alignment horizontal="left" indent="2"/>
    </xf>
    <xf numFmtId="0" fontId="3" fillId="0" borderId="0" xfId="0" applyFont="1" applyAlignment="1">
      <alignment horizontal="left"/>
    </xf>
    <xf numFmtId="0" fontId="6" fillId="0" borderId="0" xfId="0" applyFont="1" applyAlignment="1">
      <alignment/>
    </xf>
    <xf numFmtId="0" fontId="6" fillId="0" borderId="0" xfId="0" applyFont="1" applyAlignment="1">
      <alignment horizontal="left"/>
    </xf>
    <xf numFmtId="43" fontId="0" fillId="0" borderId="0" xfId="15" applyFont="1" applyAlignment="1">
      <alignment/>
    </xf>
    <xf numFmtId="175" fontId="0" fillId="0" borderId="0" xfId="15" applyNumberFormat="1" applyFont="1" applyAlignment="1">
      <alignment/>
    </xf>
    <xf numFmtId="175" fontId="2" fillId="0" borderId="0" xfId="15" applyNumberFormat="1" applyFont="1" applyAlignment="1">
      <alignment/>
    </xf>
    <xf numFmtId="175" fontId="8" fillId="0" borderId="0" xfId="15" applyNumberFormat="1" applyFont="1" applyAlignment="1">
      <alignment/>
    </xf>
    <xf numFmtId="175" fontId="0" fillId="0" borderId="5" xfId="15" applyNumberFormat="1" applyFont="1" applyBorder="1" applyAlignment="1">
      <alignment/>
    </xf>
    <xf numFmtId="175" fontId="0" fillId="0" borderId="4" xfId="15" applyNumberFormat="1" applyFont="1" applyBorder="1" applyAlignment="1">
      <alignment/>
    </xf>
    <xf numFmtId="175" fontId="0" fillId="0" borderId="6" xfId="15" applyNumberFormat="1" applyFont="1" applyBorder="1" applyAlignment="1">
      <alignment/>
    </xf>
    <xf numFmtId="43" fontId="0" fillId="0" borderId="0" xfId="15" applyNumberFormat="1" applyFont="1" applyAlignment="1">
      <alignment/>
    </xf>
    <xf numFmtId="175" fontId="2" fillId="0" borderId="0" xfId="15" applyNumberFormat="1" applyFont="1" applyAlignment="1">
      <alignment horizontal="right"/>
    </xf>
    <xf numFmtId="175" fontId="0" fillId="0" borderId="1" xfId="15" applyNumberFormat="1" applyFont="1" applyBorder="1" applyAlignment="1">
      <alignment/>
    </xf>
    <xf numFmtId="175" fontId="8" fillId="0" borderId="1" xfId="15" applyNumberFormat="1" applyFont="1" applyBorder="1" applyAlignment="1">
      <alignment/>
    </xf>
    <xf numFmtId="175" fontId="0" fillId="0" borderId="0" xfId="15" applyNumberFormat="1" applyFont="1" applyBorder="1" applyAlignment="1">
      <alignment/>
    </xf>
    <xf numFmtId="175" fontId="8" fillId="0" borderId="0" xfId="15" applyNumberFormat="1" applyFont="1" applyBorder="1" applyAlignment="1">
      <alignment/>
    </xf>
    <xf numFmtId="0" fontId="0" fillId="0" borderId="0" xfId="0" applyFont="1" applyBorder="1" applyAlignment="1">
      <alignment/>
    </xf>
    <xf numFmtId="175" fontId="2" fillId="0" borderId="4" xfId="15" applyNumberFormat="1" applyFont="1" applyBorder="1" applyAlignment="1">
      <alignment/>
    </xf>
    <xf numFmtId="175" fontId="0" fillId="0" borderId="1" xfId="0" applyNumberFormat="1" applyBorder="1" applyAlignment="1">
      <alignment/>
    </xf>
    <xf numFmtId="175" fontId="2" fillId="0" borderId="1" xfId="15" applyNumberFormat="1" applyFont="1" applyBorder="1" applyAlignment="1">
      <alignment/>
    </xf>
    <xf numFmtId="0" fontId="0" fillId="0" borderId="6" xfId="0" applyFont="1" applyBorder="1" applyAlignment="1">
      <alignment horizontal="left"/>
    </xf>
    <xf numFmtId="43" fontId="0" fillId="0" borderId="6" xfId="15" applyNumberFormat="1" applyFont="1" applyBorder="1" applyAlignment="1">
      <alignment/>
    </xf>
    <xf numFmtId="0" fontId="14" fillId="0" borderId="0" xfId="0" applyFont="1" applyAlignment="1">
      <alignment horizontal="right"/>
    </xf>
    <xf numFmtId="176" fontId="0" fillId="0" borderId="0" xfId="15" applyNumberFormat="1" applyFont="1" applyAlignment="1">
      <alignment/>
    </xf>
    <xf numFmtId="175" fontId="2" fillId="0" borderId="5" xfId="15" applyNumberFormat="1" applyFont="1" applyBorder="1" applyAlignment="1">
      <alignment/>
    </xf>
    <xf numFmtId="175" fontId="2" fillId="0" borderId="0" xfId="15" applyNumberFormat="1" applyFont="1" applyAlignment="1">
      <alignment horizontal="justify"/>
    </xf>
    <xf numFmtId="175" fontId="2" fillId="0" borderId="0" xfId="15" applyNumberFormat="1" applyFont="1" applyBorder="1" applyAlignment="1">
      <alignment/>
    </xf>
    <xf numFmtId="0" fontId="0" fillId="0" borderId="0" xfId="0" applyFont="1" applyAlignment="1">
      <alignment horizontal="center"/>
    </xf>
    <xf numFmtId="3" fontId="2" fillId="0" borderId="0" xfId="0" applyNumberFormat="1" applyFont="1" applyAlignment="1">
      <alignment horizontal="center"/>
    </xf>
    <xf numFmtId="3" fontId="8" fillId="0" borderId="0" xfId="0" applyNumberFormat="1" applyFont="1" applyAlignment="1">
      <alignment horizontal="center"/>
    </xf>
    <xf numFmtId="0" fontId="0" fillId="0" borderId="0" xfId="0" applyAlignment="1">
      <alignment horizontal="center"/>
    </xf>
    <xf numFmtId="0" fontId="15" fillId="0" borderId="0" xfId="0" applyFont="1" applyAlignment="1">
      <alignment/>
    </xf>
    <xf numFmtId="0" fontId="15" fillId="0" borderId="0" xfId="0" applyFont="1" applyAlignment="1">
      <alignment/>
    </xf>
    <xf numFmtId="3" fontId="16" fillId="0" borderId="0" xfId="0" applyNumberFormat="1" applyFont="1" applyAlignment="1">
      <alignment/>
    </xf>
    <xf numFmtId="175" fontId="15" fillId="0" borderId="0" xfId="0" applyNumberFormat="1" applyFont="1" applyAlignment="1">
      <alignment/>
    </xf>
    <xf numFmtId="175" fontId="15" fillId="0" borderId="0" xfId="0" applyNumberFormat="1" applyFont="1" applyAlignment="1">
      <alignment/>
    </xf>
    <xf numFmtId="0" fontId="15" fillId="0" borderId="0" xfId="0" applyFont="1" applyAlignment="1">
      <alignment horizontal="left"/>
    </xf>
    <xf numFmtId="175" fontId="2" fillId="0" borderId="0" xfId="15" applyNumberFormat="1" applyFont="1" applyAlignment="1">
      <alignment horizontal="left" indent="2"/>
    </xf>
    <xf numFmtId="175" fontId="2" fillId="0" borderId="4" xfId="15" applyNumberFormat="1" applyFont="1" applyBorder="1" applyAlignment="1">
      <alignment horizontal="left" indent="2"/>
    </xf>
    <xf numFmtId="175" fontId="9" fillId="0" borderId="0" xfId="15" applyNumberFormat="1" applyFont="1" applyAlignment="1">
      <alignment horizontal="left" indent="2"/>
    </xf>
    <xf numFmtId="175" fontId="0" fillId="0" borderId="0" xfId="15" applyNumberFormat="1" applyFont="1" applyAlignment="1">
      <alignment/>
    </xf>
    <xf numFmtId="176" fontId="2" fillId="0" borderId="0" xfId="15" applyNumberFormat="1" applyFont="1" applyAlignment="1">
      <alignment/>
    </xf>
    <xf numFmtId="176" fontId="9" fillId="0" borderId="0" xfId="15" applyNumberFormat="1" applyFont="1" applyAlignment="1">
      <alignment/>
    </xf>
    <xf numFmtId="175" fontId="2" fillId="0" borderId="6" xfId="15" applyNumberFormat="1" applyFont="1" applyBorder="1" applyAlignment="1">
      <alignment horizontal="justify"/>
    </xf>
    <xf numFmtId="180" fontId="0" fillId="0" borderId="0" xfId="0" applyNumberFormat="1" applyFont="1" applyAlignment="1">
      <alignment/>
    </xf>
    <xf numFmtId="176" fontId="0" fillId="0" borderId="0" xfId="15" applyNumberFormat="1" applyFont="1" applyAlignment="1">
      <alignment horizontal="center"/>
    </xf>
    <xf numFmtId="176" fontId="0" fillId="0" borderId="0" xfId="15" applyNumberFormat="1" applyFont="1" applyAlignment="1">
      <alignment horizontal="right"/>
    </xf>
    <xf numFmtId="176" fontId="9" fillId="0" borderId="0" xfId="15" applyNumberFormat="1" applyFont="1" applyAlignment="1">
      <alignment horizontal="right"/>
    </xf>
    <xf numFmtId="175" fontId="0" fillId="0" borderId="6" xfId="0" applyNumberFormat="1" applyFont="1" applyBorder="1" applyAlignment="1">
      <alignment/>
    </xf>
    <xf numFmtId="2" fontId="0" fillId="0" borderId="6" xfId="0" applyNumberFormat="1" applyFont="1" applyBorder="1" applyAlignment="1">
      <alignment/>
    </xf>
    <xf numFmtId="175" fontId="0" fillId="0" borderId="0" xfId="15" applyNumberFormat="1" applyFont="1" applyAlignment="1">
      <alignment horizontal="center"/>
    </xf>
    <xf numFmtId="9" fontId="0" fillId="0" borderId="0" xfId="21" applyFont="1" applyAlignment="1">
      <alignment/>
    </xf>
    <xf numFmtId="0" fontId="0" fillId="0" borderId="0" xfId="0" applyFill="1" applyAlignment="1">
      <alignment/>
    </xf>
    <xf numFmtId="9" fontId="0" fillId="0" borderId="0" xfId="21" applyAlignment="1">
      <alignment/>
    </xf>
    <xf numFmtId="0" fontId="17" fillId="0" borderId="0" xfId="0" applyFont="1" applyFill="1" applyAlignment="1">
      <alignment/>
    </xf>
    <xf numFmtId="194" fontId="2" fillId="0" borderId="0" xfId="0" applyNumberFormat="1" applyFont="1" applyAlignment="1">
      <alignment horizontal="right"/>
    </xf>
    <xf numFmtId="194" fontId="0" fillId="0" borderId="0" xfId="0" applyNumberFormat="1" applyFont="1" applyAlignment="1">
      <alignment horizontal="right"/>
    </xf>
    <xf numFmtId="194" fontId="0" fillId="0" borderId="0" xfId="0" applyNumberFormat="1" applyFont="1" applyAlignment="1">
      <alignment/>
    </xf>
    <xf numFmtId="175" fontId="0" fillId="0" borderId="0" xfId="0" applyNumberFormat="1" applyFont="1" applyAlignment="1">
      <alignment/>
    </xf>
    <xf numFmtId="0" fontId="17" fillId="0" borderId="0" xfId="0" applyFont="1" applyAlignment="1">
      <alignment/>
    </xf>
    <xf numFmtId="175" fontId="17" fillId="0" borderId="0" xfId="0" applyNumberFormat="1" applyFont="1" applyAlignment="1">
      <alignment/>
    </xf>
    <xf numFmtId="9" fontId="2" fillId="0" borderId="0" xfId="21" applyFont="1" applyAlignment="1">
      <alignment horizontal="center"/>
    </xf>
    <xf numFmtId="9" fontId="2" fillId="0" borderId="0" xfId="21" applyFont="1" applyAlignment="1">
      <alignment/>
    </xf>
    <xf numFmtId="175" fontId="0" fillId="0" borderId="0" xfId="0" applyNumberFormat="1" applyAlignment="1">
      <alignment/>
    </xf>
    <xf numFmtId="14" fontId="17" fillId="0" borderId="0" xfId="0" applyNumberFormat="1" applyFont="1" applyAlignment="1">
      <alignment/>
    </xf>
    <xf numFmtId="0" fontId="8" fillId="0" borderId="0" xfId="0" applyFont="1" applyAlignment="1">
      <alignment horizontal="center"/>
    </xf>
    <xf numFmtId="3" fontId="17" fillId="0" borderId="0" xfId="0" applyNumberFormat="1" applyFont="1" applyAlignment="1">
      <alignment horizontal="right"/>
    </xf>
    <xf numFmtId="0" fontId="17" fillId="0" borderId="0" xfId="0" applyFont="1" applyAlignment="1">
      <alignment/>
    </xf>
    <xf numFmtId="175" fontId="17" fillId="0" borderId="0" xfId="0" applyNumberFormat="1" applyFont="1" applyAlignment="1">
      <alignment/>
    </xf>
    <xf numFmtId="0" fontId="17" fillId="0" borderId="0" xfId="0" applyFont="1" applyAlignment="1">
      <alignment/>
    </xf>
    <xf numFmtId="14" fontId="17" fillId="0" borderId="0" xfId="0" applyNumberFormat="1" applyFont="1" applyAlignment="1">
      <alignment/>
    </xf>
    <xf numFmtId="175" fontId="0" fillId="0" borderId="6" xfId="15" applyNumberFormat="1" applyFont="1" applyBorder="1" applyAlignment="1">
      <alignment/>
    </xf>
    <xf numFmtId="0" fontId="0" fillId="0" borderId="0" xfId="0" applyAlignment="1" quotePrefix="1">
      <alignment/>
    </xf>
    <xf numFmtId="0" fontId="12" fillId="0" borderId="0" xfId="0" applyFont="1" applyAlignment="1">
      <alignment horizontal="right"/>
    </xf>
    <xf numFmtId="14" fontId="15" fillId="0" borderId="0" xfId="0" applyNumberFormat="1" applyFont="1" applyAlignment="1">
      <alignment/>
    </xf>
    <xf numFmtId="197" fontId="17" fillId="0" borderId="0" xfId="21" applyNumberFormat="1" applyFont="1" applyAlignment="1">
      <alignment/>
    </xf>
    <xf numFmtId="2" fontId="15" fillId="0" borderId="0" xfId="0" applyNumberFormat="1" applyFont="1" applyAlignment="1">
      <alignment/>
    </xf>
    <xf numFmtId="0" fontId="14" fillId="0" borderId="0" xfId="0" applyFont="1" applyAlignment="1">
      <alignment horizontal="left"/>
    </xf>
    <xf numFmtId="198" fontId="17" fillId="0" borderId="0" xfId="15" applyNumberFormat="1" applyFont="1" applyAlignment="1">
      <alignment/>
    </xf>
    <xf numFmtId="14" fontId="0" fillId="0" borderId="0" xfId="0" applyNumberFormat="1" applyFont="1" applyAlignment="1">
      <alignment/>
    </xf>
    <xf numFmtId="175" fontId="18" fillId="0" borderId="0" xfId="0" applyNumberFormat="1" applyFont="1" applyFill="1" applyBorder="1" applyAlignment="1">
      <alignment/>
    </xf>
    <xf numFmtId="0" fontId="0" fillId="0" borderId="7" xfId="0" applyBorder="1" applyAlignment="1">
      <alignment horizontal="right"/>
    </xf>
    <xf numFmtId="0" fontId="0" fillId="0" borderId="8" xfId="0" applyBorder="1" applyAlignment="1">
      <alignment horizontal="right"/>
    </xf>
    <xf numFmtId="0" fontId="0" fillId="0" borderId="9" xfId="0" applyBorder="1" applyAlignment="1">
      <alignment/>
    </xf>
    <xf numFmtId="0" fontId="0" fillId="0" borderId="10" xfId="0" applyBorder="1" applyAlignment="1">
      <alignment horizontal="right"/>
    </xf>
    <xf numFmtId="0" fontId="0" fillId="0" borderId="11" xfId="0" applyBorder="1" applyAlignment="1">
      <alignment/>
    </xf>
    <xf numFmtId="0" fontId="0" fillId="0" borderId="12" xfId="0" applyBorder="1" applyAlignment="1">
      <alignment horizontal="right"/>
    </xf>
    <xf numFmtId="0" fontId="0" fillId="0" borderId="12" xfId="0" applyBorder="1" applyAlignment="1">
      <alignment/>
    </xf>
    <xf numFmtId="0" fontId="0" fillId="0" borderId="8"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3" xfId="0" applyBorder="1" applyAlignment="1">
      <alignment/>
    </xf>
    <xf numFmtId="175" fontId="0" fillId="0" borderId="15" xfId="0" applyNumberFormat="1" applyBorder="1" applyAlignment="1">
      <alignment/>
    </xf>
    <xf numFmtId="175" fontId="0" fillId="0" borderId="2" xfId="0" applyNumberFormat="1" applyBorder="1" applyAlignment="1">
      <alignment/>
    </xf>
    <xf numFmtId="175" fontId="0" fillId="0" borderId="14" xfId="0" applyNumberFormat="1" applyBorder="1" applyAlignment="1">
      <alignment/>
    </xf>
    <xf numFmtId="0" fontId="12" fillId="0" borderId="9" xfId="0" applyFont="1" applyBorder="1" applyAlignment="1">
      <alignment/>
    </xf>
    <xf numFmtId="0" fontId="0" fillId="0" borderId="5" xfId="0" applyBorder="1" applyAlignment="1">
      <alignment/>
    </xf>
    <xf numFmtId="0" fontId="0" fillId="0" borderId="0" xfId="0" applyBorder="1" applyAlignment="1">
      <alignment/>
    </xf>
    <xf numFmtId="0" fontId="12" fillId="0" borderId="11" xfId="0" applyFont="1" applyBorder="1" applyAlignment="1">
      <alignment/>
    </xf>
    <xf numFmtId="0" fontId="0" fillId="0" borderId="16" xfId="0" applyBorder="1" applyAlignment="1">
      <alignment/>
    </xf>
    <xf numFmtId="0" fontId="0" fillId="0" borderId="17" xfId="0" applyBorder="1" applyAlignment="1">
      <alignment horizontal="right"/>
    </xf>
    <xf numFmtId="0" fontId="0" fillId="0" borderId="14" xfId="0" applyBorder="1" applyAlignment="1">
      <alignment horizontal="right"/>
    </xf>
    <xf numFmtId="0" fontId="15" fillId="0" borderId="0" xfId="0" applyFont="1" applyBorder="1" applyAlignment="1">
      <alignment/>
    </xf>
    <xf numFmtId="0" fontId="18" fillId="0" borderId="0" xfId="0" applyFont="1" applyFill="1" applyBorder="1" applyAlignment="1">
      <alignment/>
    </xf>
    <xf numFmtId="43" fontId="19" fillId="0" borderId="0" xfId="0" applyNumberFormat="1" applyFont="1" applyFill="1" applyBorder="1" applyAlignment="1">
      <alignment horizontal="center"/>
    </xf>
    <xf numFmtId="43" fontId="19" fillId="0" borderId="0" xfId="0" applyNumberFormat="1" applyFont="1" applyFill="1" applyBorder="1" applyAlignment="1" quotePrefix="1">
      <alignment horizontal="center"/>
    </xf>
    <xf numFmtId="0" fontId="19" fillId="0" borderId="0" xfId="0" applyFont="1" applyFill="1" applyBorder="1" applyAlignment="1" quotePrefix="1">
      <alignment horizontal="left"/>
    </xf>
    <xf numFmtId="43" fontId="18" fillId="0" borderId="0" xfId="0" applyNumberFormat="1" applyFont="1" applyFill="1" applyBorder="1" applyAlignment="1">
      <alignment/>
    </xf>
    <xf numFmtId="0" fontId="18" fillId="0" borderId="0" xfId="0" applyFont="1" applyFill="1" applyBorder="1" applyAlignment="1">
      <alignment horizontal="left"/>
    </xf>
    <xf numFmtId="43" fontId="18" fillId="0" borderId="0" xfId="15" applyFont="1" applyFill="1" applyBorder="1" applyAlignment="1">
      <alignment/>
    </xf>
    <xf numFmtId="0" fontId="2" fillId="0" borderId="0" xfId="0" applyFont="1" applyAlignment="1" quotePrefix="1">
      <alignment/>
    </xf>
    <xf numFmtId="0" fontId="0" fillId="0" borderId="0" xfId="0" applyFont="1" applyAlignment="1" quotePrefix="1">
      <alignment/>
    </xf>
    <xf numFmtId="0" fontId="8" fillId="0" borderId="0" xfId="0" applyFont="1" applyAlignment="1">
      <alignment horizontal="right"/>
    </xf>
    <xf numFmtId="0" fontId="0" fillId="0" borderId="13" xfId="0" applyFont="1" applyBorder="1" applyAlignment="1">
      <alignment/>
    </xf>
    <xf numFmtId="43" fontId="17" fillId="0" borderId="0" xfId="0" applyNumberFormat="1" applyFont="1" applyAlignment="1">
      <alignment/>
    </xf>
    <xf numFmtId="43" fontId="17" fillId="0" borderId="0" xfId="0" applyNumberFormat="1" applyFont="1" applyAlignment="1">
      <alignment/>
    </xf>
    <xf numFmtId="0" fontId="17" fillId="0" borderId="0" xfId="0" applyFont="1" applyAlignment="1">
      <alignment horizontal="right"/>
    </xf>
    <xf numFmtId="0" fontId="12" fillId="0" borderId="0" xfId="0" applyFont="1" applyFill="1" applyAlignment="1">
      <alignment/>
    </xf>
    <xf numFmtId="14" fontId="2" fillId="0" borderId="0" xfId="0" applyNumberFormat="1" applyFont="1" applyAlignment="1">
      <alignment horizontal="right"/>
    </xf>
    <xf numFmtId="2" fontId="17" fillId="0" borderId="0" xfId="0" applyNumberFormat="1" applyFont="1" applyAlignment="1">
      <alignment/>
    </xf>
    <xf numFmtId="175" fontId="17" fillId="0" borderId="0" xfId="15" applyNumberFormat="1" applyFont="1" applyAlignment="1">
      <alignment/>
    </xf>
    <xf numFmtId="14" fontId="15" fillId="0" borderId="0" xfId="0" applyNumberFormat="1" applyFont="1" applyAlignment="1">
      <alignment/>
    </xf>
    <xf numFmtId="43" fontId="0" fillId="0" borderId="0" xfId="0" applyNumberFormat="1" applyAlignment="1">
      <alignment/>
    </xf>
    <xf numFmtId="0" fontId="0" fillId="0" borderId="0" xfId="0" applyFont="1" applyAlignment="1">
      <alignment/>
    </xf>
    <xf numFmtId="9" fontId="0" fillId="0" borderId="0" xfId="21" applyAlignment="1">
      <alignment/>
    </xf>
    <xf numFmtId="197" fontId="0" fillId="0" borderId="0" xfId="21" applyNumberFormat="1" applyAlignment="1">
      <alignment/>
    </xf>
    <xf numFmtId="175" fontId="0" fillId="0" borderId="0" xfId="15" applyNumberFormat="1" applyAlignment="1">
      <alignment/>
    </xf>
    <xf numFmtId="175" fontId="0" fillId="0" borderId="0" xfId="15" applyNumberFormat="1" applyAlignment="1">
      <alignment horizontal="right"/>
    </xf>
    <xf numFmtId="175" fontId="0" fillId="0" borderId="0" xfId="15" applyNumberFormat="1" applyFont="1" applyAlignment="1">
      <alignment horizontal="right"/>
    </xf>
    <xf numFmtId="175" fontId="0" fillId="0" borderId="7" xfId="15" applyNumberFormat="1" applyBorder="1" applyAlignment="1">
      <alignment/>
    </xf>
    <xf numFmtId="43" fontId="0" fillId="0" borderId="7" xfId="15" applyNumberFormat="1" applyBorder="1" applyAlignment="1">
      <alignment/>
    </xf>
    <xf numFmtId="175" fontId="0" fillId="0" borderId="9" xfId="15" applyNumberFormat="1" applyBorder="1" applyAlignment="1">
      <alignment/>
    </xf>
    <xf numFmtId="175" fontId="0" fillId="0" borderId="10" xfId="15" applyNumberFormat="1" applyBorder="1" applyAlignment="1">
      <alignment/>
    </xf>
    <xf numFmtId="175" fontId="0" fillId="0" borderId="17" xfId="15" applyNumberFormat="1" applyBorder="1" applyAlignment="1">
      <alignment/>
    </xf>
    <xf numFmtId="175" fontId="0" fillId="0" borderId="16" xfId="0" applyNumberFormat="1" applyFont="1" applyBorder="1" applyAlignment="1">
      <alignment/>
    </xf>
    <xf numFmtId="175" fontId="0" fillId="0" borderId="0" xfId="0" applyNumberFormat="1" applyFont="1" applyBorder="1" applyAlignment="1">
      <alignment/>
    </xf>
    <xf numFmtId="43" fontId="0" fillId="0" borderId="17" xfId="15" applyNumberFormat="1" applyBorder="1" applyAlignment="1">
      <alignment/>
    </xf>
    <xf numFmtId="175" fontId="0" fillId="0" borderId="13" xfId="15" applyNumberFormat="1" applyBorder="1" applyAlignment="1">
      <alignment/>
    </xf>
    <xf numFmtId="175" fontId="0" fillId="0" borderId="14" xfId="15" applyNumberFormat="1" applyBorder="1" applyAlignment="1">
      <alignment/>
    </xf>
    <xf numFmtId="43" fontId="0" fillId="0" borderId="15" xfId="15" applyNumberFormat="1" applyBorder="1" applyAlignment="1">
      <alignment/>
    </xf>
    <xf numFmtId="175" fontId="0" fillId="0" borderId="16" xfId="15" applyNumberFormat="1" applyFont="1" applyBorder="1" applyAlignment="1">
      <alignment/>
    </xf>
    <xf numFmtId="0" fontId="15" fillId="2" borderId="0" xfId="0" applyFont="1" applyFill="1" applyAlignment="1">
      <alignment/>
    </xf>
    <xf numFmtId="0" fontId="12" fillId="0" borderId="0" xfId="0" applyFont="1" applyAlignment="1">
      <alignment/>
    </xf>
    <xf numFmtId="0" fontId="20" fillId="0" borderId="0" xfId="0" applyFont="1" applyAlignment="1">
      <alignment/>
    </xf>
    <xf numFmtId="0" fontId="20" fillId="0" borderId="0" xfId="0" applyFont="1" applyAlignment="1">
      <alignment vertical="top" wrapText="1"/>
    </xf>
    <xf numFmtId="0" fontId="12" fillId="0" borderId="0" xfId="0" applyFont="1" applyAlignment="1">
      <alignment horizontal="center"/>
    </xf>
    <xf numFmtId="0" fontId="23" fillId="0" borderId="0" xfId="0" applyFont="1" applyAlignment="1">
      <alignment/>
    </xf>
    <xf numFmtId="0" fontId="12" fillId="0" borderId="0" xfId="0" applyFont="1" applyAlignment="1">
      <alignment horizontal="right"/>
    </xf>
    <xf numFmtId="0" fontId="12" fillId="0" borderId="16" xfId="0" applyFont="1" applyBorder="1" applyAlignment="1">
      <alignment horizontal="right"/>
    </xf>
    <xf numFmtId="0" fontId="12" fillId="0" borderId="0" xfId="0" applyFont="1" applyBorder="1" applyAlignment="1">
      <alignment horizontal="right"/>
    </xf>
    <xf numFmtId="16" fontId="12" fillId="0" borderId="0" xfId="0" applyNumberFormat="1" applyFont="1" applyAlignment="1" quotePrefix="1">
      <alignment horizontal="right"/>
    </xf>
    <xf numFmtId="0" fontId="12" fillId="0" borderId="0" xfId="0" applyFont="1" applyAlignment="1" quotePrefix="1">
      <alignment horizontal="right"/>
    </xf>
    <xf numFmtId="175" fontId="2" fillId="0" borderId="16" xfId="15" applyNumberFormat="1" applyFont="1" applyBorder="1" applyAlignment="1">
      <alignment/>
    </xf>
    <xf numFmtId="175" fontId="0" fillId="0" borderId="0" xfId="15" applyNumberFormat="1" applyFont="1" applyAlignment="1">
      <alignment/>
    </xf>
    <xf numFmtId="175" fontId="0" fillId="0" borderId="0" xfId="0" applyNumberFormat="1" applyFont="1" applyAlignment="1">
      <alignment/>
    </xf>
    <xf numFmtId="175" fontId="0" fillId="0" borderId="4" xfId="0" applyNumberFormat="1" applyFont="1" applyBorder="1" applyAlignment="1">
      <alignment/>
    </xf>
    <xf numFmtId="0" fontId="0" fillId="0" borderId="0" xfId="0" applyFont="1" applyAlignment="1">
      <alignment horizontal="right"/>
    </xf>
    <xf numFmtId="0" fontId="0" fillId="0" borderId="0" xfId="0" applyFont="1" applyAlignment="1">
      <alignment/>
    </xf>
    <xf numFmtId="175" fontId="0" fillId="0" borderId="0" xfId="15" applyNumberFormat="1" applyFont="1" applyAlignment="1">
      <alignment/>
    </xf>
    <xf numFmtId="175" fontId="0" fillId="0" borderId="6" xfId="15" applyNumberFormat="1" applyFont="1" applyBorder="1" applyAlignment="1">
      <alignment/>
    </xf>
    <xf numFmtId="0" fontId="0" fillId="0" borderId="6" xfId="0" applyFont="1" applyBorder="1" applyAlignment="1">
      <alignment/>
    </xf>
    <xf numFmtId="175" fontId="0" fillId="0" borderId="0" xfId="0" applyNumberFormat="1" applyFont="1" applyAlignment="1">
      <alignment/>
    </xf>
    <xf numFmtId="175" fontId="15" fillId="0" borderId="0" xfId="15" applyNumberFormat="1" applyFont="1" applyAlignment="1">
      <alignment/>
    </xf>
    <xf numFmtId="0" fontId="15" fillId="0" borderId="0" xfId="0" applyFont="1" applyAlignment="1">
      <alignment horizontal="right"/>
    </xf>
    <xf numFmtId="0" fontId="0" fillId="0" borderId="0" xfId="0" applyAlignment="1">
      <alignment horizontal="right"/>
    </xf>
    <xf numFmtId="0" fontId="25" fillId="0" borderId="0" xfId="0" applyFont="1" applyAlignment="1">
      <alignment/>
    </xf>
    <xf numFmtId="0" fontId="26" fillId="0" borderId="0" xfId="0" applyFont="1" applyAlignment="1">
      <alignment/>
    </xf>
    <xf numFmtId="175" fontId="17" fillId="0" borderId="0" xfId="15" applyNumberFormat="1" applyFont="1" applyAlignment="1">
      <alignment horizontal="center"/>
    </xf>
    <xf numFmtId="0" fontId="17" fillId="0" borderId="0" xfId="0" applyFont="1" applyAlignment="1">
      <alignment horizontal="center"/>
    </xf>
    <xf numFmtId="177" fontId="0" fillId="0" borderId="9" xfId="15" applyNumberFormat="1" applyBorder="1" applyAlignment="1">
      <alignment/>
    </xf>
    <xf numFmtId="2" fontId="17" fillId="0" borderId="0" xfId="0" applyNumberFormat="1" applyFont="1" applyAlignment="1">
      <alignment/>
    </xf>
    <xf numFmtId="0" fontId="0" fillId="0" borderId="0" xfId="0" applyAlignment="1">
      <alignment/>
    </xf>
    <xf numFmtId="175" fontId="17" fillId="0" borderId="0" xfId="0" applyNumberFormat="1" applyFont="1" applyAlignment="1">
      <alignment/>
    </xf>
    <xf numFmtId="0" fontId="17" fillId="0" borderId="0" xfId="0" applyFont="1" applyAlignment="1">
      <alignment horizontal="right"/>
    </xf>
    <xf numFmtId="195" fontId="0" fillId="0" borderId="0" xfId="15" applyNumberFormat="1" applyFont="1" applyAlignment="1">
      <alignment horizontal="center"/>
    </xf>
    <xf numFmtId="2" fontId="0" fillId="0" borderId="0" xfId="0" applyNumberFormat="1" applyAlignment="1">
      <alignment horizontal="center"/>
    </xf>
    <xf numFmtId="175" fontId="0" fillId="0" borderId="0" xfId="0" applyNumberFormat="1" applyAlignment="1">
      <alignment horizontal="center"/>
    </xf>
    <xf numFmtId="43" fontId="17" fillId="0" borderId="0" xfId="15" applyFont="1" applyAlignment="1">
      <alignment/>
    </xf>
    <xf numFmtId="43" fontId="17" fillId="0" borderId="0" xfId="15" applyFont="1" applyAlignment="1">
      <alignment/>
    </xf>
    <xf numFmtId="43" fontId="0" fillId="0" borderId="0" xfId="21" applyNumberFormat="1" applyAlignment="1">
      <alignment/>
    </xf>
    <xf numFmtId="0" fontId="27" fillId="0" borderId="0" xfId="0" applyFont="1" applyAlignment="1">
      <alignment/>
    </xf>
    <xf numFmtId="0" fontId="24" fillId="0" borderId="0" xfId="0" applyFont="1" applyAlignment="1">
      <alignment/>
    </xf>
    <xf numFmtId="0" fontId="2" fillId="0" borderId="0" xfId="0" applyFont="1" applyAlignment="1">
      <alignment horizontal="center"/>
    </xf>
    <xf numFmtId="15" fontId="6" fillId="0" borderId="0" xfId="0" applyNumberFormat="1" applyFont="1" applyAlignment="1" quotePrefix="1">
      <alignment horizontal="left"/>
    </xf>
    <xf numFmtId="0" fontId="12" fillId="0" borderId="0" xfId="0" applyFont="1" applyAlignment="1">
      <alignment/>
    </xf>
    <xf numFmtId="0" fontId="0" fillId="0" borderId="0" xfId="0" applyAlignment="1">
      <alignment/>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47625</xdr:rowOff>
    </xdr:from>
    <xdr:to>
      <xdr:col>3</xdr:col>
      <xdr:colOff>238125</xdr:colOff>
      <xdr:row>3</xdr:row>
      <xdr:rowOff>123825</xdr:rowOff>
    </xdr:to>
    <xdr:pic>
      <xdr:nvPicPr>
        <xdr:cNvPr id="1" name="Picture 1"/>
        <xdr:cNvPicPr preferRelativeResize="1">
          <a:picLocks noChangeAspect="1"/>
        </xdr:cNvPicPr>
      </xdr:nvPicPr>
      <xdr:blipFill>
        <a:blip r:embed="rId1"/>
        <a:stretch>
          <a:fillRect/>
        </a:stretch>
      </xdr:blipFill>
      <xdr:spPr>
        <a:xfrm>
          <a:off x="295275" y="47625"/>
          <a:ext cx="942975" cy="638175"/>
        </a:xfrm>
        <a:prstGeom prst="rect">
          <a:avLst/>
        </a:prstGeom>
        <a:noFill/>
        <a:ln w="9525" cmpd="sng">
          <a:noFill/>
        </a:ln>
      </xdr:spPr>
    </xdr:pic>
    <xdr:clientData/>
  </xdr:twoCellAnchor>
  <xdr:twoCellAnchor>
    <xdr:from>
      <xdr:col>1</xdr:col>
      <xdr:colOff>0</xdr:colOff>
      <xdr:row>57</xdr:row>
      <xdr:rowOff>28575</xdr:rowOff>
    </xdr:from>
    <xdr:to>
      <xdr:col>12</xdr:col>
      <xdr:colOff>19050</xdr:colOff>
      <xdr:row>60</xdr:row>
      <xdr:rowOff>57150</xdr:rowOff>
    </xdr:to>
    <xdr:sp>
      <xdr:nvSpPr>
        <xdr:cNvPr id="2" name="Rectangle 2"/>
        <xdr:cNvSpPr>
          <a:spLocks/>
        </xdr:cNvSpPr>
      </xdr:nvSpPr>
      <xdr:spPr>
        <a:xfrm>
          <a:off x="238125" y="9439275"/>
          <a:ext cx="7467600" cy="5143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 of Comprehensive Income should be read in conjunction with the Annual Audited Financial Statements of the Group for the year ended 31 December 2009 and the accompanying explanatory notes attached to the interim financial statements.</a:t>
          </a:r>
        </a:p>
      </xdr:txBody>
    </xdr:sp>
    <xdr:clientData/>
  </xdr:twoCellAnchor>
  <xdr:twoCellAnchor>
    <xdr:from>
      <xdr:col>1</xdr:col>
      <xdr:colOff>0</xdr:colOff>
      <xdr:row>118</xdr:row>
      <xdr:rowOff>28575</xdr:rowOff>
    </xdr:from>
    <xdr:to>
      <xdr:col>12</xdr:col>
      <xdr:colOff>19050</xdr:colOff>
      <xdr:row>121</xdr:row>
      <xdr:rowOff>66675</xdr:rowOff>
    </xdr:to>
    <xdr:sp>
      <xdr:nvSpPr>
        <xdr:cNvPr id="3" name="Rectangle 3"/>
        <xdr:cNvSpPr>
          <a:spLocks/>
        </xdr:cNvSpPr>
      </xdr:nvSpPr>
      <xdr:spPr>
        <a:xfrm>
          <a:off x="238125" y="19373850"/>
          <a:ext cx="7467600"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 of Financial Position should be read in conjunction with the Annual Audited Financial Statements of the Group for the year ended 31 December 2009 and the accompanying explanatory notes attached to the interim financial statements.</a:t>
          </a:r>
        </a:p>
      </xdr:txBody>
    </xdr:sp>
    <xdr:clientData/>
  </xdr:twoCellAnchor>
  <xdr:twoCellAnchor>
    <xdr:from>
      <xdr:col>7</xdr:col>
      <xdr:colOff>28575</xdr:colOff>
      <xdr:row>127</xdr:row>
      <xdr:rowOff>95250</xdr:rowOff>
    </xdr:from>
    <xdr:to>
      <xdr:col>8</xdr:col>
      <xdr:colOff>247650</xdr:colOff>
      <xdr:row>127</xdr:row>
      <xdr:rowOff>95250</xdr:rowOff>
    </xdr:to>
    <xdr:sp>
      <xdr:nvSpPr>
        <xdr:cNvPr id="4" name="Line 4"/>
        <xdr:cNvSpPr>
          <a:spLocks/>
        </xdr:cNvSpPr>
      </xdr:nvSpPr>
      <xdr:spPr>
        <a:xfrm flipH="1">
          <a:off x="3514725" y="20897850"/>
          <a:ext cx="109537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657225</xdr:colOff>
      <xdr:row>127</xdr:row>
      <xdr:rowOff>95250</xdr:rowOff>
    </xdr:from>
    <xdr:to>
      <xdr:col>10</xdr:col>
      <xdr:colOff>828675</xdr:colOff>
      <xdr:row>127</xdr:row>
      <xdr:rowOff>95250</xdr:rowOff>
    </xdr:to>
    <xdr:sp>
      <xdr:nvSpPr>
        <xdr:cNvPr id="5" name="Line 5"/>
        <xdr:cNvSpPr>
          <a:spLocks/>
        </xdr:cNvSpPr>
      </xdr:nvSpPr>
      <xdr:spPr>
        <a:xfrm>
          <a:off x="5810250" y="20897850"/>
          <a:ext cx="10763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126</xdr:row>
      <xdr:rowOff>76200</xdr:rowOff>
    </xdr:from>
    <xdr:to>
      <xdr:col>7</xdr:col>
      <xdr:colOff>9525</xdr:colOff>
      <xdr:row>126</xdr:row>
      <xdr:rowOff>76200</xdr:rowOff>
    </xdr:to>
    <xdr:sp>
      <xdr:nvSpPr>
        <xdr:cNvPr id="6" name="Line 6"/>
        <xdr:cNvSpPr>
          <a:spLocks/>
        </xdr:cNvSpPr>
      </xdr:nvSpPr>
      <xdr:spPr>
        <a:xfrm flipH="1" flipV="1">
          <a:off x="2638425" y="20716875"/>
          <a:ext cx="857250"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142875</xdr:colOff>
      <xdr:row>126</xdr:row>
      <xdr:rowOff>85725</xdr:rowOff>
    </xdr:from>
    <xdr:to>
      <xdr:col>11</xdr:col>
      <xdr:colOff>0</xdr:colOff>
      <xdr:row>126</xdr:row>
      <xdr:rowOff>85725</xdr:rowOff>
    </xdr:to>
    <xdr:sp>
      <xdr:nvSpPr>
        <xdr:cNvPr id="7" name="Line 7"/>
        <xdr:cNvSpPr>
          <a:spLocks/>
        </xdr:cNvSpPr>
      </xdr:nvSpPr>
      <xdr:spPr>
        <a:xfrm flipV="1">
          <a:off x="6200775" y="20726400"/>
          <a:ext cx="6953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158</xdr:row>
      <xdr:rowOff>28575</xdr:rowOff>
    </xdr:from>
    <xdr:to>
      <xdr:col>12</xdr:col>
      <xdr:colOff>19050</xdr:colOff>
      <xdr:row>161</xdr:row>
      <xdr:rowOff>66675</xdr:rowOff>
    </xdr:to>
    <xdr:sp>
      <xdr:nvSpPr>
        <xdr:cNvPr id="8" name="Rectangle 8"/>
        <xdr:cNvSpPr>
          <a:spLocks/>
        </xdr:cNvSpPr>
      </xdr:nvSpPr>
      <xdr:spPr>
        <a:xfrm>
          <a:off x="238125" y="25888950"/>
          <a:ext cx="7467600"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 of Changes in Equity should be read in conjunction with the Annual Audited Financial Statements of the Group for the year ended 31 December 2009 and the accompanying explanatory notes attached to the interim financial statements.
.</a:t>
          </a:r>
          <a:r>
            <a:rPr lang="en-US" cap="none" sz="1000" b="0" i="0" u="none" baseline="0">
              <a:latin typeface="Arial"/>
              <a:ea typeface="Arial"/>
              <a:cs typeface="Arial"/>
            </a:rPr>
            <a:t>
</a:t>
          </a:r>
        </a:p>
      </xdr:txBody>
    </xdr:sp>
    <xdr:clientData/>
  </xdr:twoCellAnchor>
  <xdr:twoCellAnchor>
    <xdr:from>
      <xdr:col>2</xdr:col>
      <xdr:colOff>0</xdr:colOff>
      <xdr:row>215</xdr:row>
      <xdr:rowOff>19050</xdr:rowOff>
    </xdr:from>
    <xdr:to>
      <xdr:col>12</xdr:col>
      <xdr:colOff>19050</xdr:colOff>
      <xdr:row>225</xdr:row>
      <xdr:rowOff>38100</xdr:rowOff>
    </xdr:to>
    <xdr:sp>
      <xdr:nvSpPr>
        <xdr:cNvPr id="9" name="Rectangle 9"/>
        <xdr:cNvSpPr>
          <a:spLocks/>
        </xdr:cNvSpPr>
      </xdr:nvSpPr>
      <xdr:spPr>
        <a:xfrm>
          <a:off x="628650" y="35147250"/>
          <a:ext cx="7077075" cy="16383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Basis of Preparation</a:t>
          </a:r>
          <a:r>
            <a:rPr lang="en-US" cap="none" sz="1000" b="0" i="0" u="none" baseline="0">
              <a:latin typeface="Arial"/>
              <a:ea typeface="Arial"/>
              <a:cs typeface="Arial"/>
            </a:rPr>
            <a:t> 
The interim financial report is unaudited and has been prepared in accordance with FRS 134, “Interim Financial  Reporting” issued by the Malaysian Accounting Standards Board (“MASB”) and paragraph 9.22 and Appendix 9B of the the Main Market Listing Requirements of Bursa Malaysia Securities Berhad ("Bursa Malaysia"). 
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the understanding of the changes in the financial position and performance of the Group since year ended 31 December 2009.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442</xdr:row>
      <xdr:rowOff>9525</xdr:rowOff>
    </xdr:from>
    <xdr:to>
      <xdr:col>12</xdr:col>
      <xdr:colOff>19050</xdr:colOff>
      <xdr:row>445</xdr:row>
      <xdr:rowOff>104775</xdr:rowOff>
    </xdr:to>
    <xdr:sp>
      <xdr:nvSpPr>
        <xdr:cNvPr id="10" name="Rectangle 10"/>
        <xdr:cNvSpPr>
          <a:spLocks/>
        </xdr:cNvSpPr>
      </xdr:nvSpPr>
      <xdr:spPr>
        <a:xfrm>
          <a:off x="628650" y="71513700"/>
          <a:ext cx="7077075" cy="5810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Audit Report of Preceding Annual Financial Statements
</a:t>
          </a:r>
          <a:r>
            <a:rPr lang="en-US" cap="none" sz="1000" b="0" i="0" u="none" baseline="0">
              <a:latin typeface="Arial"/>
              <a:ea typeface="Arial"/>
              <a:cs typeface="Arial"/>
            </a:rPr>
            <a:t>The audit report of the Group’s most recent annual audited financial statement for the year ended 31 December 2009 was not qualified.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447</xdr:row>
      <xdr:rowOff>9525</xdr:rowOff>
    </xdr:from>
    <xdr:to>
      <xdr:col>12</xdr:col>
      <xdr:colOff>19050</xdr:colOff>
      <xdr:row>449</xdr:row>
      <xdr:rowOff>114300</xdr:rowOff>
    </xdr:to>
    <xdr:sp>
      <xdr:nvSpPr>
        <xdr:cNvPr id="11" name="Rectangle 11"/>
        <xdr:cNvSpPr>
          <a:spLocks/>
        </xdr:cNvSpPr>
      </xdr:nvSpPr>
      <xdr:spPr>
        <a:xfrm>
          <a:off x="628650" y="72323325"/>
          <a:ext cx="7077075" cy="4286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about the Seasonality or Cyclicality of Operations
</a:t>
          </a:r>
          <a:r>
            <a:rPr lang="en-US" cap="none" sz="1000" b="0" i="0" u="none" baseline="0">
              <a:latin typeface="Arial"/>
              <a:ea typeface="Arial"/>
              <a:cs typeface="Arial"/>
            </a:rPr>
            <a:t>The Group’s operation is not dependent on any seasonality or cyclicality of its operation.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451</xdr:row>
      <xdr:rowOff>9525</xdr:rowOff>
    </xdr:from>
    <xdr:to>
      <xdr:col>12</xdr:col>
      <xdr:colOff>19050</xdr:colOff>
      <xdr:row>455</xdr:row>
      <xdr:rowOff>0</xdr:rowOff>
    </xdr:to>
    <xdr:sp>
      <xdr:nvSpPr>
        <xdr:cNvPr id="12" name="Rectangle 12"/>
        <xdr:cNvSpPr>
          <a:spLocks/>
        </xdr:cNvSpPr>
      </xdr:nvSpPr>
      <xdr:spPr>
        <a:xfrm>
          <a:off x="628650" y="72971025"/>
          <a:ext cx="7077075" cy="6381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Unusual Items
</a:t>
          </a:r>
          <a:r>
            <a:rPr lang="en-US" cap="none" sz="1000" b="0" i="0" u="none" baseline="0">
              <a:latin typeface="Arial"/>
              <a:ea typeface="Arial"/>
              <a:cs typeface="Arial"/>
            </a:rPr>
            <a:t>There were no exceptional/extraordinary items affecting the assets, liabilities, equity, net income or cash flows for the current quarter and financial year-to-date ended 30 September 2010.</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456</xdr:row>
      <xdr:rowOff>9525</xdr:rowOff>
    </xdr:from>
    <xdr:to>
      <xdr:col>12</xdr:col>
      <xdr:colOff>19050</xdr:colOff>
      <xdr:row>459</xdr:row>
      <xdr:rowOff>114300</xdr:rowOff>
    </xdr:to>
    <xdr:sp>
      <xdr:nvSpPr>
        <xdr:cNvPr id="13" name="Rectangle 13"/>
        <xdr:cNvSpPr>
          <a:spLocks/>
        </xdr:cNvSpPr>
      </xdr:nvSpPr>
      <xdr:spPr>
        <a:xfrm>
          <a:off x="628650" y="73780650"/>
          <a:ext cx="70770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Estimates
</a:t>
          </a:r>
          <a:r>
            <a:rPr lang="en-US" cap="none" sz="1000" b="0" i="0" u="none" baseline="0">
              <a:latin typeface="Arial"/>
              <a:ea typeface="Arial"/>
              <a:cs typeface="Arial"/>
            </a:rPr>
            <a:t>There were no changes in estimates of amounts reported in prior interim periods of the current financial year or changes in estimates of amounts reported in prior financial years that have a material effect in the interim period.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461</xdr:row>
      <xdr:rowOff>9525</xdr:rowOff>
    </xdr:from>
    <xdr:to>
      <xdr:col>12</xdr:col>
      <xdr:colOff>19050</xdr:colOff>
      <xdr:row>465</xdr:row>
      <xdr:rowOff>66675</xdr:rowOff>
    </xdr:to>
    <xdr:sp>
      <xdr:nvSpPr>
        <xdr:cNvPr id="14" name="Rectangle 14"/>
        <xdr:cNvSpPr>
          <a:spLocks/>
        </xdr:cNvSpPr>
      </xdr:nvSpPr>
      <xdr:spPr>
        <a:xfrm>
          <a:off x="628650" y="74590275"/>
          <a:ext cx="7077075"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Share Capital and Debt Securities
</a:t>
          </a:r>
          <a:r>
            <a:rPr lang="en-US" cap="none" sz="1000" b="0" i="0" u="none" baseline="0">
              <a:latin typeface="Arial"/>
              <a:ea typeface="Arial"/>
              <a:cs typeface="Arial"/>
            </a:rPr>
            <a:t>There were no issuances, cancellations, repurchases, resale and repayments of either debt or equity securities for the current quarter and financial year-to-date ended 30 September 2010 except for the buy back of its own 1,282,600 issued share capital from the open market as follows:- </a:t>
          </a:r>
        </a:p>
      </xdr:txBody>
    </xdr:sp>
    <xdr:clientData/>
  </xdr:twoCellAnchor>
  <xdr:twoCellAnchor>
    <xdr:from>
      <xdr:col>2</xdr:col>
      <xdr:colOff>0</xdr:colOff>
      <xdr:row>486</xdr:row>
      <xdr:rowOff>9525</xdr:rowOff>
    </xdr:from>
    <xdr:to>
      <xdr:col>12</xdr:col>
      <xdr:colOff>19050</xdr:colOff>
      <xdr:row>489</xdr:row>
      <xdr:rowOff>57150</xdr:rowOff>
    </xdr:to>
    <xdr:sp>
      <xdr:nvSpPr>
        <xdr:cNvPr id="15" name="Rectangle 15"/>
        <xdr:cNvSpPr>
          <a:spLocks/>
        </xdr:cNvSpPr>
      </xdr:nvSpPr>
      <xdr:spPr>
        <a:xfrm>
          <a:off x="628650" y="79362300"/>
          <a:ext cx="7077075" cy="5334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Paid
</a:t>
          </a:r>
          <a:r>
            <a:rPr lang="en-US" cap="none" sz="1000" b="0" i="0" u="none" baseline="0">
              <a:latin typeface="Arial"/>
              <a:ea typeface="Arial"/>
              <a:cs typeface="Arial"/>
            </a:rPr>
            <a:t>There was no dividend paid during the financial quarter ended 30 September 2010.</a:t>
          </a:r>
        </a:p>
      </xdr:txBody>
    </xdr:sp>
    <xdr:clientData/>
  </xdr:twoCellAnchor>
  <xdr:twoCellAnchor>
    <xdr:from>
      <xdr:col>2</xdr:col>
      <xdr:colOff>9525</xdr:colOff>
      <xdr:row>490</xdr:row>
      <xdr:rowOff>0</xdr:rowOff>
    </xdr:from>
    <xdr:to>
      <xdr:col>12</xdr:col>
      <xdr:colOff>28575</xdr:colOff>
      <xdr:row>493</xdr:row>
      <xdr:rowOff>104775</xdr:rowOff>
    </xdr:to>
    <xdr:sp>
      <xdr:nvSpPr>
        <xdr:cNvPr id="16" name="Rectangle 16"/>
        <xdr:cNvSpPr>
          <a:spLocks/>
        </xdr:cNvSpPr>
      </xdr:nvSpPr>
      <xdr:spPr>
        <a:xfrm>
          <a:off x="638175" y="80000475"/>
          <a:ext cx="70770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Segmental Reporting 
</a:t>
          </a:r>
          <a:r>
            <a:rPr lang="en-US" cap="none" sz="1000" b="0" i="0" u="none" baseline="0">
              <a:latin typeface="Arial"/>
              <a:ea typeface="Arial"/>
              <a:cs typeface="Arial"/>
            </a:rPr>
            <a:t>The Group operates in a single industry segment and as such, no segment information in respect of analysis by activity has been provided.  The analysis of Group operation by geographical location is as follows:-
</a:t>
          </a:r>
        </a:p>
      </xdr:txBody>
    </xdr:sp>
    <xdr:clientData/>
  </xdr:twoCellAnchor>
  <xdr:twoCellAnchor>
    <xdr:from>
      <xdr:col>2</xdr:col>
      <xdr:colOff>0</xdr:colOff>
      <xdr:row>506</xdr:row>
      <xdr:rowOff>9525</xdr:rowOff>
    </xdr:from>
    <xdr:to>
      <xdr:col>12</xdr:col>
      <xdr:colOff>19050</xdr:colOff>
      <xdr:row>508</xdr:row>
      <xdr:rowOff>133350</xdr:rowOff>
    </xdr:to>
    <xdr:sp>
      <xdr:nvSpPr>
        <xdr:cNvPr id="17" name="Rectangle 17"/>
        <xdr:cNvSpPr>
          <a:spLocks/>
        </xdr:cNvSpPr>
      </xdr:nvSpPr>
      <xdr:spPr>
        <a:xfrm>
          <a:off x="628650" y="82619850"/>
          <a:ext cx="7077075" cy="4476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Valuations of Property, Plant and Equipment
</a:t>
          </a:r>
          <a:r>
            <a:rPr lang="en-US" cap="none" sz="1000" b="0" i="0" u="none" baseline="0">
              <a:latin typeface="Arial"/>
              <a:ea typeface="Arial"/>
              <a:cs typeface="Arial"/>
            </a:rPr>
            <a:t>The Group did not carry out any valuation on its property, plant and equipment.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510</xdr:row>
      <xdr:rowOff>9525</xdr:rowOff>
    </xdr:from>
    <xdr:to>
      <xdr:col>12</xdr:col>
      <xdr:colOff>19050</xdr:colOff>
      <xdr:row>515</xdr:row>
      <xdr:rowOff>19050</xdr:rowOff>
    </xdr:to>
    <xdr:sp>
      <xdr:nvSpPr>
        <xdr:cNvPr id="18" name="Rectangle 18"/>
        <xdr:cNvSpPr>
          <a:spLocks/>
        </xdr:cNvSpPr>
      </xdr:nvSpPr>
      <xdr:spPr>
        <a:xfrm>
          <a:off x="628650" y="83267550"/>
          <a:ext cx="7077075" cy="8191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Events Subsequent to the End of the Period
</a:t>
          </a:r>
          <a:r>
            <a:rPr lang="en-US" cap="none" sz="1000" b="0" i="0" u="none" baseline="0">
              <a:latin typeface="Arial"/>
              <a:ea typeface="Arial"/>
              <a:cs typeface="Arial"/>
            </a:rPr>
            <a:t>No material event has arisen in the interval between the end of the current quarter and the date of this release to affect substantially the results of the Group and Company as at 7 October 2010, the latest practicable date which is not earlier than 7 days from the date of issue of this quarterly report.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516</xdr:row>
      <xdr:rowOff>9525</xdr:rowOff>
    </xdr:from>
    <xdr:to>
      <xdr:col>12</xdr:col>
      <xdr:colOff>19050</xdr:colOff>
      <xdr:row>518</xdr:row>
      <xdr:rowOff>104775</xdr:rowOff>
    </xdr:to>
    <xdr:sp>
      <xdr:nvSpPr>
        <xdr:cNvPr id="19" name="Rectangle 19"/>
        <xdr:cNvSpPr>
          <a:spLocks/>
        </xdr:cNvSpPr>
      </xdr:nvSpPr>
      <xdr:spPr>
        <a:xfrm>
          <a:off x="628650" y="84239100"/>
          <a:ext cx="707707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the Composition of the Group
</a:t>
          </a:r>
          <a:r>
            <a:rPr lang="en-US" cap="none" sz="1000" b="0" i="0" u="none" baseline="0">
              <a:latin typeface="Arial"/>
              <a:ea typeface="Arial"/>
              <a:cs typeface="Arial"/>
            </a:rPr>
            <a:t>There were no changes to the composition of the Group since the last quarter.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520</xdr:row>
      <xdr:rowOff>9525</xdr:rowOff>
    </xdr:from>
    <xdr:to>
      <xdr:col>12</xdr:col>
      <xdr:colOff>19050</xdr:colOff>
      <xdr:row>524</xdr:row>
      <xdr:rowOff>66675</xdr:rowOff>
    </xdr:to>
    <xdr:sp>
      <xdr:nvSpPr>
        <xdr:cNvPr id="20" name="Rectangle 20"/>
        <xdr:cNvSpPr>
          <a:spLocks/>
        </xdr:cNvSpPr>
      </xdr:nvSpPr>
      <xdr:spPr>
        <a:xfrm>
          <a:off x="628650" y="84886800"/>
          <a:ext cx="7077075"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Commitments and Contingent Liabilities
</a:t>
          </a:r>
          <a:r>
            <a:rPr lang="en-US" cap="none" sz="1000" b="0" i="0" u="none" baseline="0">
              <a:latin typeface="Arial"/>
              <a:ea typeface="Arial"/>
              <a:cs typeface="Arial"/>
            </a:rPr>
            <a:t>The Group has entered into a number of agreements in the course of business.  Details of the commitments and contingent liabilities as at 7 October 2010 (latest practicable date which is not earlier than 7 days from the date of issue of this interim report) are as follows:-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545</xdr:row>
      <xdr:rowOff>9525</xdr:rowOff>
    </xdr:from>
    <xdr:to>
      <xdr:col>11</xdr:col>
      <xdr:colOff>762000</xdr:colOff>
      <xdr:row>555</xdr:row>
      <xdr:rowOff>47625</xdr:rowOff>
    </xdr:to>
    <xdr:sp>
      <xdr:nvSpPr>
        <xdr:cNvPr id="21" name="Rectangle 21"/>
        <xdr:cNvSpPr>
          <a:spLocks/>
        </xdr:cNvSpPr>
      </xdr:nvSpPr>
      <xdr:spPr>
        <a:xfrm>
          <a:off x="628650" y="88973025"/>
          <a:ext cx="7029450" cy="16573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Review of the Performance
</a:t>
          </a:r>
          <a:r>
            <a:rPr lang="en-US" cap="none" sz="1000" b="0" i="0" u="none" baseline="0">
              <a:latin typeface="Arial"/>
              <a:ea typeface="Arial"/>
              <a:cs typeface="Arial"/>
            </a:rPr>
            <a:t>The Group achieved revenue of RM39.80 million in the third quarter, an increase of 19% compared to RM33.44 million for the corresponding period last year. The Group recorded a profit before tax at RM2.71 million, a slight decline of 2% from RM2.77 million for the same period last year. During the review quarter, the Malaysian and Thai operations registered higher demand by 10% and 36% respectively while the Indian operation registered an increase in revenue by 7%. The slight decline in profit was mainly due to higher operating expenditure and a lower contribution from the associated company in China.
For the nine months ended 30 September 2010, the Group registered a revenue of RM116.47 million, an increase of 35% compared to RM86.33 million achieved in the same period in the preceding year. The Group recorded a profit before tax of RM8.38 million, an increase of 79% compared to RM4.69 million achieved in the same period in the preceding year.  </a:t>
          </a:r>
        </a:p>
      </xdr:txBody>
    </xdr:sp>
    <xdr:clientData/>
  </xdr:twoCellAnchor>
  <xdr:twoCellAnchor>
    <xdr:from>
      <xdr:col>2</xdr:col>
      <xdr:colOff>0</xdr:colOff>
      <xdr:row>557</xdr:row>
      <xdr:rowOff>9525</xdr:rowOff>
    </xdr:from>
    <xdr:to>
      <xdr:col>12</xdr:col>
      <xdr:colOff>19050</xdr:colOff>
      <xdr:row>566</xdr:row>
      <xdr:rowOff>38100</xdr:rowOff>
    </xdr:to>
    <xdr:sp>
      <xdr:nvSpPr>
        <xdr:cNvPr id="22" name="Rectangle 22"/>
        <xdr:cNvSpPr>
          <a:spLocks/>
        </xdr:cNvSpPr>
      </xdr:nvSpPr>
      <xdr:spPr>
        <a:xfrm>
          <a:off x="628650" y="90916125"/>
          <a:ext cx="7077075" cy="14859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on Any Material Change in the Profit Before Taxation for the Quarter Reported on as Compared with the Immediate Preceding Quarter.
</a:t>
          </a:r>
          <a:r>
            <a:rPr lang="en-US" cap="none" sz="1000" b="0" i="0" u="none" baseline="0">
              <a:latin typeface="Arial"/>
              <a:ea typeface="Arial"/>
              <a:cs typeface="Arial"/>
            </a:rPr>
            <a:t>The Group registered a higher turnover of RM39.80 million compared to RM37.35 million achieved in the preceding quarter. The Malaysian operation registered a slightly lower revenue level due to the holiday shortened period compared to the second quarter. Revenue of the Thai operation increased by 21% while revenue of the Indian operation declined by 6%. Group profit before tax increased to RM2.71 million from RM2.36 million achieved previously. The share of profit from the associated company in China remained at RM0.18 million compared to previous quarter.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371475</xdr:colOff>
      <xdr:row>566</xdr:row>
      <xdr:rowOff>0</xdr:rowOff>
    </xdr:from>
    <xdr:to>
      <xdr:col>11</xdr:col>
      <xdr:colOff>752475</xdr:colOff>
      <xdr:row>570</xdr:row>
      <xdr:rowOff>142875</xdr:rowOff>
    </xdr:to>
    <xdr:sp>
      <xdr:nvSpPr>
        <xdr:cNvPr id="23" name="Rectangle 23"/>
        <xdr:cNvSpPr>
          <a:spLocks/>
        </xdr:cNvSpPr>
      </xdr:nvSpPr>
      <xdr:spPr>
        <a:xfrm>
          <a:off x="609600" y="92363925"/>
          <a:ext cx="7038975" cy="790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Prospects for the Current Financial Year 2010</a:t>
          </a:r>
          <a:r>
            <a:rPr lang="en-US" cap="none" sz="1000" b="0" i="0" u="none" baseline="0">
              <a:latin typeface="Arial"/>
              <a:ea typeface="Arial"/>
              <a:cs typeface="Arial"/>
            </a:rPr>
            <a:t>
The global economy is expected to continue experiencing slower growth for the remaining part of the year with the automotive industry outlook remaining very challeging. However, the Group is cautiously optimistic that it can maintain its current level of business as the Malaysian, Thai and Indonesian markets remain stable and it would be able to achieve satisfactory results.
</a:t>
          </a:r>
        </a:p>
      </xdr:txBody>
    </xdr:sp>
    <xdr:clientData/>
  </xdr:twoCellAnchor>
  <xdr:twoCellAnchor>
    <xdr:from>
      <xdr:col>2</xdr:col>
      <xdr:colOff>19050</xdr:colOff>
      <xdr:row>572</xdr:row>
      <xdr:rowOff>28575</xdr:rowOff>
    </xdr:from>
    <xdr:to>
      <xdr:col>12</xdr:col>
      <xdr:colOff>38100</xdr:colOff>
      <xdr:row>575</xdr:row>
      <xdr:rowOff>0</xdr:rowOff>
    </xdr:to>
    <xdr:sp>
      <xdr:nvSpPr>
        <xdr:cNvPr id="24" name="Rectangle 24"/>
        <xdr:cNvSpPr>
          <a:spLocks/>
        </xdr:cNvSpPr>
      </xdr:nvSpPr>
      <xdr:spPr>
        <a:xfrm>
          <a:off x="647700" y="93364050"/>
          <a:ext cx="7077075" cy="4572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Notes for Variance of Actual Profit from Forecast Profit
</a:t>
          </a:r>
          <a:r>
            <a:rPr lang="en-US" cap="none" sz="1000" b="0" i="0" u="none" baseline="0">
              <a:latin typeface="Arial"/>
              <a:ea typeface="Arial"/>
              <a:cs typeface="Arial"/>
            </a:rPr>
            <a:t>There were no profits forecast or profit guarantee issued during the financial period to-date.</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576</xdr:row>
      <xdr:rowOff>9525</xdr:rowOff>
    </xdr:from>
    <xdr:to>
      <xdr:col>12</xdr:col>
      <xdr:colOff>19050</xdr:colOff>
      <xdr:row>578</xdr:row>
      <xdr:rowOff>95250</xdr:rowOff>
    </xdr:to>
    <xdr:sp>
      <xdr:nvSpPr>
        <xdr:cNvPr id="25" name="Rectangle 25"/>
        <xdr:cNvSpPr>
          <a:spLocks/>
        </xdr:cNvSpPr>
      </xdr:nvSpPr>
      <xdr:spPr>
        <a:xfrm>
          <a:off x="628650" y="93992700"/>
          <a:ext cx="7077075" cy="409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Taxation 
</a:t>
          </a:r>
          <a:r>
            <a:rPr lang="en-US" cap="none" sz="1000" b="0" i="0" u="none" baseline="0">
              <a:latin typeface="Arial"/>
              <a:ea typeface="Arial"/>
              <a:cs typeface="Arial"/>
            </a:rPr>
            <a:t>Taxation comprised the following:-</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592</xdr:row>
      <xdr:rowOff>9525</xdr:rowOff>
    </xdr:from>
    <xdr:to>
      <xdr:col>12</xdr:col>
      <xdr:colOff>19050</xdr:colOff>
      <xdr:row>602</xdr:row>
      <xdr:rowOff>38100</xdr:rowOff>
    </xdr:to>
    <xdr:sp>
      <xdr:nvSpPr>
        <xdr:cNvPr id="26" name="Rectangle 26"/>
        <xdr:cNvSpPr>
          <a:spLocks/>
        </xdr:cNvSpPr>
      </xdr:nvSpPr>
      <xdr:spPr>
        <a:xfrm>
          <a:off x="628650" y="96602550"/>
          <a:ext cx="7077075" cy="1647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of the Group after the transfer from deferred taxation account is lower than the statutory tax rate due to availability of reinvestment allowances.  A local subsidiary, Sunchirin Corporation Sdn Bhd, had obtained the Operational Headquarters status with a 10 years tax waiver effective from 1 January 2006.  The first 7 years tax exempt promotion privilege granted by the Board of Investment (“BOI”), Thailand to our Thai subsidiary on 5 June 2000 had expired on 4 June 2007.  Provision for corporate tax of 30% was made for this project.  The Thai subsidiary had obtained another 7 years tax exempt promotion privileges for its second qualifying project effective from 23 June 2004 until 22 June 2011 and also another 7 years tax exempt promotion privileges for its third qualifying project effective from 7 January 2008 to 6 January 2014.  The Withholding tax of 15% was paid in Thailand in respect of interest and royalty income arising from the loans and technical assistance extended to the Thai subsidiary.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603</xdr:row>
      <xdr:rowOff>9525</xdr:rowOff>
    </xdr:from>
    <xdr:to>
      <xdr:col>12</xdr:col>
      <xdr:colOff>19050</xdr:colOff>
      <xdr:row>605</xdr:row>
      <xdr:rowOff>133350</xdr:rowOff>
    </xdr:to>
    <xdr:sp>
      <xdr:nvSpPr>
        <xdr:cNvPr id="27" name="Rectangle 27"/>
        <xdr:cNvSpPr>
          <a:spLocks/>
        </xdr:cNvSpPr>
      </xdr:nvSpPr>
      <xdr:spPr>
        <a:xfrm>
          <a:off x="628650" y="98383725"/>
          <a:ext cx="7077075" cy="4476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Profits/(losses) on Sale of Unquoted Investment and/or Properties
</a:t>
          </a:r>
          <a:r>
            <a:rPr lang="en-US" cap="none" sz="1000" b="0" i="0" u="none" baseline="0">
              <a:latin typeface="Arial"/>
              <a:ea typeface="Arial"/>
              <a:cs typeface="Arial"/>
            </a:rPr>
            <a:t>There were no sales of unquoted investment and/or properties for the quarter ended 30 September 2010.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607</xdr:row>
      <xdr:rowOff>9525</xdr:rowOff>
    </xdr:from>
    <xdr:to>
      <xdr:col>12</xdr:col>
      <xdr:colOff>19050</xdr:colOff>
      <xdr:row>610</xdr:row>
      <xdr:rowOff>123825</xdr:rowOff>
    </xdr:to>
    <xdr:sp>
      <xdr:nvSpPr>
        <xdr:cNvPr id="28" name="Rectangle 28"/>
        <xdr:cNvSpPr>
          <a:spLocks/>
        </xdr:cNvSpPr>
      </xdr:nvSpPr>
      <xdr:spPr>
        <a:xfrm>
          <a:off x="628650" y="99031425"/>
          <a:ext cx="7077075" cy="6000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Quoted Investments
</a:t>
          </a:r>
          <a:r>
            <a:rPr lang="en-US" cap="none" sz="1000" b="0" i="0" u="none" baseline="0">
              <a:latin typeface="Arial"/>
              <a:ea typeface="Arial"/>
              <a:cs typeface="Arial"/>
            </a:rPr>
            <a:t>    (a)  There were no purchases or sales of quoted securities for the current quarter and financial year-to-date.
    (b)  There were no investments in quoted shares for the current quarter and financial year-to-date.</a:t>
          </a:r>
          <a:r>
            <a:rPr lang="en-US" cap="none" sz="1000" b="1" i="0" u="none" baseline="0">
              <a:latin typeface="Arial"/>
              <a:ea typeface="Arial"/>
              <a:cs typeface="Arial"/>
            </a:rPr>
            <a:t>
`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612</xdr:row>
      <xdr:rowOff>9525</xdr:rowOff>
    </xdr:from>
    <xdr:to>
      <xdr:col>12</xdr:col>
      <xdr:colOff>19050</xdr:colOff>
      <xdr:row>616</xdr:row>
      <xdr:rowOff>0</xdr:rowOff>
    </xdr:to>
    <xdr:sp>
      <xdr:nvSpPr>
        <xdr:cNvPr id="29" name="Rectangle 29"/>
        <xdr:cNvSpPr>
          <a:spLocks/>
        </xdr:cNvSpPr>
      </xdr:nvSpPr>
      <xdr:spPr>
        <a:xfrm>
          <a:off x="628650" y="99841050"/>
          <a:ext cx="7077075" cy="6381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Status of Corporate Proposals 
</a:t>
          </a:r>
          <a:r>
            <a:rPr lang="en-US" cap="none" sz="1000" b="0" i="0" u="none" baseline="0">
              <a:latin typeface="Arial"/>
              <a:ea typeface="Arial"/>
              <a:cs typeface="Arial"/>
            </a:rPr>
            <a:t>There were no corporate proposals announced as at 7 October 2010 (latest practicable date which is not earlier than 7 days from the date of issue of this interim report).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617</xdr:row>
      <xdr:rowOff>9525</xdr:rowOff>
    </xdr:from>
    <xdr:to>
      <xdr:col>12</xdr:col>
      <xdr:colOff>19050</xdr:colOff>
      <xdr:row>619</xdr:row>
      <xdr:rowOff>104775</xdr:rowOff>
    </xdr:to>
    <xdr:sp>
      <xdr:nvSpPr>
        <xdr:cNvPr id="30" name="Rectangle 30"/>
        <xdr:cNvSpPr>
          <a:spLocks/>
        </xdr:cNvSpPr>
      </xdr:nvSpPr>
      <xdr:spPr>
        <a:xfrm>
          <a:off x="628650" y="100650675"/>
          <a:ext cx="707707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Group Borrowings 
</a:t>
          </a:r>
          <a:r>
            <a:rPr lang="en-US" cap="none" sz="1000" b="0" i="0" u="none" baseline="0">
              <a:latin typeface="Arial"/>
              <a:ea typeface="Arial"/>
              <a:cs typeface="Arial"/>
            </a:rPr>
            <a:t>Total borrowings as at 30 September 2010 were as follows:-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634</xdr:row>
      <xdr:rowOff>9525</xdr:rowOff>
    </xdr:from>
    <xdr:to>
      <xdr:col>12</xdr:col>
      <xdr:colOff>19050</xdr:colOff>
      <xdr:row>647</xdr:row>
      <xdr:rowOff>152400</xdr:rowOff>
    </xdr:to>
    <xdr:sp>
      <xdr:nvSpPr>
        <xdr:cNvPr id="31" name="Rectangle 31"/>
        <xdr:cNvSpPr>
          <a:spLocks/>
        </xdr:cNvSpPr>
      </xdr:nvSpPr>
      <xdr:spPr>
        <a:xfrm>
          <a:off x="628650" y="103422450"/>
          <a:ext cx="7077075" cy="22479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Derivative Financial Instruments
</a:t>
          </a:r>
          <a:r>
            <a:rPr lang="en-US" cap="none" sz="1000" b="0" i="0" u="none" baseline="0">
              <a:latin typeface="Arial"/>
              <a:ea typeface="Arial"/>
              <a:cs typeface="Arial"/>
            </a:rPr>
            <a:t>The Group enters into short-term forward foreign exchange contracts to hedge its exposure to currency fluctuations affecting certain foreign currency denominated trade payables and receivables.  The Financial instruments are viewed as risk management tools by the Group and are not used for trading or speculative purposes.  
There is no outstanding derivative financial instrument as at 7 October 2010, the latest practicable date which is not earlier than 7 days from the date of issue of this interim report. 
There are no cash requirements on these contracts and the Group only uses forward foreign currency contracts as a hedging instrument on a certain portion of the Group’s purchases from foreign exchange rate movement.
Forward foreign currency exchange contracts are recognised on the contract date and are measured at fair value at the end of reporting period and changes in fair value are recognised in profit or loss.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649</xdr:row>
      <xdr:rowOff>9525</xdr:rowOff>
    </xdr:from>
    <xdr:to>
      <xdr:col>12</xdr:col>
      <xdr:colOff>19050</xdr:colOff>
      <xdr:row>656</xdr:row>
      <xdr:rowOff>133350</xdr:rowOff>
    </xdr:to>
    <xdr:sp>
      <xdr:nvSpPr>
        <xdr:cNvPr id="32" name="Rectangle 32"/>
        <xdr:cNvSpPr>
          <a:spLocks/>
        </xdr:cNvSpPr>
      </xdr:nvSpPr>
      <xdr:spPr>
        <a:xfrm>
          <a:off x="628650" y="105851325"/>
          <a:ext cx="7077075" cy="12573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Litigation
</a:t>
          </a:r>
          <a:r>
            <a:rPr lang="en-US" cap="none" sz="1000" b="0" i="0" u="none" baseline="0">
              <a:latin typeface="Arial"/>
              <a:ea typeface="Arial"/>
              <a:cs typeface="Arial"/>
            </a:rPr>
            <a:t>Saved as disclosed below, there was no material litigation as at 7 October 2010, the latest practicable date which is not earlier than 7 days from the date of issue of this interim report:-
The Company had previously reported that it had on 26 October, 2007, appealed against the compensation sum offered for the compulsory land acquisition of EMR7697, Lot 1290 Mukim of Klang, District of Klang, Selangor Darul Ehsan.  The trial fixed on 5 October 2010 at the High Court of Shah Alam has been postponed to 26 November 2010.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661</xdr:row>
      <xdr:rowOff>0</xdr:rowOff>
    </xdr:from>
    <xdr:to>
      <xdr:col>12</xdr:col>
      <xdr:colOff>19050</xdr:colOff>
      <xdr:row>661</xdr:row>
      <xdr:rowOff>0</xdr:rowOff>
    </xdr:to>
    <xdr:sp>
      <xdr:nvSpPr>
        <xdr:cNvPr id="33" name="Rectangle 33"/>
        <xdr:cNvSpPr>
          <a:spLocks/>
        </xdr:cNvSpPr>
      </xdr:nvSpPr>
      <xdr:spPr>
        <a:xfrm>
          <a:off x="628650" y="107784900"/>
          <a:ext cx="7077075" cy="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Dividends
</a:t>
          </a:r>
          <a:r>
            <a:rPr lang="en-US" cap="none" sz="1000" b="0" i="0" u="none" baseline="0">
              <a:latin typeface="Arial"/>
              <a:ea typeface="Arial"/>
              <a:cs typeface="Arial"/>
            </a:rPr>
            <a:t>The dividend declared and approved during the current financial year-to-date in respect of the financial year ended 31 December 2008 is the first and final dividend of 5.0 sen tax exempt (year ended 31 December 2007: (i) 5.0 sen comprising 3.0 sen less tax at 26% and 2.0 sen tax exempt; and (ii) a special dividend of 2.0 sen tax exempt, declared on 14 May 2008 and paid on 12 August 2008) per ordinary share.  This dividend is payable on 18 August 2009.</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661</xdr:row>
      <xdr:rowOff>0</xdr:rowOff>
    </xdr:from>
    <xdr:to>
      <xdr:col>12</xdr:col>
      <xdr:colOff>19050</xdr:colOff>
      <xdr:row>661</xdr:row>
      <xdr:rowOff>0</xdr:rowOff>
    </xdr:to>
    <xdr:sp>
      <xdr:nvSpPr>
        <xdr:cNvPr id="34" name="Rectangle 34"/>
        <xdr:cNvSpPr>
          <a:spLocks/>
        </xdr:cNvSpPr>
      </xdr:nvSpPr>
      <xdr:spPr>
        <a:xfrm>
          <a:off x="1019175" y="107784900"/>
          <a:ext cx="6686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first and final dividend of 5.0 sen (2007: 5.0 sen less income tax at 27%, paid on 13 August 2007) per ordinary share of which 3.0 sen will be net of income tax at 26% and another 2.0 sen will be tax exempted; and</a:t>
          </a:r>
          <a:r>
            <a:rPr lang="en-US" cap="none" sz="1000" b="1" i="0" u="none" baseline="0">
              <a:latin typeface="Arial"/>
              <a:ea typeface="Arial"/>
              <a:cs typeface="Arial"/>
            </a:rPr>
            <a:t>
</a:t>
          </a:r>
          <a:r>
            <a:rPr lang="en-US" cap="none" sz="1000" b="0" i="0" u="none" baseline="0">
              <a:latin typeface="Arial"/>
              <a:ea typeface="Arial"/>
              <a:cs typeface="Arial"/>
            </a:rPr>
            <a:t>the special tax exempt dividend of 2.0 sen.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489</xdr:row>
      <xdr:rowOff>0</xdr:rowOff>
    </xdr:from>
    <xdr:to>
      <xdr:col>10</xdr:col>
      <xdr:colOff>9525</xdr:colOff>
      <xdr:row>489</xdr:row>
      <xdr:rowOff>0</xdr:rowOff>
    </xdr:to>
    <xdr:sp>
      <xdr:nvSpPr>
        <xdr:cNvPr id="35" name="Rectangle 35"/>
        <xdr:cNvSpPr>
          <a:spLocks/>
        </xdr:cNvSpPr>
      </xdr:nvSpPr>
      <xdr:spPr>
        <a:xfrm>
          <a:off x="628650" y="79838550"/>
          <a:ext cx="5438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First and final dividend of 5.0 sen (2007: 5.0 sen less income tax at 27%, paid on 13 August 2007) per ordinary share of which 3.0 sen was net of income tax at 26% and another 2.0 sen  tax exempt; and a special tax exempt dividend of 2.0 sen paid on 12 August 2008 for the financial year ended 31 December 2007.</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661</xdr:row>
      <xdr:rowOff>0</xdr:rowOff>
    </xdr:from>
    <xdr:to>
      <xdr:col>12</xdr:col>
      <xdr:colOff>19050</xdr:colOff>
      <xdr:row>661</xdr:row>
      <xdr:rowOff>0</xdr:rowOff>
    </xdr:to>
    <xdr:sp>
      <xdr:nvSpPr>
        <xdr:cNvPr id="36" name="Rectangle 36"/>
        <xdr:cNvSpPr>
          <a:spLocks/>
        </xdr:cNvSpPr>
      </xdr:nvSpPr>
      <xdr:spPr>
        <a:xfrm>
          <a:off x="628650" y="107784900"/>
          <a:ext cx="7077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is now recommending an interim dividend of 2.0 sen tax exempt per ordinary share in respect of the financial year ending 31 December 2009.  This dividend is also payable on 18 August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658</xdr:row>
      <xdr:rowOff>9525</xdr:rowOff>
    </xdr:from>
    <xdr:to>
      <xdr:col>12</xdr:col>
      <xdr:colOff>19050</xdr:colOff>
      <xdr:row>662</xdr:row>
      <xdr:rowOff>28575</xdr:rowOff>
    </xdr:to>
    <xdr:sp>
      <xdr:nvSpPr>
        <xdr:cNvPr id="37" name="Rectangle 37"/>
        <xdr:cNvSpPr>
          <a:spLocks/>
        </xdr:cNvSpPr>
      </xdr:nvSpPr>
      <xdr:spPr>
        <a:xfrm>
          <a:off x="628650" y="107308650"/>
          <a:ext cx="7077075" cy="6667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a:t>
          </a:r>
          <a:r>
            <a:rPr lang="en-US" cap="none" sz="1000" b="0" i="0" u="none" baseline="0">
              <a:latin typeface="Arial"/>
              <a:ea typeface="Arial"/>
              <a:cs typeface="Arial"/>
            </a:rPr>
            <a:t>The Board had announced on 25 August 2010, payment of an interim tax exempt dividend of five (5) sen per ordinary share of RM1.00 each in respect of the financial year ending 31 December, 2010. This dividend will be paid on 28 October 2010.</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661</xdr:row>
      <xdr:rowOff>0</xdr:rowOff>
    </xdr:from>
    <xdr:to>
      <xdr:col>12</xdr:col>
      <xdr:colOff>19050</xdr:colOff>
      <xdr:row>661</xdr:row>
      <xdr:rowOff>0</xdr:rowOff>
    </xdr:to>
    <xdr:sp>
      <xdr:nvSpPr>
        <xdr:cNvPr id="38" name="Rectangle 38"/>
        <xdr:cNvSpPr>
          <a:spLocks/>
        </xdr:cNvSpPr>
      </xdr:nvSpPr>
      <xdr:spPr>
        <a:xfrm>
          <a:off x="1019175" y="107784900"/>
          <a:ext cx="6686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first and final dividend of 5.0 sen tax exempt per ordinary share in respect of financial year ended 31 December 2008, declared on 28 April 2009 (year ended 31 December 2007: (i) 5.0 sen comprising 3.0 sen less tax at 26% and 2.0 sen tax exempt, and (ii) a special dividend of 2.0 sen tax exempt; declared on 14 May 2008 and paid on 12 August 2008); and</a:t>
          </a:r>
          <a:r>
            <a:rPr lang="en-US" cap="none" sz="1000" b="1" i="0" u="none" baseline="0">
              <a:latin typeface="Arial"/>
              <a:ea typeface="Arial"/>
              <a:cs typeface="Arial"/>
            </a:rPr>
            <a:t>
</a:t>
          </a:r>
          <a:r>
            <a:rPr lang="en-US" cap="none" sz="1000" b="0" i="0" u="none" baseline="0">
              <a:latin typeface="Arial"/>
              <a:ea typeface="Arial"/>
              <a:cs typeface="Arial"/>
            </a:rPr>
            <a:t>an interim dividend of 2.0 sen tax exempt per ordinary share in respect of the financial year ending 31 December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19050</xdr:colOff>
      <xdr:row>489</xdr:row>
      <xdr:rowOff>0</xdr:rowOff>
    </xdr:from>
    <xdr:to>
      <xdr:col>10</xdr:col>
      <xdr:colOff>171450</xdr:colOff>
      <xdr:row>489</xdr:row>
      <xdr:rowOff>0</xdr:rowOff>
    </xdr:to>
    <xdr:sp>
      <xdr:nvSpPr>
        <xdr:cNvPr id="39" name="Rectangle 39"/>
        <xdr:cNvSpPr>
          <a:spLocks/>
        </xdr:cNvSpPr>
      </xdr:nvSpPr>
      <xdr:spPr>
        <a:xfrm>
          <a:off x="647700" y="79838550"/>
          <a:ext cx="5581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First and final dividend of 5.0 sen tax exempt per ordinary share in respect of financial year ended 31 December 2008, declared on 28 April 2009 (year ended 31 December 2007: (i) 5.0 sen comprising 3.0 sen less tax at 26% and 2.0 sen tax exempt, and (ii) a special dividend of 2.0 sen tax exempt; declared on 14 May 2008 and paid on 12 August 2008); and an interim dividend of 2.0 sen tax exempt per ordinary share in respect of the financial year ending 31 December 2009 paid on 18 August 2009.</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371475</xdr:colOff>
      <xdr:row>481</xdr:row>
      <xdr:rowOff>190500</xdr:rowOff>
    </xdr:from>
    <xdr:to>
      <xdr:col>12</xdr:col>
      <xdr:colOff>0</xdr:colOff>
      <xdr:row>484</xdr:row>
      <xdr:rowOff>142875</xdr:rowOff>
    </xdr:to>
    <xdr:sp>
      <xdr:nvSpPr>
        <xdr:cNvPr id="40" name="Rectangle 40"/>
        <xdr:cNvSpPr>
          <a:spLocks/>
        </xdr:cNvSpPr>
      </xdr:nvSpPr>
      <xdr:spPr>
        <a:xfrm>
          <a:off x="609600" y="78581250"/>
          <a:ext cx="7077075" cy="552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repurchased transaction was financed by internally generated funds. The shares repurchased are being held as treasury shares in accordance to the requirement of Section 67A of the Companies Act, 1965.  As at 30 September 2010, the number of outstanding shares in issue and fully paid is 39,502,400 ordinary shares of RM1.00 each.</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9525</xdr:colOff>
      <xdr:row>208</xdr:row>
      <xdr:rowOff>66675</xdr:rowOff>
    </xdr:from>
    <xdr:to>
      <xdr:col>12</xdr:col>
      <xdr:colOff>28575</xdr:colOff>
      <xdr:row>211</xdr:row>
      <xdr:rowOff>104775</xdr:rowOff>
    </xdr:to>
    <xdr:sp>
      <xdr:nvSpPr>
        <xdr:cNvPr id="41" name="Rectangle 41"/>
        <xdr:cNvSpPr>
          <a:spLocks/>
        </xdr:cNvSpPr>
      </xdr:nvSpPr>
      <xdr:spPr>
        <a:xfrm>
          <a:off x="247650" y="34061400"/>
          <a:ext cx="7467600"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 of Cash Flows should be read in conjunction with the Annual Audited Financial Statements of the Group for the year ended 31 December 2009 and the accompanying explanatory notes attached to the interim financial statements.
.</a:t>
          </a:r>
          <a:r>
            <a:rPr lang="en-US" cap="none" sz="1000" b="0" i="0" u="none" baseline="0">
              <a:latin typeface="Arial"/>
              <a:ea typeface="Arial"/>
              <a:cs typeface="Arial"/>
            </a:rPr>
            <a:t>
</a:t>
          </a:r>
        </a:p>
      </xdr:txBody>
    </xdr:sp>
    <xdr:clientData/>
  </xdr:twoCellAnchor>
  <xdr:twoCellAnchor>
    <xdr:from>
      <xdr:col>1</xdr:col>
      <xdr:colOff>381000</xdr:colOff>
      <xdr:row>225</xdr:row>
      <xdr:rowOff>152400</xdr:rowOff>
    </xdr:from>
    <xdr:to>
      <xdr:col>12</xdr:col>
      <xdr:colOff>9525</xdr:colOff>
      <xdr:row>233</xdr:row>
      <xdr:rowOff>0</xdr:rowOff>
    </xdr:to>
    <xdr:sp>
      <xdr:nvSpPr>
        <xdr:cNvPr id="42" name="Rectangle 42"/>
        <xdr:cNvSpPr>
          <a:spLocks/>
        </xdr:cNvSpPr>
      </xdr:nvSpPr>
      <xdr:spPr>
        <a:xfrm>
          <a:off x="619125" y="36899850"/>
          <a:ext cx="7077075" cy="11430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Significant Accounting Policies
</a:t>
          </a:r>
          <a:r>
            <a:rPr lang="en-US" cap="none" sz="1000" b="0" i="0" u="none" baseline="0">
              <a:latin typeface="Arial"/>
              <a:ea typeface="Arial"/>
              <a:cs typeface="Arial"/>
            </a:rPr>
            <a:t>Save as disclosed below, all significant accounting policies and methods of computation adopted for the interim financial statements are consistent with those applied in the audited financial statements for the financial year ended 31 December 2009.
The Group has adopted the following new and revised Financial Reporting Standards (“FRSs”), Issues Committee ("IC") Interpretations and amendments to FRSs which are relevant to the Group's operations with effect from 1 January 2010:</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371475</xdr:colOff>
      <xdr:row>255</xdr:row>
      <xdr:rowOff>76200</xdr:rowOff>
    </xdr:from>
    <xdr:to>
      <xdr:col>12</xdr:col>
      <xdr:colOff>47625</xdr:colOff>
      <xdr:row>259</xdr:row>
      <xdr:rowOff>19050</xdr:rowOff>
    </xdr:to>
    <xdr:sp>
      <xdr:nvSpPr>
        <xdr:cNvPr id="43" name="Rectangle 43"/>
        <xdr:cNvSpPr>
          <a:spLocks/>
        </xdr:cNvSpPr>
      </xdr:nvSpPr>
      <xdr:spPr>
        <a:xfrm>
          <a:off x="609600" y="41681400"/>
          <a:ext cx="7124700" cy="590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the new and revised FRSs and IC Interpretations and amendments to FRSs has resulted in changes of certain accounting policies and classification adopted by the Group as well as presentation of financial statements as described hereunder:-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261</xdr:row>
      <xdr:rowOff>123825</xdr:rowOff>
    </xdr:from>
    <xdr:to>
      <xdr:col>12</xdr:col>
      <xdr:colOff>28575</xdr:colOff>
      <xdr:row>271</xdr:row>
      <xdr:rowOff>0</xdr:rowOff>
    </xdr:to>
    <xdr:sp>
      <xdr:nvSpPr>
        <xdr:cNvPr id="44" name="Rectangle 44"/>
        <xdr:cNvSpPr>
          <a:spLocks/>
        </xdr:cNvSpPr>
      </xdr:nvSpPr>
      <xdr:spPr>
        <a:xfrm>
          <a:off x="1019175" y="42700575"/>
          <a:ext cx="6696075" cy="1495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Prior to 1 January 2010, the components of a set of financial statements consisted of a balance sheet, income statement, statement of changes in equity, cash flow statement and notes to the financial statements.
Upon the adoption of the revised FRS 101, a set of financial statements shall now comprise a statement of financial position, statement of comprehensive income, statement of changes in equity, statement of cash flows and notes to the financial statements. The statement of comprehensive income consists of profit or loss for the period and other comprehensive income. All non-owner changes in equity previously presented in the consolidated statement of changes in equity are now presented in the statement of comprehensive income as components in other comprehensive income.</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361950</xdr:colOff>
      <xdr:row>276</xdr:row>
      <xdr:rowOff>28575</xdr:rowOff>
    </xdr:from>
    <xdr:to>
      <xdr:col>12</xdr:col>
      <xdr:colOff>28575</xdr:colOff>
      <xdr:row>279</xdr:row>
      <xdr:rowOff>0</xdr:rowOff>
    </xdr:to>
    <xdr:sp>
      <xdr:nvSpPr>
        <xdr:cNvPr id="45" name="Rectangle 45"/>
        <xdr:cNvSpPr>
          <a:spLocks/>
        </xdr:cNvSpPr>
      </xdr:nvSpPr>
      <xdr:spPr>
        <a:xfrm>
          <a:off x="990600" y="45034200"/>
          <a:ext cx="6724650" cy="457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comparative financial information on the consolidated statement of comprehensive income have been re-presented as summarised below so that it is in conformity with the revised standard:</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352425</xdr:colOff>
      <xdr:row>297</xdr:row>
      <xdr:rowOff>19050</xdr:rowOff>
    </xdr:from>
    <xdr:to>
      <xdr:col>12</xdr:col>
      <xdr:colOff>19050</xdr:colOff>
      <xdr:row>299</xdr:row>
      <xdr:rowOff>152400</xdr:rowOff>
    </xdr:to>
    <xdr:sp>
      <xdr:nvSpPr>
        <xdr:cNvPr id="46" name="Rectangle 46"/>
        <xdr:cNvSpPr>
          <a:spLocks/>
        </xdr:cNvSpPr>
      </xdr:nvSpPr>
      <xdr:spPr>
        <a:xfrm>
          <a:off x="981075" y="48444150"/>
          <a:ext cx="6724650" cy="457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FRS 139 has resulted in financial instruments of the Group to be categorised and measured using the accounting policies summarised below:</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352425</xdr:colOff>
      <xdr:row>302</xdr:row>
      <xdr:rowOff>0</xdr:rowOff>
    </xdr:from>
    <xdr:to>
      <xdr:col>12</xdr:col>
      <xdr:colOff>19050</xdr:colOff>
      <xdr:row>316</xdr:row>
      <xdr:rowOff>0</xdr:rowOff>
    </xdr:to>
    <xdr:sp>
      <xdr:nvSpPr>
        <xdr:cNvPr id="47" name="Rectangle 47"/>
        <xdr:cNvSpPr>
          <a:spLocks/>
        </xdr:cNvSpPr>
      </xdr:nvSpPr>
      <xdr:spPr>
        <a:xfrm>
          <a:off x="1352550" y="49234725"/>
          <a:ext cx="6353175" cy="2266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financial instrument is recognised in the financial statements when, and only when, the Group becomes a party to the contractual provisions of the instruments.
A financial instrument is recognised initially at its fair value. In the case of a financial instrument not categorised as fair value through profit or loss, the financial instrument is initially recognised at its fair value plus transaction costs that are directly attributable to  acquisition or issue of the financial instrument.
An embedded derivative is recognised separately from the host contract and accounted for as a derivative if, and only if, it is not closely related to the economic characteristics and risks of the host contract and the host contract is not categorised as fair value through profit or loss. In the event that the embedded derivative is recognised separately, the host contract is accounted for in accordance with the policy applicable to the nature of the host contract.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4</xdr:col>
      <xdr:colOff>9525</xdr:colOff>
      <xdr:row>320</xdr:row>
      <xdr:rowOff>9525</xdr:rowOff>
    </xdr:from>
    <xdr:to>
      <xdr:col>12</xdr:col>
      <xdr:colOff>28575</xdr:colOff>
      <xdr:row>324</xdr:row>
      <xdr:rowOff>152400</xdr:rowOff>
    </xdr:to>
    <xdr:sp>
      <xdr:nvSpPr>
        <xdr:cNvPr id="48" name="Rectangle 48"/>
        <xdr:cNvSpPr>
          <a:spLocks/>
        </xdr:cNvSpPr>
      </xdr:nvSpPr>
      <xdr:spPr>
        <a:xfrm>
          <a:off x="1371600" y="52158900"/>
          <a:ext cx="6343650" cy="790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Fair value through profit or loss category comprises financial assets that are held for trading including derivatives, unless they are designated as hedges. Financial assets at fair value through profit or loss are subsequently measured at fair value with gain or loss recognised in profit or loss. This category of financial assets is classified as current assets.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4</xdr:col>
      <xdr:colOff>9525</xdr:colOff>
      <xdr:row>327</xdr:row>
      <xdr:rowOff>9525</xdr:rowOff>
    </xdr:from>
    <xdr:to>
      <xdr:col>12</xdr:col>
      <xdr:colOff>28575</xdr:colOff>
      <xdr:row>332</xdr:row>
      <xdr:rowOff>104775</xdr:rowOff>
    </xdr:to>
    <xdr:sp>
      <xdr:nvSpPr>
        <xdr:cNvPr id="49" name="Rectangle 49"/>
        <xdr:cNvSpPr>
          <a:spLocks/>
        </xdr:cNvSpPr>
      </xdr:nvSpPr>
      <xdr:spPr>
        <a:xfrm>
          <a:off x="1371600" y="53292375"/>
          <a:ext cx="6343650" cy="904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Loans and receivables category comprises trade and other receivables and cash and cash equivalents. Financial assets categorised as loans and receivables are subsequently measured at amortised cost using the effective interest method. This category of financial assets is classified as current assets unless the maturities are greater than twelve months in which case they are classified as non-current assets.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4</xdr:col>
      <xdr:colOff>19050</xdr:colOff>
      <xdr:row>334</xdr:row>
      <xdr:rowOff>95250</xdr:rowOff>
    </xdr:from>
    <xdr:to>
      <xdr:col>12</xdr:col>
      <xdr:colOff>38100</xdr:colOff>
      <xdr:row>340</xdr:row>
      <xdr:rowOff>0</xdr:rowOff>
    </xdr:to>
    <xdr:sp>
      <xdr:nvSpPr>
        <xdr:cNvPr id="50" name="Rectangle 50"/>
        <xdr:cNvSpPr>
          <a:spLocks/>
        </xdr:cNvSpPr>
      </xdr:nvSpPr>
      <xdr:spPr>
        <a:xfrm>
          <a:off x="1381125" y="54511575"/>
          <a:ext cx="6343650" cy="876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Available-for-sale financial assets comprise investment in equity and debt securities that are not held for trading.  Investments in equity instruments that do not have a quoted market price in an active market and whose fair value cannot be reliably measured are measured at cost. Other available-for-sale financial assets are subsequently measured at fair value with gain or loss recognised in other comprehensive income.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4</xdr:col>
      <xdr:colOff>9525</xdr:colOff>
      <xdr:row>346</xdr:row>
      <xdr:rowOff>142875</xdr:rowOff>
    </xdr:from>
    <xdr:to>
      <xdr:col>11</xdr:col>
      <xdr:colOff>762000</xdr:colOff>
      <xdr:row>352</xdr:row>
      <xdr:rowOff>57150</xdr:rowOff>
    </xdr:to>
    <xdr:sp>
      <xdr:nvSpPr>
        <xdr:cNvPr id="51" name="Rectangle 51"/>
        <xdr:cNvSpPr>
          <a:spLocks/>
        </xdr:cNvSpPr>
      </xdr:nvSpPr>
      <xdr:spPr>
        <a:xfrm>
          <a:off x="1371600" y="56502300"/>
          <a:ext cx="6286500" cy="885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Financial liabilities of the Group comprise trade and other payables and borrowings and derivative financial liabilities. All financial liabilities are subsequently measured at amortised cost using effective interest method other than derivative financial liabilities which are categorised as fair value through profit or loss. Derivative financial liabilities are subsequently measured at fair value with the gain or loss recognised in profit or loss.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342900</xdr:colOff>
      <xdr:row>366</xdr:row>
      <xdr:rowOff>28575</xdr:rowOff>
    </xdr:from>
    <xdr:to>
      <xdr:col>12</xdr:col>
      <xdr:colOff>57150</xdr:colOff>
      <xdr:row>368</xdr:row>
      <xdr:rowOff>142875</xdr:rowOff>
    </xdr:to>
    <xdr:sp>
      <xdr:nvSpPr>
        <xdr:cNvPr id="52" name="Rectangle 52"/>
        <xdr:cNvSpPr>
          <a:spLocks/>
        </xdr:cNvSpPr>
      </xdr:nvSpPr>
      <xdr:spPr>
        <a:xfrm>
          <a:off x="971550" y="59626500"/>
          <a:ext cx="6772275"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adoption of FRS 139, the changes to accounting policies relating to recognition and measurement of the Group’s financial instruments are as follows: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4</xdr:col>
      <xdr:colOff>0</xdr:colOff>
      <xdr:row>354</xdr:row>
      <xdr:rowOff>152400</xdr:rowOff>
    </xdr:from>
    <xdr:to>
      <xdr:col>11</xdr:col>
      <xdr:colOff>752475</xdr:colOff>
      <xdr:row>365</xdr:row>
      <xdr:rowOff>0</xdr:rowOff>
    </xdr:to>
    <xdr:sp>
      <xdr:nvSpPr>
        <xdr:cNvPr id="53" name="Rectangle 53"/>
        <xdr:cNvSpPr>
          <a:spLocks/>
        </xdr:cNvSpPr>
      </xdr:nvSpPr>
      <xdr:spPr>
        <a:xfrm>
          <a:off x="1362075" y="57807225"/>
          <a:ext cx="6286500" cy="1628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financial guarantee contract is a contract that requires the issuer to make specific payments to reimburse the holder for a loss it incurs because a specific debtor fails to make payment when due in accordance with the original or modified terms of a debt instrument.
The Company has provided various financial guarantees to banks for the guarantee of credit facilities granted to its various subsidiaries.  The Company monitors the performance of its subsidiaries closely to ensure they meet all their financial obligations. The fair value of the financial guarantee, at initial recognition, is measured by discounting the interest differential between the actual interest rate with the guarantee and the interest rate that would have been charged without the guarantee, at the subsidiary's current borrowing cost. 
</a:t>
          </a:r>
        </a:p>
      </xdr:txBody>
    </xdr:sp>
    <xdr:clientData/>
  </xdr:twoCellAnchor>
  <xdr:twoCellAnchor>
    <xdr:from>
      <xdr:col>4</xdr:col>
      <xdr:colOff>9525</xdr:colOff>
      <xdr:row>371</xdr:row>
      <xdr:rowOff>0</xdr:rowOff>
    </xdr:from>
    <xdr:to>
      <xdr:col>11</xdr:col>
      <xdr:colOff>762000</xdr:colOff>
      <xdr:row>377</xdr:row>
      <xdr:rowOff>104775</xdr:rowOff>
    </xdr:to>
    <xdr:sp>
      <xdr:nvSpPr>
        <xdr:cNvPr id="54" name="Rectangle 54"/>
        <xdr:cNvSpPr>
          <a:spLocks/>
        </xdr:cNvSpPr>
      </xdr:nvSpPr>
      <xdr:spPr>
        <a:xfrm>
          <a:off x="1371600" y="60407550"/>
          <a:ext cx="6286500" cy="1076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Prior to 1 January 2010, non-current investments in equity instruments were stated at cost less allowance for diminution in value which was other than temporary in nature.
With the adoption of FRS 139, such investments are now categorised as available-for-sale financial assets and measured at fair value through profit or loss for quoted shares and debts instruments and at cost for unquoted shares.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4</xdr:col>
      <xdr:colOff>9525</xdr:colOff>
      <xdr:row>380</xdr:row>
      <xdr:rowOff>0</xdr:rowOff>
    </xdr:from>
    <xdr:to>
      <xdr:col>11</xdr:col>
      <xdr:colOff>762000</xdr:colOff>
      <xdr:row>387</xdr:row>
      <xdr:rowOff>104775</xdr:rowOff>
    </xdr:to>
    <xdr:sp>
      <xdr:nvSpPr>
        <xdr:cNvPr id="55" name="Rectangle 55"/>
        <xdr:cNvSpPr>
          <a:spLocks/>
        </xdr:cNvSpPr>
      </xdr:nvSpPr>
      <xdr:spPr>
        <a:xfrm>
          <a:off x="1371600" y="61864875"/>
          <a:ext cx="6286500" cy="1238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Prior to 1 January 2010, outstanding financial derivatives contracts were off balance sheet items with gains and losses recognised in the financial statements on settlement date.  With the adoption of FRS 139, derivative contracts are now required to be initially recognised at fair value on the date the derivative contract is entered into and subsequently re-measured at fair value at each balance sheet date.  Derivatives are carried as assets when fair value is positive and as liabilities when fair value is negative.  Derivatives are classified as fair value through profit and loss with any gains or losses arising from changes in fair value of these derivatives being recognised in the income statement.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9525</xdr:colOff>
      <xdr:row>389</xdr:row>
      <xdr:rowOff>0</xdr:rowOff>
    </xdr:from>
    <xdr:to>
      <xdr:col>12</xdr:col>
      <xdr:colOff>0</xdr:colOff>
      <xdr:row>397</xdr:row>
      <xdr:rowOff>0</xdr:rowOff>
    </xdr:to>
    <xdr:sp>
      <xdr:nvSpPr>
        <xdr:cNvPr id="56" name="Rectangle 56"/>
        <xdr:cNvSpPr>
          <a:spLocks/>
        </xdr:cNvSpPr>
      </xdr:nvSpPr>
      <xdr:spPr>
        <a:xfrm>
          <a:off x="1009650" y="63322200"/>
          <a:ext cx="6677025" cy="1295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FRS 139 has been applied prospectively in accordance with the transitional provisions of the standard. In accordance to the transitional provisions for first-time adoption of FRS 139, adjustments arising from re-measuring the financial instruments as at 1 January 2010 were recognised as adjustments of the opening balance of retained profits or other appropriate reserves. Comparatives are not adjusted.</a:t>
          </a:r>
          <a:r>
            <a:rPr lang="en-US" cap="none" sz="1000" b="1" i="0" u="none" baseline="0">
              <a:latin typeface="Arial"/>
              <a:ea typeface="Arial"/>
              <a:cs typeface="Arial"/>
            </a:rPr>
            <a:t>
</a:t>
          </a:r>
          <a:r>
            <a:rPr lang="en-US" cap="none" sz="1000" b="0" i="0" u="none" baseline="0">
              <a:latin typeface="Arial"/>
              <a:ea typeface="Arial"/>
              <a:cs typeface="Arial"/>
            </a:rPr>
            <a:t>
Since FRS 139 is applied prospectively, its adoption does not affect the profit or loss for the preceding year corresponding quarter ended 30 September 2009.
</a:t>
          </a:r>
        </a:p>
      </xdr:txBody>
    </xdr:sp>
    <xdr:clientData/>
  </xdr:twoCellAnchor>
  <xdr:twoCellAnchor>
    <xdr:from>
      <xdr:col>2</xdr:col>
      <xdr:colOff>361950</xdr:colOff>
      <xdr:row>403</xdr:row>
      <xdr:rowOff>28575</xdr:rowOff>
    </xdr:from>
    <xdr:to>
      <xdr:col>12</xdr:col>
      <xdr:colOff>0</xdr:colOff>
      <xdr:row>405</xdr:row>
      <xdr:rowOff>142875</xdr:rowOff>
    </xdr:to>
    <xdr:sp>
      <xdr:nvSpPr>
        <xdr:cNvPr id="57" name="Rectangle 57"/>
        <xdr:cNvSpPr>
          <a:spLocks/>
        </xdr:cNvSpPr>
      </xdr:nvSpPr>
      <xdr:spPr>
        <a:xfrm>
          <a:off x="990600" y="65617725"/>
          <a:ext cx="6696075"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effects on adoption of FRS 139 on the opening reserves of the Group and other items of the consolidated statement of financial position as at 1 January 2010 are as follows: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9525</xdr:colOff>
      <xdr:row>437</xdr:row>
      <xdr:rowOff>0</xdr:rowOff>
    </xdr:from>
    <xdr:to>
      <xdr:col>12</xdr:col>
      <xdr:colOff>9525</xdr:colOff>
      <xdr:row>440</xdr:row>
      <xdr:rowOff>133350</xdr:rowOff>
    </xdr:to>
    <xdr:sp>
      <xdr:nvSpPr>
        <xdr:cNvPr id="58" name="Rectangle 58"/>
        <xdr:cNvSpPr>
          <a:spLocks/>
        </xdr:cNvSpPr>
      </xdr:nvSpPr>
      <xdr:spPr>
        <a:xfrm>
          <a:off x="638175" y="70694550"/>
          <a:ext cx="7058025" cy="619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other new and revised FRSs, IC Interpretations and amendments to FRSs and IC Interpretations has no material financial impact on the current interim financial statements or on the consolidated financial statements of the previous financial year.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2:AO691"/>
  <sheetViews>
    <sheetView tabSelected="1" view="pageBreakPreview" zoomScaleSheetLayoutView="100" workbookViewId="0" topLeftCell="A1">
      <selection activeCell="L541" sqref="L541"/>
    </sheetView>
  </sheetViews>
  <sheetFormatPr defaultColWidth="9.140625" defaultRowHeight="12.75"/>
  <cols>
    <col min="1" max="1" width="3.57421875" style="0" customWidth="1"/>
    <col min="2" max="2" width="5.8515625" style="0" customWidth="1"/>
    <col min="3" max="3" width="5.57421875" style="0" customWidth="1"/>
    <col min="4" max="4" width="5.421875" style="0" customWidth="1"/>
    <col min="5" max="5" width="7.57421875" style="0" customWidth="1"/>
    <col min="6" max="6" width="11.140625" style="0" customWidth="1"/>
    <col min="7" max="8" width="13.140625" style="0" customWidth="1"/>
    <col min="9" max="9" width="11.8515625" style="0" customWidth="1"/>
    <col min="10" max="10" width="13.57421875" style="0" customWidth="1"/>
    <col min="11" max="11" width="12.57421875" style="0" customWidth="1"/>
    <col min="12" max="13" width="11.8515625" style="0" customWidth="1"/>
    <col min="14" max="14" width="2.421875" style="0" customWidth="1"/>
    <col min="15" max="15" width="18.00390625" style="72" customWidth="1"/>
    <col min="16" max="16" width="14.7109375" style="0" bestFit="1" customWidth="1"/>
    <col min="17" max="18" width="15.7109375" style="0" customWidth="1"/>
    <col min="19" max="19" width="12.57421875" style="0" customWidth="1"/>
    <col min="20" max="21" width="11.421875" style="0" customWidth="1"/>
  </cols>
  <sheetData>
    <row r="1" ht="14.25" customHeight="1"/>
    <row r="2" ht="11.25" customHeight="1">
      <c r="B2" s="1"/>
    </row>
    <row r="3" ht="18.75">
      <c r="E3" s="15" t="s">
        <v>90</v>
      </c>
    </row>
    <row r="4" spans="5:13" ht="15">
      <c r="E4" s="221" t="s">
        <v>18</v>
      </c>
      <c r="F4" s="222"/>
      <c r="G4" s="222"/>
      <c r="H4" s="212"/>
      <c r="I4" s="212"/>
      <c r="J4" s="212"/>
      <c r="K4" s="212"/>
      <c r="L4" s="212"/>
      <c r="M4" s="212"/>
    </row>
    <row r="5" ht="12.75"/>
    <row r="6" ht="15.75">
      <c r="B6" s="207" t="s">
        <v>17</v>
      </c>
    </row>
    <row r="7" ht="12.75">
      <c r="B7" s="2" t="s">
        <v>34</v>
      </c>
    </row>
    <row r="8" ht="12.75">
      <c r="B8" s="2"/>
    </row>
    <row r="9" ht="12.75">
      <c r="B9" s="2"/>
    </row>
    <row r="10" spans="2:13" ht="14.25">
      <c r="B10" s="206" t="s">
        <v>35</v>
      </c>
      <c r="C10" s="8"/>
      <c r="D10" s="8"/>
      <c r="E10" s="8"/>
      <c r="F10" s="8"/>
      <c r="G10" s="8"/>
      <c r="H10" s="8"/>
      <c r="I10" s="8"/>
      <c r="J10" s="8"/>
      <c r="K10" s="8"/>
      <c r="L10" s="8"/>
      <c r="M10" s="8"/>
    </row>
    <row r="11" spans="2:13" ht="12.75">
      <c r="B11" s="9"/>
      <c r="C11" s="8"/>
      <c r="D11" s="8"/>
      <c r="E11" s="8"/>
      <c r="F11" s="8"/>
      <c r="G11" s="8"/>
      <c r="H11" s="8"/>
      <c r="I11" s="8"/>
      <c r="J11" s="8"/>
      <c r="K11" s="8"/>
      <c r="L11" s="8"/>
      <c r="M11" s="8"/>
    </row>
    <row r="12" spans="2:13" ht="12.75">
      <c r="B12" s="10" t="s">
        <v>288</v>
      </c>
      <c r="C12" s="8"/>
      <c r="D12" s="8"/>
      <c r="E12" s="8"/>
      <c r="F12" s="8"/>
      <c r="G12" s="8"/>
      <c r="H12" s="8"/>
      <c r="I12" s="8"/>
      <c r="J12" s="8"/>
      <c r="K12" s="8"/>
      <c r="L12" s="8"/>
      <c r="M12" s="8"/>
    </row>
    <row r="13" spans="2:13" ht="12.75">
      <c r="B13" s="2"/>
      <c r="C13" s="8"/>
      <c r="D13" s="8"/>
      <c r="E13" s="8"/>
      <c r="F13" s="8"/>
      <c r="G13" s="8"/>
      <c r="H13" s="8"/>
      <c r="I13" s="8"/>
      <c r="J13" s="8"/>
      <c r="K13" s="8"/>
      <c r="L13" s="8"/>
      <c r="M13" s="8"/>
    </row>
    <row r="14" spans="2:13" ht="12.75">
      <c r="B14" s="8"/>
      <c r="C14" s="8"/>
      <c r="D14" s="8"/>
      <c r="E14" s="8"/>
      <c r="F14" s="8"/>
      <c r="H14" s="8"/>
      <c r="I14" s="227" t="s">
        <v>36</v>
      </c>
      <c r="J14" s="227"/>
      <c r="K14" s="227" t="s">
        <v>37</v>
      </c>
      <c r="L14" s="227"/>
      <c r="M14" s="8"/>
    </row>
    <row r="15" spans="2:13" ht="12.75">
      <c r="B15" s="8"/>
      <c r="C15" s="8"/>
      <c r="D15" s="8"/>
      <c r="E15" s="8"/>
      <c r="F15" s="8"/>
      <c r="H15" s="8"/>
      <c r="I15" s="105"/>
      <c r="J15" s="16" t="s">
        <v>298</v>
      </c>
      <c r="K15" s="153"/>
      <c r="L15" s="153" t="s">
        <v>298</v>
      </c>
      <c r="M15" s="8"/>
    </row>
    <row r="16" spans="2:13" ht="12.75">
      <c r="B16" s="8"/>
      <c r="C16" s="8"/>
      <c r="D16" s="8"/>
      <c r="E16" s="8"/>
      <c r="F16" s="8"/>
      <c r="H16" s="8"/>
      <c r="I16" s="16" t="s">
        <v>38</v>
      </c>
      <c r="J16" s="16" t="s">
        <v>39</v>
      </c>
      <c r="K16" s="16" t="s">
        <v>19</v>
      </c>
      <c r="L16" s="16" t="str">
        <f>K16</f>
        <v>9 months</v>
      </c>
      <c r="M16" s="8"/>
    </row>
    <row r="17" spans="8:15" s="8" customFormat="1" ht="12.75">
      <c r="H17" s="67"/>
      <c r="I17" s="16" t="s">
        <v>40</v>
      </c>
      <c r="J17" s="16" t="s">
        <v>40</v>
      </c>
      <c r="K17" s="16" t="s">
        <v>41</v>
      </c>
      <c r="L17" s="16" t="s">
        <v>42</v>
      </c>
      <c r="O17" s="71"/>
    </row>
    <row r="18" spans="8:41" s="8" customFormat="1" ht="12.75">
      <c r="H18" s="67"/>
      <c r="I18" s="16" t="s">
        <v>43</v>
      </c>
      <c r="J18" s="16" t="s">
        <v>43</v>
      </c>
      <c r="K18" s="16" t="s">
        <v>44</v>
      </c>
      <c r="L18" s="16" t="s">
        <v>44</v>
      </c>
      <c r="O18" s="71"/>
      <c r="W18" s="2"/>
      <c r="Y18" s="2"/>
      <c r="AA18" s="2"/>
      <c r="AC18" s="2"/>
      <c r="AK18" s="2"/>
      <c r="AL18" s="21"/>
      <c r="AM18" s="21"/>
      <c r="AN18" s="21"/>
      <c r="AO18" s="21"/>
    </row>
    <row r="19" spans="8:41" s="8" customFormat="1" ht="12.75">
      <c r="H19" s="19" t="s">
        <v>45</v>
      </c>
      <c r="I19" s="96">
        <v>40451</v>
      </c>
      <c r="J19" s="96">
        <v>40086</v>
      </c>
      <c r="K19" s="96">
        <f>+I19</f>
        <v>40451</v>
      </c>
      <c r="L19" s="96">
        <f>+J19</f>
        <v>40086</v>
      </c>
      <c r="O19" s="71"/>
      <c r="W19" s="2"/>
      <c r="Y19" s="2"/>
      <c r="AA19" s="2"/>
      <c r="AC19" s="2"/>
      <c r="AK19" s="2"/>
      <c r="AL19" s="21"/>
      <c r="AM19" s="21"/>
      <c r="AN19" s="21"/>
      <c r="AO19" s="21"/>
    </row>
    <row r="20" spans="8:15" s="8" customFormat="1" ht="12.75">
      <c r="H20" s="67"/>
      <c r="I20" s="16" t="s">
        <v>46</v>
      </c>
      <c r="J20" s="16" t="s">
        <v>46</v>
      </c>
      <c r="K20" s="16" t="s">
        <v>46</v>
      </c>
      <c r="L20" s="16" t="s">
        <v>46</v>
      </c>
      <c r="O20" s="71"/>
    </row>
    <row r="21" spans="2:13" ht="12.75">
      <c r="B21" s="2"/>
      <c r="C21" s="8"/>
      <c r="D21" s="8"/>
      <c r="E21" s="8"/>
      <c r="F21" s="8"/>
      <c r="G21" s="8"/>
      <c r="H21" s="67"/>
      <c r="I21" s="44"/>
      <c r="J21" s="44"/>
      <c r="K21" s="44"/>
      <c r="L21" s="44"/>
      <c r="M21" s="8"/>
    </row>
    <row r="22" spans="2:13" ht="12.75">
      <c r="B22" s="2" t="s">
        <v>47</v>
      </c>
      <c r="C22" s="8"/>
      <c r="D22" s="8"/>
      <c r="E22" s="8"/>
      <c r="F22" s="8"/>
      <c r="G22" s="8"/>
      <c r="H22" s="68"/>
      <c r="I22" s="45">
        <v>39802</v>
      </c>
      <c r="J22" s="45">
        <v>33444</v>
      </c>
      <c r="K22" s="45">
        <v>116472</v>
      </c>
      <c r="L22" s="45">
        <v>86325</v>
      </c>
      <c r="M22" s="8"/>
    </row>
    <row r="23" spans="2:13" ht="12.75">
      <c r="B23" s="2" t="s">
        <v>289</v>
      </c>
      <c r="C23" s="8"/>
      <c r="D23" s="8"/>
      <c r="E23" s="8"/>
      <c r="F23" s="8"/>
      <c r="G23" s="8"/>
      <c r="H23" s="67"/>
      <c r="I23" s="181">
        <v>-33619</v>
      </c>
      <c r="J23" s="181">
        <v>-27757</v>
      </c>
      <c r="K23" s="181">
        <v>-98856</v>
      </c>
      <c r="L23" s="181">
        <v>-74852</v>
      </c>
      <c r="M23" s="8"/>
    </row>
    <row r="24" spans="2:13" ht="12.75">
      <c r="B24" s="9" t="s">
        <v>290</v>
      </c>
      <c r="C24" s="8"/>
      <c r="D24" s="8"/>
      <c r="E24" s="8"/>
      <c r="F24" s="11"/>
      <c r="G24" s="102"/>
      <c r="H24" s="101"/>
      <c r="I24" s="45">
        <f>SUM(I22:I23)</f>
        <v>6183</v>
      </c>
      <c r="J24" s="45">
        <f>SUM(J22:J23)</f>
        <v>5687</v>
      </c>
      <c r="K24" s="45">
        <f>SUM(K22:K23)</f>
        <v>17616</v>
      </c>
      <c r="L24" s="45">
        <f>SUM(L22:L23)</f>
        <v>11473</v>
      </c>
      <c r="M24" s="8"/>
    </row>
    <row r="25" spans="2:13" ht="12.75">
      <c r="B25" s="2"/>
      <c r="C25" s="8"/>
      <c r="D25" s="8"/>
      <c r="E25" s="8"/>
      <c r="F25" s="8"/>
      <c r="G25" s="8"/>
      <c r="H25" s="67"/>
      <c r="I25" s="44"/>
      <c r="J25" s="44"/>
      <c r="K25" s="44"/>
      <c r="L25" s="44"/>
      <c r="M25" s="8"/>
    </row>
    <row r="26" spans="2:13" ht="12.75">
      <c r="B26" s="2" t="s">
        <v>291</v>
      </c>
      <c r="C26" s="8"/>
      <c r="D26" s="8"/>
      <c r="E26" s="2"/>
      <c r="F26" s="2"/>
      <c r="G26" s="2"/>
      <c r="H26" s="19"/>
      <c r="I26" s="44">
        <v>475</v>
      </c>
      <c r="J26" s="44">
        <v>283</v>
      </c>
      <c r="K26" s="44">
        <v>1201</v>
      </c>
      <c r="L26" s="44">
        <v>1260</v>
      </c>
      <c r="M26" s="8"/>
    </row>
    <row r="27" spans="2:16" ht="12.75">
      <c r="B27" s="2" t="s">
        <v>292</v>
      </c>
      <c r="C27" s="8"/>
      <c r="D27" s="8"/>
      <c r="E27" s="8"/>
      <c r="F27" s="8"/>
      <c r="G27" s="8"/>
      <c r="H27" s="67"/>
      <c r="I27" s="66">
        <v>-1803</v>
      </c>
      <c r="J27" s="54">
        <v>-1458</v>
      </c>
      <c r="K27" s="66">
        <v>-4587</v>
      </c>
      <c r="L27" s="54">
        <v>-2809</v>
      </c>
      <c r="M27" s="8"/>
      <c r="P27" s="5"/>
    </row>
    <row r="28" spans="2:13" ht="12.75">
      <c r="B28" s="2" t="s">
        <v>339</v>
      </c>
      <c r="C28" s="8"/>
      <c r="D28" s="8"/>
      <c r="E28" s="11"/>
      <c r="F28" s="2"/>
      <c r="G28" s="11"/>
      <c r="H28" s="19"/>
      <c r="I28" s="54">
        <v>-2236</v>
      </c>
      <c r="J28" s="54">
        <v>-1747</v>
      </c>
      <c r="K28" s="54">
        <v>-6155</v>
      </c>
      <c r="L28" s="54">
        <v>-4985</v>
      </c>
      <c r="M28" s="8"/>
    </row>
    <row r="29" spans="2:13" ht="12.75">
      <c r="B29" s="2" t="s">
        <v>293</v>
      </c>
      <c r="C29" s="8"/>
      <c r="D29" s="8"/>
      <c r="E29" s="8"/>
      <c r="F29" s="8"/>
      <c r="G29" s="8"/>
      <c r="H29" s="67"/>
      <c r="I29" s="181">
        <v>0</v>
      </c>
      <c r="J29" s="181">
        <v>-252</v>
      </c>
      <c r="K29" s="181">
        <v>0</v>
      </c>
      <c r="L29" s="181">
        <v>-752</v>
      </c>
      <c r="M29" s="8"/>
    </row>
    <row r="30" spans="2:13" ht="12.75">
      <c r="B30" s="9" t="s">
        <v>294</v>
      </c>
      <c r="C30" s="8"/>
      <c r="D30" s="8"/>
      <c r="E30" s="2"/>
      <c r="F30" s="8"/>
      <c r="G30" s="2"/>
      <c r="H30" s="19"/>
      <c r="I30" s="103">
        <f>SUM(I24:I29)</f>
        <v>2619</v>
      </c>
      <c r="J30" s="103">
        <f>SUM(J24:J29)</f>
        <v>2513</v>
      </c>
      <c r="K30" s="103">
        <f>SUM(K24:K29)</f>
        <v>8075</v>
      </c>
      <c r="L30" s="103">
        <f>SUM(L24:L29)</f>
        <v>4187</v>
      </c>
      <c r="M30" s="8"/>
    </row>
    <row r="31" spans="2:13" ht="12.75">
      <c r="B31" s="2" t="s">
        <v>295</v>
      </c>
      <c r="C31" s="8"/>
      <c r="D31" s="8"/>
      <c r="E31" s="8"/>
      <c r="F31" s="8"/>
      <c r="G31" s="8"/>
      <c r="H31" s="67"/>
      <c r="I31" s="45">
        <v>-89</v>
      </c>
      <c r="J31" s="45">
        <v>-13</v>
      </c>
      <c r="K31" s="45">
        <v>-246</v>
      </c>
      <c r="L31" s="45">
        <v>-35</v>
      </c>
      <c r="M31" s="8"/>
    </row>
    <row r="32" spans="2:13" ht="12.75">
      <c r="B32" s="2" t="s">
        <v>0</v>
      </c>
      <c r="C32" s="8"/>
      <c r="D32" s="2"/>
      <c r="E32" s="2"/>
      <c r="F32" s="2"/>
      <c r="G32" s="8"/>
      <c r="H32" s="67"/>
      <c r="I32" s="44">
        <v>183</v>
      </c>
      <c r="J32" s="44">
        <v>265</v>
      </c>
      <c r="K32" s="44">
        <v>555</v>
      </c>
      <c r="L32" s="44">
        <v>537</v>
      </c>
      <c r="M32" s="8"/>
    </row>
    <row r="33" spans="2:13" ht="12.75">
      <c r="B33" s="9" t="s">
        <v>341</v>
      </c>
      <c r="C33" s="8"/>
      <c r="D33" s="8"/>
      <c r="E33" s="8"/>
      <c r="F33" s="11"/>
      <c r="G33" s="2"/>
      <c r="H33" s="68"/>
      <c r="I33" s="47">
        <f>SUM(I30:I32)</f>
        <v>2713</v>
      </c>
      <c r="J33" s="47">
        <f>SUM(J30:J32)</f>
        <v>2765</v>
      </c>
      <c r="K33" s="47">
        <f>SUM(K30:K32)</f>
        <v>8384</v>
      </c>
      <c r="L33" s="47">
        <f>SUM(L30:L32)</f>
        <v>4689</v>
      </c>
      <c r="M33" s="8"/>
    </row>
    <row r="34" spans="2:16" ht="12.75">
      <c r="B34" s="2" t="s">
        <v>50</v>
      </c>
      <c r="C34" s="8"/>
      <c r="D34" s="8"/>
      <c r="E34" s="8"/>
      <c r="F34" s="8"/>
      <c r="G34" s="2"/>
      <c r="H34" s="19" t="s">
        <v>208</v>
      </c>
      <c r="I34" s="45">
        <v>-486</v>
      </c>
      <c r="J34" s="45">
        <v>-560</v>
      </c>
      <c r="K34" s="45">
        <v>-1239</v>
      </c>
      <c r="L34" s="45">
        <v>-323</v>
      </c>
      <c r="M34" s="8"/>
      <c r="N34" s="165"/>
      <c r="O34" s="115"/>
      <c r="P34" s="166"/>
    </row>
    <row r="35" spans="2:13" ht="12.75">
      <c r="B35" s="9" t="s">
        <v>261</v>
      </c>
      <c r="C35" s="8"/>
      <c r="D35" s="8"/>
      <c r="E35" s="8"/>
      <c r="F35" s="11"/>
      <c r="G35" s="2"/>
      <c r="H35" s="68"/>
      <c r="I35" s="52">
        <f>SUM(I33:I34)</f>
        <v>2227</v>
      </c>
      <c r="J35" s="52">
        <f>SUM(J33:J34)</f>
        <v>2205</v>
      </c>
      <c r="K35" s="52">
        <f>SUM(K33:K34)</f>
        <v>7145</v>
      </c>
      <c r="L35" s="52">
        <f>SUM(L33:L34)</f>
        <v>4366</v>
      </c>
      <c r="M35" s="8"/>
    </row>
    <row r="36" spans="2:13" ht="12.75">
      <c r="B36" s="2"/>
      <c r="C36" s="8"/>
      <c r="D36" s="8"/>
      <c r="E36" s="8"/>
      <c r="F36" s="8"/>
      <c r="G36" s="8"/>
      <c r="H36" s="67"/>
      <c r="I36" s="44"/>
      <c r="J36" s="44"/>
      <c r="K36" s="44"/>
      <c r="L36" s="44"/>
      <c r="M36" s="8"/>
    </row>
    <row r="37" spans="2:13" ht="12.75">
      <c r="B37" s="9" t="s">
        <v>296</v>
      </c>
      <c r="C37" s="8"/>
      <c r="D37" s="8"/>
      <c r="E37" s="8"/>
      <c r="F37" s="8"/>
      <c r="G37" s="8"/>
      <c r="H37" s="67"/>
      <c r="I37" s="44"/>
      <c r="J37" s="44"/>
      <c r="K37" s="44"/>
      <c r="L37" s="44"/>
      <c r="M37" s="8"/>
    </row>
    <row r="38" spans="2:13" ht="12.75">
      <c r="B38" s="2" t="s">
        <v>297</v>
      </c>
      <c r="C38" s="8"/>
      <c r="D38" s="8"/>
      <c r="E38" s="8"/>
      <c r="F38" s="8"/>
      <c r="G38" s="8"/>
      <c r="H38" s="67"/>
      <c r="I38" s="44">
        <v>-156</v>
      </c>
      <c r="J38" s="44">
        <v>1161</v>
      </c>
      <c r="K38" s="44">
        <v>-1201</v>
      </c>
      <c r="L38" s="44">
        <v>748</v>
      </c>
      <c r="M38" s="8"/>
    </row>
    <row r="39" spans="2:13" ht="13.5" thickBot="1">
      <c r="B39" s="9" t="s">
        <v>299</v>
      </c>
      <c r="C39" s="8"/>
      <c r="D39" s="8"/>
      <c r="E39" s="8"/>
      <c r="F39" s="8"/>
      <c r="G39" s="8"/>
      <c r="H39" s="67"/>
      <c r="I39" s="48">
        <f>+I35+I38</f>
        <v>2071</v>
      </c>
      <c r="J39" s="48">
        <f>+J35+J38</f>
        <v>3366</v>
      </c>
      <c r="K39" s="48">
        <f>+K35+K38</f>
        <v>5944</v>
      </c>
      <c r="L39" s="48">
        <f>+L35+L38</f>
        <v>5114</v>
      </c>
      <c r="M39" s="8"/>
    </row>
    <row r="40" spans="2:13" ht="13.5" thickTop="1">
      <c r="B40" s="2"/>
      <c r="C40" s="8"/>
      <c r="D40" s="8"/>
      <c r="E40" s="8"/>
      <c r="F40" s="8"/>
      <c r="G40" s="8"/>
      <c r="H40" s="67"/>
      <c r="I40" s="44"/>
      <c r="J40" s="44"/>
      <c r="K40" s="44"/>
      <c r="L40" s="44"/>
      <c r="M40" s="8"/>
    </row>
    <row r="41" spans="2:13" ht="12.75">
      <c r="B41" s="2" t="s">
        <v>300</v>
      </c>
      <c r="C41" s="8"/>
      <c r="D41" s="8"/>
      <c r="E41" s="8"/>
      <c r="F41" s="8"/>
      <c r="G41" s="8"/>
      <c r="H41" s="67"/>
      <c r="I41" s="44"/>
      <c r="J41" s="44"/>
      <c r="K41" s="44"/>
      <c r="L41" s="44"/>
      <c r="M41" s="8"/>
    </row>
    <row r="42" spans="2:13" ht="12.75">
      <c r="B42" s="2"/>
      <c r="C42" s="8" t="s">
        <v>302</v>
      </c>
      <c r="D42" s="8"/>
      <c r="E42" s="8"/>
      <c r="F42" s="8"/>
      <c r="G42" s="8"/>
      <c r="H42" s="67"/>
      <c r="I42" s="44">
        <f>I35</f>
        <v>2227</v>
      </c>
      <c r="J42" s="44">
        <f>J35</f>
        <v>2205</v>
      </c>
      <c r="K42" s="44">
        <f>K35</f>
        <v>7145</v>
      </c>
      <c r="L42" s="44">
        <f>L35</f>
        <v>4366</v>
      </c>
      <c r="M42" s="8"/>
    </row>
    <row r="43" spans="2:13" ht="12.75">
      <c r="B43" s="2"/>
      <c r="C43" s="8"/>
      <c r="D43" s="8"/>
      <c r="E43" s="8"/>
      <c r="F43" s="8"/>
      <c r="G43" s="8"/>
      <c r="H43" s="67"/>
      <c r="I43" s="44"/>
      <c r="J43" s="44"/>
      <c r="K43" s="44"/>
      <c r="L43" s="44"/>
      <c r="M43" s="8"/>
    </row>
    <row r="44" spans="2:13" ht="12.75">
      <c r="B44" s="2" t="s">
        <v>301</v>
      </c>
      <c r="C44" s="8"/>
      <c r="D44" s="8"/>
      <c r="E44" s="8"/>
      <c r="F44" s="8"/>
      <c r="G44" s="8"/>
      <c r="H44" s="67"/>
      <c r="I44" s="44"/>
      <c r="J44" s="44"/>
      <c r="K44" s="44"/>
      <c r="L44" s="44"/>
      <c r="M44" s="8"/>
    </row>
    <row r="45" spans="2:13" ht="12.75">
      <c r="B45" s="2"/>
      <c r="C45" s="8" t="s">
        <v>302</v>
      </c>
      <c r="D45" s="8"/>
      <c r="E45" s="8"/>
      <c r="F45" s="8"/>
      <c r="G45" s="8"/>
      <c r="H45" s="67"/>
      <c r="I45" s="44">
        <f>+I39</f>
        <v>2071</v>
      </c>
      <c r="J45" s="44">
        <f>+J39</f>
        <v>3366</v>
      </c>
      <c r="K45" s="44">
        <f>+K39</f>
        <v>5944</v>
      </c>
      <c r="L45" s="44">
        <f>+L39</f>
        <v>5114</v>
      </c>
      <c r="M45" s="8"/>
    </row>
    <row r="46" spans="2:13" ht="12.75">
      <c r="B46" s="2"/>
      <c r="C46" s="8"/>
      <c r="D46" s="8"/>
      <c r="E46" s="8"/>
      <c r="F46" s="8"/>
      <c r="G46" s="8"/>
      <c r="H46" s="8"/>
      <c r="I46" s="44"/>
      <c r="J46" s="44"/>
      <c r="K46" s="44"/>
      <c r="L46" s="44"/>
      <c r="M46" s="8"/>
    </row>
    <row r="47" spans="2:13" ht="12.75">
      <c r="B47" s="9" t="s">
        <v>338</v>
      </c>
      <c r="C47" s="2"/>
      <c r="D47" s="8"/>
      <c r="E47" s="2"/>
      <c r="F47" s="8"/>
      <c r="G47" s="8"/>
      <c r="H47" s="8"/>
      <c r="I47" s="45" t="s">
        <v>52</v>
      </c>
      <c r="J47" s="44"/>
      <c r="K47" s="44"/>
      <c r="L47" s="44"/>
      <c r="M47" s="8"/>
    </row>
    <row r="48" spans="2:13" ht="12.75">
      <c r="B48" s="8"/>
      <c r="C48" s="2" t="s">
        <v>53</v>
      </c>
      <c r="D48" s="2" t="s">
        <v>60</v>
      </c>
      <c r="E48" s="8"/>
      <c r="F48" s="8"/>
      <c r="G48" s="8"/>
      <c r="H48" s="2"/>
      <c r="I48" s="50">
        <f>I35/I49*100</f>
        <v>5.618062563067609</v>
      </c>
      <c r="J48" s="50">
        <f>J35/J49*100</f>
        <v>5.384615384615385</v>
      </c>
      <c r="K48" s="50">
        <f>K35/K49*100</f>
        <v>17.712387515803567</v>
      </c>
      <c r="L48" s="50">
        <f>L35/L49*100</f>
        <v>10.660481015748994</v>
      </c>
      <c r="M48" s="8"/>
    </row>
    <row r="49" spans="2:13" ht="12.75">
      <c r="B49" s="8"/>
      <c r="C49" s="8"/>
      <c r="D49" s="2" t="s">
        <v>54</v>
      </c>
      <c r="E49" s="11"/>
      <c r="F49" s="11"/>
      <c r="G49" s="11"/>
      <c r="H49" s="11"/>
      <c r="I49" s="167">
        <v>39640</v>
      </c>
      <c r="J49" s="167">
        <v>40950</v>
      </c>
      <c r="K49" s="168">
        <v>40339</v>
      </c>
      <c r="L49" s="167">
        <v>40955</v>
      </c>
      <c r="M49" s="8"/>
    </row>
    <row r="50" spans="2:13" ht="12.75">
      <c r="B50" s="8"/>
      <c r="C50" s="8"/>
      <c r="D50" s="2" t="s">
        <v>55</v>
      </c>
      <c r="E50" s="8"/>
      <c r="F50" s="8"/>
      <c r="G50" s="8"/>
      <c r="H50" s="8"/>
      <c r="I50" s="44"/>
      <c r="J50" s="44"/>
      <c r="K50" s="44"/>
      <c r="L50" s="44"/>
      <c r="M50" s="8"/>
    </row>
    <row r="51" spans="2:13" ht="12.75">
      <c r="B51" s="8"/>
      <c r="C51" s="8"/>
      <c r="D51" s="2"/>
      <c r="E51" s="8"/>
      <c r="F51" s="8"/>
      <c r="G51" s="8"/>
      <c r="H51" s="8"/>
      <c r="I51" s="44"/>
      <c r="J51" s="44"/>
      <c r="K51" s="44"/>
      <c r="L51" s="44"/>
      <c r="M51" s="8"/>
    </row>
    <row r="52" spans="2:13" ht="12.75">
      <c r="B52" s="8"/>
      <c r="C52" s="2" t="s">
        <v>56</v>
      </c>
      <c r="D52" s="2" t="s">
        <v>57</v>
      </c>
      <c r="E52" s="8"/>
      <c r="F52" s="2"/>
      <c r="G52" s="2"/>
      <c r="H52" s="2"/>
      <c r="I52" s="51" t="s">
        <v>205</v>
      </c>
      <c r="J52" s="51" t="s">
        <v>205</v>
      </c>
      <c r="K52" s="51" t="s">
        <v>205</v>
      </c>
      <c r="L52" s="51" t="s">
        <v>205</v>
      </c>
      <c r="M52" s="8"/>
    </row>
    <row r="53" spans="2:13" ht="12.75">
      <c r="B53" s="8"/>
      <c r="C53" s="8"/>
      <c r="D53" s="2" t="s">
        <v>54</v>
      </c>
      <c r="E53" s="2"/>
      <c r="F53" s="2"/>
      <c r="G53" s="2"/>
      <c r="H53" s="8"/>
      <c r="I53" s="169" t="s">
        <v>205</v>
      </c>
      <c r="J53" s="169" t="s">
        <v>205</v>
      </c>
      <c r="K53" s="169" t="s">
        <v>205</v>
      </c>
      <c r="L53" s="169" t="s">
        <v>205</v>
      </c>
      <c r="M53" s="8"/>
    </row>
    <row r="54" spans="2:13" ht="12.75">
      <c r="B54" s="9"/>
      <c r="C54" s="8"/>
      <c r="D54" s="2" t="s">
        <v>58</v>
      </c>
      <c r="E54" s="8"/>
      <c r="F54" s="8"/>
      <c r="G54" s="8"/>
      <c r="H54" s="8"/>
      <c r="I54" s="44"/>
      <c r="J54" s="208"/>
      <c r="K54" s="44"/>
      <c r="L54" s="208"/>
      <c r="M54" s="8"/>
    </row>
    <row r="55" spans="2:13" ht="12.75">
      <c r="B55" s="9"/>
      <c r="C55" s="8"/>
      <c r="D55" s="8"/>
      <c r="E55" s="8"/>
      <c r="F55" s="8"/>
      <c r="G55" s="8"/>
      <c r="H55" s="8"/>
      <c r="I55" s="43"/>
      <c r="J55" s="43"/>
      <c r="K55" s="43"/>
      <c r="L55" s="43"/>
      <c r="M55" s="8"/>
    </row>
    <row r="56" spans="2:13" ht="12.75">
      <c r="B56" s="2" t="s">
        <v>59</v>
      </c>
      <c r="C56" s="8"/>
      <c r="D56" s="8"/>
      <c r="E56" s="8"/>
      <c r="F56" s="8"/>
      <c r="G56" s="8"/>
      <c r="H56" s="8"/>
      <c r="I56" s="8"/>
      <c r="J56" s="8"/>
      <c r="K56" s="8"/>
      <c r="L56" s="8"/>
      <c r="M56" s="8"/>
    </row>
    <row r="57" ht="12.75">
      <c r="B57" s="7"/>
    </row>
    <row r="58" ht="12.75">
      <c r="B58" s="7"/>
    </row>
    <row r="59" ht="12.75"/>
    <row r="60" ht="12.75"/>
    <row r="61" ht="12.75"/>
    <row r="62" ht="12.75"/>
    <row r="63" spans="2:11" ht="12.75">
      <c r="B63" s="10" t="s">
        <v>303</v>
      </c>
      <c r="C63" s="8"/>
      <c r="D63" s="8"/>
      <c r="E63" s="8"/>
      <c r="F63" s="8"/>
      <c r="G63" s="8"/>
      <c r="H63" s="8"/>
      <c r="I63" s="8"/>
      <c r="J63" s="8"/>
      <c r="K63" s="8"/>
    </row>
    <row r="64" spans="2:12" ht="12.75">
      <c r="B64" s="8"/>
      <c r="C64" s="8"/>
      <c r="D64" s="8"/>
      <c r="E64" s="8"/>
      <c r="F64" s="8"/>
      <c r="G64" s="8"/>
      <c r="H64" s="8"/>
      <c r="I64" s="8"/>
      <c r="J64" s="8"/>
      <c r="K64" s="8"/>
      <c r="L64" s="153" t="s">
        <v>214</v>
      </c>
    </row>
    <row r="65" spans="2:12" ht="12.75">
      <c r="B65" s="8"/>
      <c r="C65" s="8"/>
      <c r="D65" s="8"/>
      <c r="E65" s="8"/>
      <c r="F65" s="8"/>
      <c r="G65" s="8"/>
      <c r="I65" s="16"/>
      <c r="J65" s="16" t="s">
        <v>92</v>
      </c>
      <c r="L65" s="16" t="s">
        <v>91</v>
      </c>
    </row>
    <row r="66" spans="2:12" ht="12.75">
      <c r="B66" s="8"/>
      <c r="C66" s="8"/>
      <c r="D66" s="8"/>
      <c r="F66" s="16"/>
      <c r="G66" s="16"/>
      <c r="H66" s="19"/>
      <c r="J66" s="16" t="s">
        <v>93</v>
      </c>
      <c r="L66" s="16" t="s">
        <v>61</v>
      </c>
    </row>
    <row r="67" spans="2:12" ht="12.75">
      <c r="B67" s="8"/>
      <c r="C67" s="8"/>
      <c r="D67" s="8"/>
      <c r="E67" s="8"/>
      <c r="F67" s="8"/>
      <c r="H67" s="19" t="s">
        <v>45</v>
      </c>
      <c r="J67" s="95">
        <f>I19</f>
        <v>40451</v>
      </c>
      <c r="L67" s="159">
        <v>40178</v>
      </c>
    </row>
    <row r="68" spans="2:12" ht="12.75">
      <c r="B68" s="8"/>
      <c r="C68" s="8"/>
      <c r="D68" s="8"/>
      <c r="E68" s="8"/>
      <c r="F68" s="8"/>
      <c r="H68" s="67"/>
      <c r="J68" s="16" t="s">
        <v>46</v>
      </c>
      <c r="L68" s="16" t="s">
        <v>46</v>
      </c>
    </row>
    <row r="69" spans="2:12" ht="12.75">
      <c r="B69" s="8"/>
      <c r="C69" s="8"/>
      <c r="D69" s="8"/>
      <c r="E69" s="8"/>
      <c r="F69" s="8"/>
      <c r="H69" s="67"/>
      <c r="I69" s="8"/>
      <c r="J69" s="16"/>
      <c r="K69" s="8"/>
      <c r="L69" s="16"/>
    </row>
    <row r="70" spans="2:12" ht="12.75">
      <c r="B70" s="9" t="s">
        <v>62</v>
      </c>
      <c r="C70" s="8"/>
      <c r="D70" s="8"/>
      <c r="E70" s="8"/>
      <c r="F70" s="8"/>
      <c r="H70" s="67"/>
      <c r="I70" s="8"/>
      <c r="J70" s="44"/>
      <c r="K70" s="44"/>
      <c r="L70" s="44"/>
    </row>
    <row r="71" spans="2:12" ht="12.75">
      <c r="B71" s="2" t="s">
        <v>63</v>
      </c>
      <c r="C71" s="8"/>
      <c r="D71" s="8"/>
      <c r="E71" s="8"/>
      <c r="F71" s="8"/>
      <c r="H71" s="67"/>
      <c r="I71" s="8"/>
      <c r="J71" s="44"/>
      <c r="K71" s="44"/>
      <c r="L71" s="44"/>
    </row>
    <row r="72" spans="2:12" ht="12.75">
      <c r="B72" s="8"/>
      <c r="C72" s="2" t="s">
        <v>64</v>
      </c>
      <c r="D72" s="8"/>
      <c r="E72" s="2"/>
      <c r="F72" s="2"/>
      <c r="H72" s="19" t="s">
        <v>94</v>
      </c>
      <c r="I72" s="8"/>
      <c r="J72" s="44">
        <v>35216</v>
      </c>
      <c r="K72" s="45"/>
      <c r="L72" s="44">
        <v>35946</v>
      </c>
    </row>
    <row r="73" spans="2:12" ht="12.75">
      <c r="B73" s="8"/>
      <c r="C73" s="2" t="s">
        <v>342</v>
      </c>
      <c r="D73" s="8"/>
      <c r="E73" s="8"/>
      <c r="F73" s="11"/>
      <c r="H73" s="67"/>
      <c r="I73" s="8"/>
      <c r="J73" s="45">
        <v>5525</v>
      </c>
      <c r="K73" s="44"/>
      <c r="L73" s="45">
        <v>5747</v>
      </c>
    </row>
    <row r="74" spans="2:15" ht="12.75">
      <c r="B74" s="8"/>
      <c r="C74" s="8"/>
      <c r="D74" s="8"/>
      <c r="E74" s="8"/>
      <c r="F74" s="8"/>
      <c r="H74" s="67"/>
      <c r="I74" s="24"/>
      <c r="J74" s="52">
        <f>SUM(J72:J73)</f>
        <v>40741</v>
      </c>
      <c r="K74" s="53"/>
      <c r="L74" s="52">
        <f>SUM(L72:L73)</f>
        <v>41693</v>
      </c>
      <c r="O74" s="73"/>
    </row>
    <row r="75" spans="2:15" ht="12.75">
      <c r="B75" s="8"/>
      <c r="C75" s="8"/>
      <c r="D75" s="8"/>
      <c r="E75" s="8"/>
      <c r="F75" s="8"/>
      <c r="H75" s="67"/>
      <c r="I75" s="56"/>
      <c r="J75" s="54"/>
      <c r="K75" s="55"/>
      <c r="L75" s="54"/>
      <c r="O75" s="73"/>
    </row>
    <row r="76" spans="2:11" ht="12.75">
      <c r="B76" s="2" t="s">
        <v>65</v>
      </c>
      <c r="C76" s="8"/>
      <c r="D76" s="8"/>
      <c r="E76" s="8"/>
      <c r="F76" s="8"/>
      <c r="H76" s="67"/>
      <c r="I76" s="8"/>
      <c r="J76" s="44"/>
      <c r="K76" s="44"/>
    </row>
    <row r="77" spans="2:13" ht="12.75">
      <c r="B77" s="8"/>
      <c r="C77" s="2" t="s">
        <v>66</v>
      </c>
      <c r="D77" s="8"/>
      <c r="E77" s="8"/>
      <c r="F77" s="8"/>
      <c r="H77" s="19" t="s">
        <v>51</v>
      </c>
      <c r="I77" s="8"/>
      <c r="J77" s="44">
        <v>21640</v>
      </c>
      <c r="K77" s="44"/>
      <c r="L77" s="44">
        <v>18653</v>
      </c>
      <c r="M77" s="6"/>
    </row>
    <row r="78" spans="2:12" ht="12.75">
      <c r="B78" s="8"/>
      <c r="C78" s="2" t="s">
        <v>67</v>
      </c>
      <c r="D78" s="8"/>
      <c r="E78" s="8"/>
      <c r="F78" s="8"/>
      <c r="H78" s="67"/>
      <c r="I78" s="8"/>
      <c r="J78" s="44">
        <f>38340-36-1</f>
        <v>38303</v>
      </c>
      <c r="K78" s="44"/>
      <c r="L78" s="44">
        <f>31826-24</f>
        <v>31802</v>
      </c>
    </row>
    <row r="79" spans="2:12" ht="12.75">
      <c r="B79" s="8"/>
      <c r="C79" s="2" t="s">
        <v>68</v>
      </c>
      <c r="D79" s="8"/>
      <c r="E79" s="11"/>
      <c r="F79" s="8"/>
      <c r="H79" s="67"/>
      <c r="I79" s="8"/>
      <c r="J79" s="44">
        <v>13235</v>
      </c>
      <c r="K79" s="44"/>
      <c r="L79" s="44">
        <v>6259</v>
      </c>
    </row>
    <row r="80" spans="2:12" ht="12.75">
      <c r="B80" s="8"/>
      <c r="C80" s="2" t="s">
        <v>69</v>
      </c>
      <c r="D80" s="8"/>
      <c r="E80" s="8"/>
      <c r="F80" s="8"/>
      <c r="H80" s="67"/>
      <c r="I80" s="8"/>
      <c r="J80" s="44">
        <v>267</v>
      </c>
      <c r="K80" s="44"/>
      <c r="L80" s="44">
        <v>199</v>
      </c>
    </row>
    <row r="81" spans="2:15" ht="12.75">
      <c r="B81" s="8"/>
      <c r="C81" s="2" t="s">
        <v>70</v>
      </c>
      <c r="D81" s="8"/>
      <c r="E81" s="8"/>
      <c r="F81" s="8"/>
      <c r="H81" s="67"/>
      <c r="I81" s="8"/>
      <c r="J81" s="44">
        <v>11084</v>
      </c>
      <c r="K81" s="44"/>
      <c r="L81" s="44">
        <f>31840</f>
        <v>31840</v>
      </c>
      <c r="O81" s="75"/>
    </row>
    <row r="82" spans="2:16" ht="12.75">
      <c r="B82" s="8"/>
      <c r="C82" s="2" t="s">
        <v>71</v>
      </c>
      <c r="D82" s="8"/>
      <c r="E82" s="8"/>
      <c r="F82" s="8"/>
      <c r="H82" s="69"/>
      <c r="I82" s="8"/>
      <c r="J82" s="44">
        <v>16891</v>
      </c>
      <c r="K82" s="46"/>
      <c r="L82" s="44">
        <v>4978</v>
      </c>
      <c r="M82" s="103"/>
      <c r="O82" s="75"/>
      <c r="P82" s="103"/>
    </row>
    <row r="83" spans="2:15" ht="12.75">
      <c r="B83" s="8"/>
      <c r="C83" s="8"/>
      <c r="D83" s="8"/>
      <c r="E83" s="8"/>
      <c r="F83" s="8"/>
      <c r="H83" s="67"/>
      <c r="I83" s="24"/>
      <c r="J83" s="52">
        <f>SUM(J77:J82)</f>
        <v>101420</v>
      </c>
      <c r="K83" s="53"/>
      <c r="L83" s="52">
        <f>SUM(L77:L82)</f>
        <v>93731</v>
      </c>
      <c r="O83" s="73"/>
    </row>
    <row r="84" spans="2:12" ht="13.5" thickBot="1">
      <c r="B84" s="9" t="s">
        <v>72</v>
      </c>
      <c r="C84" s="8"/>
      <c r="D84" s="8"/>
      <c r="E84" s="8"/>
      <c r="F84" s="8"/>
      <c r="H84" s="67"/>
      <c r="I84" s="35"/>
      <c r="J84" s="57">
        <f>J74+J83</f>
        <v>142161</v>
      </c>
      <c r="K84" s="48"/>
      <c r="L84" s="57">
        <f>L74+L83</f>
        <v>135424</v>
      </c>
    </row>
    <row r="85" spans="2:12" ht="13.5" thickTop="1">
      <c r="B85" s="2"/>
      <c r="C85" s="8"/>
      <c r="D85" s="8"/>
      <c r="E85" s="8"/>
      <c r="F85" s="8"/>
      <c r="H85" s="67"/>
      <c r="I85" s="8"/>
      <c r="J85" s="44"/>
      <c r="K85" s="44"/>
      <c r="L85" s="44"/>
    </row>
    <row r="86" spans="2:12" ht="12.75">
      <c r="B86" s="2"/>
      <c r="C86" s="8"/>
      <c r="D86" s="8"/>
      <c r="E86" s="8"/>
      <c r="F86" s="8"/>
      <c r="H86" s="67"/>
      <c r="I86" s="8"/>
      <c r="J86" s="44"/>
      <c r="K86" s="44"/>
      <c r="L86" s="44"/>
    </row>
    <row r="87" spans="2:12" ht="12.75">
      <c r="B87" s="9" t="s">
        <v>73</v>
      </c>
      <c r="C87" s="8"/>
      <c r="D87" s="8"/>
      <c r="E87" s="8"/>
      <c r="F87" s="8"/>
      <c r="H87" s="67"/>
      <c r="I87" s="8"/>
      <c r="J87" s="44"/>
      <c r="K87" s="44"/>
      <c r="L87" s="44"/>
    </row>
    <row r="88" spans="2:12" ht="12.75">
      <c r="B88" s="2" t="s">
        <v>74</v>
      </c>
      <c r="C88" s="8"/>
      <c r="D88" s="8"/>
      <c r="E88" s="8"/>
      <c r="F88" s="8"/>
      <c r="H88" s="67"/>
      <c r="I88" s="8"/>
      <c r="J88" s="44"/>
      <c r="K88" s="44"/>
      <c r="L88" s="44"/>
    </row>
    <row r="89" spans="2:13" ht="12.75">
      <c r="B89" s="8"/>
      <c r="C89" s="2" t="s">
        <v>75</v>
      </c>
      <c r="D89" s="8"/>
      <c r="E89" s="8"/>
      <c r="F89" s="8"/>
      <c r="H89" s="19" t="s">
        <v>206</v>
      </c>
      <c r="I89" s="8"/>
      <c r="J89" s="44">
        <v>40957</v>
      </c>
      <c r="K89" s="44"/>
      <c r="L89" s="44">
        <v>40957</v>
      </c>
      <c r="M89" s="6"/>
    </row>
    <row r="90" spans="2:12" ht="12.75">
      <c r="B90" s="8"/>
      <c r="C90" s="2" t="s">
        <v>218</v>
      </c>
      <c r="D90" s="8"/>
      <c r="E90" s="8"/>
      <c r="F90" s="8"/>
      <c r="H90" s="67"/>
      <c r="I90" s="8"/>
      <c r="J90" s="44">
        <v>-2409</v>
      </c>
      <c r="K90" s="44"/>
      <c r="L90" s="44">
        <v>-213</v>
      </c>
    </row>
    <row r="91" spans="2:12" ht="12.75">
      <c r="B91" s="8"/>
      <c r="C91" s="2" t="s">
        <v>76</v>
      </c>
      <c r="D91" s="8"/>
      <c r="E91" s="8"/>
      <c r="F91" s="8"/>
      <c r="H91" s="67"/>
      <c r="I91" s="8"/>
      <c r="J91" s="44">
        <v>7162</v>
      </c>
      <c r="K91" s="44"/>
      <c r="L91" s="44">
        <v>7162</v>
      </c>
    </row>
    <row r="92" spans="2:22" ht="12.75">
      <c r="B92" s="8"/>
      <c r="C92" s="2" t="s">
        <v>77</v>
      </c>
      <c r="D92" s="8"/>
      <c r="E92" s="8"/>
      <c r="F92" s="8"/>
      <c r="H92" s="67"/>
      <c r="I92" s="8"/>
      <c r="J92" s="44">
        <v>1244</v>
      </c>
      <c r="K92" s="44"/>
      <c r="L92" s="44">
        <v>838</v>
      </c>
      <c r="N92" s="4"/>
      <c r="S92" s="6"/>
      <c r="T92" s="4"/>
      <c r="V92" s="6"/>
    </row>
    <row r="93" spans="2:22" ht="12.75">
      <c r="B93" s="8"/>
      <c r="C93" s="2" t="s">
        <v>207</v>
      </c>
      <c r="D93" s="8"/>
      <c r="E93" s="8"/>
      <c r="F93" s="8"/>
      <c r="H93" s="67"/>
      <c r="I93" s="8"/>
      <c r="J93" s="44">
        <v>1648</v>
      </c>
      <c r="K93" s="44"/>
      <c r="L93" s="44">
        <v>2849</v>
      </c>
      <c r="M93" s="103"/>
      <c r="N93" s="4"/>
      <c r="S93" s="6"/>
      <c r="T93" s="4"/>
      <c r="V93" s="6"/>
    </row>
    <row r="94" spans="2:12" ht="12.75">
      <c r="B94" s="8"/>
      <c r="C94" s="2" t="s">
        <v>78</v>
      </c>
      <c r="D94" s="8"/>
      <c r="E94" s="8"/>
      <c r="F94" s="8"/>
      <c r="H94" s="69"/>
      <c r="I94" s="8"/>
      <c r="J94" s="44">
        <v>59480</v>
      </c>
      <c r="K94" s="46"/>
      <c r="L94" s="44">
        <v>54716</v>
      </c>
    </row>
    <row r="95" spans="2:13" ht="12.75">
      <c r="B95" s="2" t="s">
        <v>79</v>
      </c>
      <c r="C95" s="8"/>
      <c r="D95" s="8"/>
      <c r="E95" s="8"/>
      <c r="F95" s="8"/>
      <c r="H95" s="67"/>
      <c r="I95" s="24"/>
      <c r="J95" s="52">
        <f>SUM(J89:J94)</f>
        <v>108082</v>
      </c>
      <c r="K95" s="52"/>
      <c r="L95" s="58">
        <f>SUM(L89:L94)</f>
        <v>106309</v>
      </c>
      <c r="M95" s="14"/>
    </row>
    <row r="96" spans="2:13" ht="12.75">
      <c r="B96" s="2"/>
      <c r="C96" s="8"/>
      <c r="D96" s="8"/>
      <c r="E96" s="8"/>
      <c r="F96" s="8"/>
      <c r="H96" s="67"/>
      <c r="I96" s="8"/>
      <c r="J96" s="44"/>
      <c r="K96" s="44"/>
      <c r="L96" s="44"/>
      <c r="M96" s="14"/>
    </row>
    <row r="97" spans="2:12" ht="12.75">
      <c r="B97" s="2" t="s">
        <v>80</v>
      </c>
      <c r="C97" s="8"/>
      <c r="D97" s="8"/>
      <c r="E97" s="8"/>
      <c r="F97" s="8"/>
      <c r="H97" s="67"/>
      <c r="I97" s="8"/>
      <c r="J97" s="44"/>
      <c r="K97" s="44"/>
      <c r="L97" s="44"/>
    </row>
    <row r="98" spans="2:15" ht="12.75">
      <c r="B98" s="8"/>
      <c r="C98" s="2" t="s">
        <v>215</v>
      </c>
      <c r="D98" s="8"/>
      <c r="E98" s="8"/>
      <c r="F98" s="8"/>
      <c r="H98" s="67"/>
      <c r="I98" s="8"/>
      <c r="J98" s="44">
        <v>1232</v>
      </c>
      <c r="K98" s="44"/>
      <c r="L98" s="44">
        <v>1138</v>
      </c>
      <c r="O98" s="75"/>
    </row>
    <row r="99" spans="2:12" ht="12.75">
      <c r="B99" s="8"/>
      <c r="C99" s="2" t="s">
        <v>81</v>
      </c>
      <c r="D99" s="8"/>
      <c r="E99" s="8"/>
      <c r="F99" s="8"/>
      <c r="H99" s="67"/>
      <c r="I99" s="8"/>
      <c r="J99" s="44">
        <v>926</v>
      </c>
      <c r="K99" s="44"/>
      <c r="L99" s="44">
        <v>1013</v>
      </c>
    </row>
    <row r="100" spans="2:15" ht="12.75">
      <c r="B100" s="2" t="s">
        <v>49</v>
      </c>
      <c r="C100" s="8"/>
      <c r="D100" s="8"/>
      <c r="E100" s="8"/>
      <c r="F100" s="8"/>
      <c r="H100" s="67"/>
      <c r="I100" s="24"/>
      <c r="J100" s="52">
        <f>SUM(J98:J99)</f>
        <v>2158</v>
      </c>
      <c r="K100" s="53"/>
      <c r="L100" s="52">
        <f>SUM(L98:L99)</f>
        <v>2151</v>
      </c>
      <c r="O100" s="73"/>
    </row>
    <row r="101" spans="2:15" ht="12.75">
      <c r="B101" s="2"/>
      <c r="C101" s="8"/>
      <c r="D101" s="8"/>
      <c r="E101" s="8"/>
      <c r="F101" s="8"/>
      <c r="H101" s="67"/>
      <c r="I101" s="8"/>
      <c r="J101" s="44"/>
      <c r="K101" s="46"/>
      <c r="L101" s="44"/>
      <c r="O101" s="73"/>
    </row>
    <row r="102" spans="2:12" ht="12.75">
      <c r="B102" s="2" t="s">
        <v>82</v>
      </c>
      <c r="C102" s="8"/>
      <c r="D102" s="8"/>
      <c r="E102" s="8"/>
      <c r="F102" s="8"/>
      <c r="H102" s="67"/>
      <c r="I102" s="8"/>
      <c r="J102" s="44"/>
      <c r="K102" s="44"/>
      <c r="L102" s="44"/>
    </row>
    <row r="103" spans="2:12" ht="12.75">
      <c r="B103" s="8"/>
      <c r="C103" s="2" t="s">
        <v>83</v>
      </c>
      <c r="D103" s="8"/>
      <c r="E103" s="8"/>
      <c r="F103" s="8"/>
      <c r="H103" s="67"/>
      <c r="I103" s="8"/>
      <c r="J103" s="44">
        <v>21328</v>
      </c>
      <c r="K103" s="44"/>
      <c r="L103" s="44">
        <v>18100</v>
      </c>
    </row>
    <row r="104" spans="2:12" ht="12.75">
      <c r="B104" s="8"/>
      <c r="C104" s="2" t="s">
        <v>84</v>
      </c>
      <c r="D104" s="8"/>
      <c r="E104" s="8"/>
      <c r="F104" s="8"/>
      <c r="H104" s="67"/>
      <c r="I104" s="8"/>
      <c r="J104" s="44">
        <v>6977</v>
      </c>
      <c r="K104" s="44"/>
      <c r="L104" s="44">
        <v>6418</v>
      </c>
    </row>
    <row r="105" spans="2:12" ht="12.75">
      <c r="B105" s="8"/>
      <c r="C105" s="2" t="s">
        <v>1</v>
      </c>
      <c r="D105" s="8"/>
      <c r="E105" s="8"/>
      <c r="F105" s="2"/>
      <c r="H105" s="67"/>
      <c r="I105" s="8"/>
      <c r="J105" s="45">
        <v>152</v>
      </c>
      <c r="K105" s="44"/>
      <c r="L105" s="45">
        <v>250</v>
      </c>
    </row>
    <row r="106" spans="2:12" ht="12.75">
      <c r="B106" s="8"/>
      <c r="C106" s="2" t="s">
        <v>85</v>
      </c>
      <c r="D106" s="2"/>
      <c r="E106" s="8"/>
      <c r="F106" s="2"/>
      <c r="H106" s="19" t="s">
        <v>95</v>
      </c>
      <c r="I106" s="8"/>
      <c r="J106" s="45">
        <v>703</v>
      </c>
      <c r="K106" s="44"/>
      <c r="L106" s="45">
        <f>672+1222-5</f>
        <v>1889</v>
      </c>
    </row>
    <row r="107" spans="2:12" ht="12.75">
      <c r="B107" s="8"/>
      <c r="C107" s="2" t="s">
        <v>86</v>
      </c>
      <c r="D107" s="8"/>
      <c r="E107" s="8"/>
      <c r="F107" s="8"/>
      <c r="H107" s="67"/>
      <c r="I107" s="8"/>
      <c r="J107" s="44">
        <v>786</v>
      </c>
      <c r="K107" s="44"/>
      <c r="L107" s="44">
        <v>307</v>
      </c>
    </row>
    <row r="108" spans="2:12" ht="12.75">
      <c r="B108" s="8"/>
      <c r="C108" s="2" t="s">
        <v>22</v>
      </c>
      <c r="D108" s="8"/>
      <c r="E108" s="8"/>
      <c r="F108" s="8"/>
      <c r="H108" s="67"/>
      <c r="I108" s="8"/>
      <c r="J108" s="44">
        <v>1975</v>
      </c>
      <c r="K108" s="44"/>
      <c r="L108" s="44">
        <v>0</v>
      </c>
    </row>
    <row r="109" spans="2:14" ht="12.75">
      <c r="B109" s="8"/>
      <c r="C109" s="8"/>
      <c r="D109" s="8"/>
      <c r="E109" s="8"/>
      <c r="F109" s="8"/>
      <c r="H109" s="67"/>
      <c r="I109" s="24"/>
      <c r="J109" s="52">
        <f>SUM(J103:J108)</f>
        <v>31921</v>
      </c>
      <c r="K109" s="52"/>
      <c r="L109" s="52">
        <f>SUM(L103:L108)</f>
        <v>26964</v>
      </c>
      <c r="M109" s="14"/>
      <c r="N109" s="5"/>
    </row>
    <row r="110" spans="2:15" ht="12.75">
      <c r="B110" s="2" t="s">
        <v>87</v>
      </c>
      <c r="C110" s="8"/>
      <c r="D110" s="8"/>
      <c r="E110" s="8"/>
      <c r="F110" s="8"/>
      <c r="H110" s="67"/>
      <c r="I110" s="24"/>
      <c r="J110" s="59">
        <f>J100+J109</f>
        <v>34079</v>
      </c>
      <c r="K110" s="52"/>
      <c r="L110" s="59">
        <f>L100+L109</f>
        <v>29115</v>
      </c>
      <c r="O110" s="116"/>
    </row>
    <row r="111" spans="2:16" ht="13.5" thickBot="1">
      <c r="B111" s="9" t="s">
        <v>96</v>
      </c>
      <c r="C111" s="8"/>
      <c r="D111" s="8"/>
      <c r="E111" s="8"/>
      <c r="F111" s="13"/>
      <c r="H111" s="67"/>
      <c r="I111" s="35"/>
      <c r="J111" s="48">
        <f>J95+J110</f>
        <v>142161</v>
      </c>
      <c r="K111" s="48"/>
      <c r="L111" s="48">
        <f>L95+L110</f>
        <v>135424</v>
      </c>
      <c r="O111" s="75"/>
      <c r="P111" s="75"/>
    </row>
    <row r="112" spans="2:15" ht="13.5" thickTop="1">
      <c r="B112" s="2"/>
      <c r="C112" s="8"/>
      <c r="D112" s="8"/>
      <c r="E112" s="8"/>
      <c r="F112" s="8"/>
      <c r="H112" s="67"/>
      <c r="I112" s="8"/>
      <c r="J112" s="44"/>
      <c r="K112" s="44"/>
      <c r="L112" s="44"/>
      <c r="O112" s="116"/>
    </row>
    <row r="113" spans="2:12" ht="12.75">
      <c r="B113" s="2"/>
      <c r="C113" s="8"/>
      <c r="D113" s="8"/>
      <c r="E113" s="8"/>
      <c r="F113" s="8"/>
      <c r="H113" s="67"/>
      <c r="I113" s="8"/>
      <c r="J113" s="44"/>
      <c r="K113" s="44"/>
      <c r="L113" s="44"/>
    </row>
    <row r="114" spans="2:12" ht="12.75">
      <c r="B114" s="2" t="s">
        <v>88</v>
      </c>
      <c r="C114" s="8"/>
      <c r="D114" s="8"/>
      <c r="E114" s="8"/>
      <c r="F114" s="8"/>
      <c r="H114" s="70"/>
      <c r="I114" s="33"/>
      <c r="J114" s="44"/>
      <c r="K114" s="44"/>
      <c r="L114" s="44"/>
    </row>
    <row r="115" spans="2:12" ht="13.5" thickBot="1">
      <c r="B115" s="2" t="s">
        <v>89</v>
      </c>
      <c r="C115" s="8"/>
      <c r="D115" s="8"/>
      <c r="E115" s="12"/>
      <c r="F115" s="8"/>
      <c r="G115" s="18"/>
      <c r="H115" s="70"/>
      <c r="I115" s="60"/>
      <c r="J115" s="61">
        <f>J95/K49</f>
        <v>2.679342571704802</v>
      </c>
      <c r="K115" s="49"/>
      <c r="L115" s="61">
        <f>L95/L89</f>
        <v>2.5956246795419586</v>
      </c>
    </row>
    <row r="116" spans="2:8" ht="13.5" thickTop="1">
      <c r="B116" s="3" t="s">
        <v>48</v>
      </c>
      <c r="H116" s="70"/>
    </row>
    <row r="117" ht="12.75">
      <c r="B117" s="3"/>
    </row>
    <row r="118" ht="12.75">
      <c r="B118" s="3"/>
    </row>
    <row r="119" ht="12.75">
      <c r="B119" s="3"/>
    </row>
    <row r="120" ht="12.75">
      <c r="B120" s="3"/>
    </row>
    <row r="121" ht="12.75">
      <c r="B121" s="3"/>
    </row>
    <row r="122" ht="12.75">
      <c r="B122" s="3"/>
    </row>
    <row r="123" ht="12.75"/>
    <row r="124" spans="2:15" s="8" customFormat="1" ht="12.75">
      <c r="B124" s="10" t="s">
        <v>343</v>
      </c>
      <c r="O124" s="71"/>
    </row>
    <row r="125" spans="2:15" s="8" customFormat="1" ht="12.75">
      <c r="B125" s="9"/>
      <c r="O125" s="71"/>
    </row>
    <row r="126" spans="2:15" s="8" customFormat="1" ht="12.75">
      <c r="B126" s="2"/>
      <c r="O126" s="71"/>
    </row>
    <row r="127" spans="7:15" s="8" customFormat="1" ht="12.75">
      <c r="G127" s="18"/>
      <c r="H127" s="18"/>
      <c r="I127" s="19" t="s">
        <v>97</v>
      </c>
      <c r="J127" s="18"/>
      <c r="K127" s="18"/>
      <c r="L127" s="18"/>
      <c r="O127" s="71"/>
    </row>
    <row r="128" spans="7:15" s="8" customFormat="1" ht="12.75">
      <c r="G128" s="16" t="s">
        <v>48</v>
      </c>
      <c r="H128" s="18"/>
      <c r="I128" s="19" t="s">
        <v>221</v>
      </c>
      <c r="L128" s="16" t="s">
        <v>98</v>
      </c>
      <c r="O128" s="71"/>
    </row>
    <row r="129" spans="7:15" s="8" customFormat="1" ht="12.75">
      <c r="G129" s="18"/>
      <c r="H129" s="18"/>
      <c r="J129" s="18"/>
      <c r="K129" s="62" t="s">
        <v>99</v>
      </c>
      <c r="M129" s="18"/>
      <c r="O129" s="71"/>
    </row>
    <row r="130" spans="7:21" s="8" customFormat="1" ht="12.75">
      <c r="G130" s="20" t="s">
        <v>100</v>
      </c>
      <c r="H130" s="20" t="s">
        <v>101</v>
      </c>
      <c r="I130" s="113" t="s">
        <v>219</v>
      </c>
      <c r="J130" s="20" t="s">
        <v>106</v>
      </c>
      <c r="K130" s="20" t="s">
        <v>337</v>
      </c>
      <c r="L130" s="117" t="s">
        <v>109</v>
      </c>
      <c r="M130" s="20"/>
      <c r="O130" s="71"/>
      <c r="U130" s="9"/>
    </row>
    <row r="131" spans="7:21" s="8" customFormat="1" ht="12.75">
      <c r="G131" s="20" t="s">
        <v>102</v>
      </c>
      <c r="H131" s="20" t="s">
        <v>104</v>
      </c>
      <c r="I131" s="113" t="s">
        <v>220</v>
      </c>
      <c r="J131" s="20" t="s">
        <v>105</v>
      </c>
      <c r="K131" s="20" t="s">
        <v>105</v>
      </c>
      <c r="L131" s="62" t="s">
        <v>107</v>
      </c>
      <c r="M131" s="20" t="s">
        <v>108</v>
      </c>
      <c r="O131" s="71"/>
      <c r="S131" s="9"/>
      <c r="T131" s="9"/>
      <c r="U131" s="9"/>
    </row>
    <row r="132" spans="7:15" s="8" customFormat="1" ht="12.75">
      <c r="G132" s="20" t="s">
        <v>46</v>
      </c>
      <c r="H132" s="20" t="s">
        <v>46</v>
      </c>
      <c r="I132" s="20" t="s">
        <v>46</v>
      </c>
      <c r="J132" s="20" t="s">
        <v>46</v>
      </c>
      <c r="K132" s="20" t="s">
        <v>46</v>
      </c>
      <c r="L132" s="20" t="s">
        <v>46</v>
      </c>
      <c r="M132" s="20" t="s">
        <v>46</v>
      </c>
      <c r="O132" s="71"/>
    </row>
    <row r="133" spans="2:15" s="8" customFormat="1" ht="12.75">
      <c r="B133" s="2"/>
      <c r="O133" s="71"/>
    </row>
    <row r="134" spans="2:15" s="8" customFormat="1" ht="12.75">
      <c r="B134" s="10" t="s">
        <v>32</v>
      </c>
      <c r="G134" s="44"/>
      <c r="H134" s="44"/>
      <c r="J134" s="44"/>
      <c r="K134" s="44"/>
      <c r="L134" s="44"/>
      <c r="M134" s="44"/>
      <c r="O134" s="71"/>
    </row>
    <row r="135" spans="2:15" s="8" customFormat="1" ht="12.75">
      <c r="B135" s="2"/>
      <c r="G135" s="44"/>
      <c r="H135" s="44"/>
      <c r="J135" s="44"/>
      <c r="K135" s="44"/>
      <c r="L135" s="44"/>
      <c r="M135" s="44"/>
      <c r="O135" s="71"/>
    </row>
    <row r="136" spans="2:15" s="8" customFormat="1" ht="12.75">
      <c r="B136" s="2" t="s">
        <v>334</v>
      </c>
      <c r="D136" s="2"/>
      <c r="E136" s="11"/>
      <c r="F136" s="2"/>
      <c r="G136" s="66">
        <v>40957</v>
      </c>
      <c r="H136" s="66">
        <v>7162</v>
      </c>
      <c r="I136" s="176">
        <v>-213</v>
      </c>
      <c r="J136" s="54">
        <v>838</v>
      </c>
      <c r="K136" s="54">
        <f>+L93</f>
        <v>2849</v>
      </c>
      <c r="L136" s="54">
        <v>54735</v>
      </c>
      <c r="M136" s="54">
        <f>SUM(G136:L136)</f>
        <v>106328</v>
      </c>
      <c r="O136" s="71"/>
    </row>
    <row r="137" spans="2:15" s="8" customFormat="1" ht="12.75">
      <c r="B137" s="2" t="s">
        <v>335</v>
      </c>
      <c r="D137" s="2"/>
      <c r="E137" s="11"/>
      <c r="F137" s="2"/>
      <c r="G137" s="193">
        <v>0</v>
      </c>
      <c r="H137" s="193">
        <v>0</v>
      </c>
      <c r="I137" s="175">
        <v>0</v>
      </c>
      <c r="J137" s="181">
        <v>0</v>
      </c>
      <c r="K137" s="181">
        <v>0</v>
      </c>
      <c r="L137" s="181">
        <f>-15-4</f>
        <v>-19</v>
      </c>
      <c r="M137" s="181">
        <f>SUM(G137:L137)</f>
        <v>-19</v>
      </c>
      <c r="O137" s="71"/>
    </row>
    <row r="138" spans="2:15" s="8" customFormat="1" ht="12.75">
      <c r="B138" s="2" t="s">
        <v>336</v>
      </c>
      <c r="D138" s="2"/>
      <c r="E138" s="11"/>
      <c r="F138" s="2"/>
      <c r="G138" s="47">
        <f aca="true" t="shared" si="0" ref="G138:M138">SUM(G136:G137)</f>
        <v>40957</v>
      </c>
      <c r="H138" s="47">
        <f t="shared" si="0"/>
        <v>7162</v>
      </c>
      <c r="I138" s="47">
        <f t="shared" si="0"/>
        <v>-213</v>
      </c>
      <c r="J138" s="47">
        <f t="shared" si="0"/>
        <v>838</v>
      </c>
      <c r="K138" s="47">
        <f t="shared" si="0"/>
        <v>2849</v>
      </c>
      <c r="L138" s="47">
        <f t="shared" si="0"/>
        <v>54716</v>
      </c>
      <c r="M138" s="47">
        <f t="shared" si="0"/>
        <v>106309</v>
      </c>
      <c r="O138" s="71"/>
    </row>
    <row r="139" spans="2:15" s="8" customFormat="1" ht="12.75">
      <c r="B139" s="2"/>
      <c r="D139" s="2"/>
      <c r="E139" s="11"/>
      <c r="F139" s="2"/>
      <c r="G139" s="66"/>
      <c r="H139" s="66"/>
      <c r="I139" s="66"/>
      <c r="J139" s="66"/>
      <c r="K139" s="66"/>
      <c r="L139" s="66"/>
      <c r="M139" s="66"/>
      <c r="O139" s="71"/>
    </row>
    <row r="140" spans="2:15" s="8" customFormat="1" ht="12.75">
      <c r="B140" s="2" t="s">
        <v>345</v>
      </c>
      <c r="D140" s="2"/>
      <c r="E140" s="11"/>
      <c r="F140" s="2"/>
      <c r="G140" s="66">
        <v>0</v>
      </c>
      <c r="H140" s="66">
        <v>0</v>
      </c>
      <c r="I140" s="98">
        <v>-2196</v>
      </c>
      <c r="J140" s="45">
        <v>0</v>
      </c>
      <c r="K140" s="45">
        <v>0</v>
      </c>
      <c r="L140" s="44">
        <f>-J140</f>
        <v>0</v>
      </c>
      <c r="M140" s="54">
        <f>SUM(G140:L140)</f>
        <v>-2196</v>
      </c>
      <c r="O140" s="71"/>
    </row>
    <row r="141" spans="2:15" s="8" customFormat="1" ht="12.75">
      <c r="B141" s="2" t="s">
        <v>344</v>
      </c>
      <c r="D141" s="2"/>
      <c r="E141" s="2"/>
      <c r="F141" s="2"/>
      <c r="G141" s="45">
        <v>0</v>
      </c>
      <c r="H141" s="45">
        <v>0</v>
      </c>
      <c r="I141" s="98">
        <v>0</v>
      </c>
      <c r="J141" s="45">
        <v>406</v>
      </c>
      <c r="K141" s="45">
        <v>0</v>
      </c>
      <c r="L141" s="44">
        <f>-J141</f>
        <v>-406</v>
      </c>
      <c r="M141" s="54">
        <f>SUM(G141:L141)</f>
        <v>0</v>
      </c>
      <c r="O141" s="71"/>
    </row>
    <row r="142" spans="2:15" s="8" customFormat="1" ht="12.75">
      <c r="B142" s="2" t="s">
        <v>299</v>
      </c>
      <c r="G142" s="44">
        <v>0</v>
      </c>
      <c r="H142" s="44">
        <v>0</v>
      </c>
      <c r="I142" s="98">
        <v>0</v>
      </c>
      <c r="J142" s="44">
        <v>0</v>
      </c>
      <c r="K142" s="44">
        <f>+K38</f>
        <v>-1201</v>
      </c>
      <c r="L142" s="44">
        <f>+K35</f>
        <v>7145</v>
      </c>
      <c r="M142" s="54">
        <f>SUM(G142:L142)</f>
        <v>5944</v>
      </c>
      <c r="O142" s="71"/>
    </row>
    <row r="143" spans="2:15" s="8" customFormat="1" ht="12.75">
      <c r="B143" s="2" t="s">
        <v>22</v>
      </c>
      <c r="G143" s="44">
        <v>0</v>
      </c>
      <c r="H143" s="44">
        <v>0</v>
      </c>
      <c r="I143" s="98">
        <v>0</v>
      </c>
      <c r="J143" s="44">
        <v>0</v>
      </c>
      <c r="K143" s="44">
        <v>0</v>
      </c>
      <c r="L143" s="44">
        <v>-1975</v>
      </c>
      <c r="M143" s="54">
        <f>SUM(G143:L143)</f>
        <v>-1975</v>
      </c>
      <c r="O143" s="71"/>
    </row>
    <row r="144" spans="2:21" s="8" customFormat="1" ht="13.5" thickBot="1">
      <c r="B144" s="2" t="s">
        <v>7</v>
      </c>
      <c r="E144" s="11"/>
      <c r="F144" s="2"/>
      <c r="G144" s="57">
        <f>SUM(G138:G143)</f>
        <v>40957</v>
      </c>
      <c r="H144" s="57">
        <f aca="true" t="shared" si="1" ref="H144:M144">SUM(H138:H143)</f>
        <v>7162</v>
      </c>
      <c r="I144" s="57">
        <f t="shared" si="1"/>
        <v>-2409</v>
      </c>
      <c r="J144" s="57">
        <f t="shared" si="1"/>
        <v>1244</v>
      </c>
      <c r="K144" s="57">
        <f t="shared" si="1"/>
        <v>1648</v>
      </c>
      <c r="L144" s="57">
        <f t="shared" si="1"/>
        <v>59480</v>
      </c>
      <c r="M144" s="57">
        <f t="shared" si="1"/>
        <v>108082</v>
      </c>
      <c r="O144" s="74"/>
      <c r="P144" s="100"/>
      <c r="Q144" s="100"/>
      <c r="R144" s="100"/>
      <c r="S144" s="100"/>
      <c r="T144" s="100"/>
      <c r="U144" s="98"/>
    </row>
    <row r="145" spans="7:15" s="8" customFormat="1" ht="13.5" thickTop="1">
      <c r="G145" s="44"/>
      <c r="H145" s="44"/>
      <c r="I145" s="98"/>
      <c r="J145" s="45"/>
      <c r="K145" s="44"/>
      <c r="L145" s="44"/>
      <c r="M145" s="44"/>
      <c r="O145" s="71"/>
    </row>
    <row r="146" spans="2:15" s="8" customFormat="1" ht="12.75">
      <c r="B146" s="107"/>
      <c r="G146" s="44"/>
      <c r="H146" s="44"/>
      <c r="J146" s="44"/>
      <c r="K146" s="44"/>
      <c r="L146" s="44"/>
      <c r="M146" s="44"/>
      <c r="O146" s="71"/>
    </row>
    <row r="147" spans="1:15" s="8" customFormat="1" ht="12.75">
      <c r="A147" s="107"/>
      <c r="B147" s="10" t="s">
        <v>20</v>
      </c>
      <c r="G147" s="161"/>
      <c r="H147" s="44"/>
      <c r="J147" s="44"/>
      <c r="K147" s="44"/>
      <c r="L147" s="44"/>
      <c r="M147" s="44"/>
      <c r="N147" s="71"/>
      <c r="O147" s="71"/>
    </row>
    <row r="148" spans="2:15" s="8" customFormat="1" ht="12.75">
      <c r="B148" s="2"/>
      <c r="G148" s="44"/>
      <c r="H148" s="44"/>
      <c r="J148" s="44"/>
      <c r="K148" s="44"/>
      <c r="L148" s="44"/>
      <c r="M148" s="44"/>
      <c r="O148" s="71"/>
    </row>
    <row r="149" spans="2:15" s="8" customFormat="1" ht="12.75">
      <c r="B149" s="2" t="s">
        <v>216</v>
      </c>
      <c r="D149" s="2"/>
      <c r="E149" s="11"/>
      <c r="F149" s="2"/>
      <c r="G149" s="66">
        <v>40957</v>
      </c>
      <c r="H149" s="66">
        <v>7162</v>
      </c>
      <c r="I149" s="98">
        <v>0</v>
      </c>
      <c r="J149" s="54">
        <v>838</v>
      </c>
      <c r="K149" s="54">
        <v>2096</v>
      </c>
      <c r="L149" s="54">
        <v>52158</v>
      </c>
      <c r="M149" s="54">
        <f>SUM(G149:L149)</f>
        <v>103211</v>
      </c>
      <c r="O149" s="71"/>
    </row>
    <row r="150" spans="2:15" s="8" customFormat="1" ht="12.75">
      <c r="B150" s="2" t="s">
        <v>345</v>
      </c>
      <c r="D150" s="2"/>
      <c r="E150" s="11"/>
      <c r="F150" s="2"/>
      <c r="G150" s="66">
        <v>0</v>
      </c>
      <c r="H150" s="66">
        <v>0</v>
      </c>
      <c r="I150" s="98">
        <v>-7</v>
      </c>
      <c r="J150" s="45">
        <v>0</v>
      </c>
      <c r="K150" s="45">
        <v>0</v>
      </c>
      <c r="L150" s="44">
        <f>-J150</f>
        <v>0</v>
      </c>
      <c r="M150" s="54">
        <f>SUM(G150:L150)</f>
        <v>-7</v>
      </c>
      <c r="O150" s="71"/>
    </row>
    <row r="151" spans="2:15" s="8" customFormat="1" ht="12.75">
      <c r="B151" s="2" t="s">
        <v>103</v>
      </c>
      <c r="D151" s="2"/>
      <c r="E151" s="2"/>
      <c r="F151" s="2"/>
      <c r="G151" s="45">
        <v>0</v>
      </c>
      <c r="H151" s="45">
        <v>0</v>
      </c>
      <c r="I151" s="98">
        <v>0</v>
      </c>
      <c r="J151" s="45">
        <v>0</v>
      </c>
      <c r="K151" s="45">
        <v>0</v>
      </c>
      <c r="L151" s="44">
        <f>-J151</f>
        <v>0</v>
      </c>
      <c r="M151" s="44">
        <f>SUM(G151:L151)</f>
        <v>0</v>
      </c>
      <c r="O151" s="71"/>
    </row>
    <row r="152" spans="2:15" s="8" customFormat="1" ht="12.75">
      <c r="B152" s="2"/>
      <c r="G152" s="44"/>
      <c r="H152" s="44"/>
      <c r="I152" s="98"/>
      <c r="J152" s="44"/>
      <c r="K152" s="44"/>
      <c r="L152" s="44"/>
      <c r="M152" s="44"/>
      <c r="O152" s="71"/>
    </row>
    <row r="153" spans="2:15" s="8" customFormat="1" ht="12.75">
      <c r="B153" s="2" t="s">
        <v>299</v>
      </c>
      <c r="D153" s="2"/>
      <c r="E153" s="2"/>
      <c r="F153" s="2"/>
      <c r="G153" s="45">
        <v>0</v>
      </c>
      <c r="H153" s="45">
        <v>0</v>
      </c>
      <c r="I153" s="98">
        <v>0</v>
      </c>
      <c r="J153" s="45">
        <v>0</v>
      </c>
      <c r="K153" s="44">
        <v>748</v>
      </c>
      <c r="L153" s="44">
        <v>4366</v>
      </c>
      <c r="M153" s="44">
        <f>SUM(G153:L153)</f>
        <v>5114</v>
      </c>
      <c r="O153" s="71"/>
    </row>
    <row r="154" spans="2:15" s="8" customFormat="1" ht="12.75">
      <c r="B154" s="2" t="s">
        <v>217</v>
      </c>
      <c r="F154" s="2"/>
      <c r="G154" s="45"/>
      <c r="H154" s="45"/>
      <c r="I154" s="98"/>
      <c r="J154" s="45"/>
      <c r="K154" s="45"/>
      <c r="L154" s="44">
        <v>-2866</v>
      </c>
      <c r="M154" s="44">
        <f>SUM(G154:L154)</f>
        <v>-2866</v>
      </c>
      <c r="O154" s="71"/>
    </row>
    <row r="155" spans="2:15" s="8" customFormat="1" ht="13.5" thickBot="1">
      <c r="B155" s="2" t="s">
        <v>21</v>
      </c>
      <c r="E155" s="11"/>
      <c r="F155" s="2"/>
      <c r="G155" s="57">
        <f aca="true" t="shared" si="2" ref="G155:M155">SUM(G149:G154)</f>
        <v>40957</v>
      </c>
      <c r="H155" s="57">
        <f t="shared" si="2"/>
        <v>7162</v>
      </c>
      <c r="I155" s="57">
        <f t="shared" si="2"/>
        <v>-7</v>
      </c>
      <c r="J155" s="57">
        <f t="shared" si="2"/>
        <v>838</v>
      </c>
      <c r="K155" s="57">
        <f t="shared" si="2"/>
        <v>2844</v>
      </c>
      <c r="L155" s="57">
        <f t="shared" si="2"/>
        <v>53658</v>
      </c>
      <c r="M155" s="57">
        <f t="shared" si="2"/>
        <v>105452</v>
      </c>
      <c r="O155" s="71"/>
    </row>
    <row r="156" spans="2:12" ht="13.5" thickTop="1">
      <c r="B156" s="3"/>
      <c r="G156" s="167"/>
      <c r="H156" s="167"/>
      <c r="I156" s="167"/>
      <c r="J156" s="167"/>
      <c r="K156" s="167"/>
      <c r="L156" s="167"/>
    </row>
    <row r="157" spans="2:12" ht="12.75">
      <c r="B157" s="3"/>
      <c r="G157" s="167"/>
      <c r="H157" s="167"/>
      <c r="I157" s="167"/>
      <c r="J157" s="167"/>
      <c r="K157" s="167"/>
      <c r="L157" s="167"/>
    </row>
    <row r="158" spans="2:12" ht="12.75">
      <c r="B158" s="3"/>
      <c r="G158" s="167"/>
      <c r="H158" s="167"/>
      <c r="I158" s="167"/>
      <c r="J158" s="167"/>
      <c r="K158" s="167"/>
      <c r="L158" s="167"/>
    </row>
    <row r="159" ht="12.75">
      <c r="B159" s="3"/>
    </row>
    <row r="160" ht="12.75">
      <c r="B160" s="4"/>
    </row>
    <row r="161" ht="12.75">
      <c r="B161" s="4"/>
    </row>
    <row r="162" ht="12.75">
      <c r="B162" s="7"/>
    </row>
    <row r="163" spans="2:15" s="8" customFormat="1" ht="12.75">
      <c r="B163" s="9"/>
      <c r="O163" s="71"/>
    </row>
    <row r="164" spans="2:15" s="8" customFormat="1" ht="12.75">
      <c r="B164" s="10" t="s">
        <v>304</v>
      </c>
      <c r="O164" s="71"/>
    </row>
    <row r="165" spans="2:15" s="8" customFormat="1" ht="12.75">
      <c r="B165" s="10"/>
      <c r="K165" s="209"/>
      <c r="O165" s="71"/>
    </row>
    <row r="166" spans="9:15" s="8" customFormat="1" ht="12.75">
      <c r="I166" s="16" t="s">
        <v>33</v>
      </c>
      <c r="K166" s="16" t="s">
        <v>33</v>
      </c>
      <c r="O166" s="71"/>
    </row>
    <row r="167" spans="9:21" s="8" customFormat="1" ht="12.75">
      <c r="I167" s="16" t="s">
        <v>43</v>
      </c>
      <c r="K167" s="16" t="s">
        <v>43</v>
      </c>
      <c r="O167" s="71"/>
      <c r="U167" s="2"/>
    </row>
    <row r="168" spans="9:28" s="8" customFormat="1" ht="12.75">
      <c r="I168" s="95">
        <f>I19</f>
        <v>40451</v>
      </c>
      <c r="J168" s="97"/>
      <c r="K168" s="95">
        <f>J19</f>
        <v>40086</v>
      </c>
      <c r="L168" s="97"/>
      <c r="O168" s="71"/>
      <c r="U168" s="2"/>
      <c r="Z168" s="21"/>
      <c r="AB168" s="21"/>
    </row>
    <row r="169" spans="9:15" s="8" customFormat="1" ht="12.75">
      <c r="I169" s="16" t="s">
        <v>46</v>
      </c>
      <c r="K169" s="16" t="s">
        <v>46</v>
      </c>
      <c r="O169" s="71"/>
    </row>
    <row r="170" spans="2:15" s="8" customFormat="1" ht="12.75">
      <c r="B170" s="9"/>
      <c r="L170" s="56"/>
      <c r="O170" s="71"/>
    </row>
    <row r="171" spans="2:15" s="8" customFormat="1" ht="12.75">
      <c r="B171" s="2" t="s">
        <v>346</v>
      </c>
      <c r="G171" s="11"/>
      <c r="I171" s="45">
        <f>K33</f>
        <v>8384</v>
      </c>
      <c r="J171" s="45"/>
      <c r="K171" s="44">
        <f>L33</f>
        <v>4689</v>
      </c>
      <c r="L171" s="54"/>
      <c r="O171" s="74"/>
    </row>
    <row r="172" spans="2:15" s="8" customFormat="1" ht="12.75">
      <c r="B172" s="2" t="s">
        <v>110</v>
      </c>
      <c r="I172" s="44"/>
      <c r="J172" s="44"/>
      <c r="K172" s="44"/>
      <c r="L172" s="54"/>
      <c r="O172" s="71"/>
    </row>
    <row r="173" spans="2:15" s="8" customFormat="1" ht="12.75">
      <c r="B173" s="2"/>
      <c r="I173" s="44"/>
      <c r="J173" s="44"/>
      <c r="K173" s="44"/>
      <c r="L173" s="54"/>
      <c r="O173" s="71"/>
    </row>
    <row r="174" spans="2:15" s="8" customFormat="1" ht="12.75">
      <c r="B174" s="2" t="s">
        <v>111</v>
      </c>
      <c r="H174" s="11"/>
      <c r="I174" s="44">
        <v>5087</v>
      </c>
      <c r="J174" s="45"/>
      <c r="K174" s="44">
        <v>5134</v>
      </c>
      <c r="L174" s="66"/>
      <c r="O174" s="71"/>
    </row>
    <row r="175" spans="2:15" s="8" customFormat="1" ht="12.75">
      <c r="B175" s="2" t="s">
        <v>112</v>
      </c>
      <c r="C175" s="2"/>
      <c r="D175" s="2"/>
      <c r="F175" s="2"/>
      <c r="I175" s="44">
        <v>-608</v>
      </c>
      <c r="J175" s="54"/>
      <c r="K175" s="44">
        <v>142</v>
      </c>
      <c r="L175" s="54"/>
      <c r="O175" s="71"/>
    </row>
    <row r="176" spans="2:15" s="8" customFormat="1" ht="12.75">
      <c r="B176" s="2" t="s">
        <v>113</v>
      </c>
      <c r="I176" s="64">
        <f>SUM(I171:I175)</f>
        <v>12863</v>
      </c>
      <c r="J176" s="66"/>
      <c r="K176" s="64">
        <f>SUM(K171:K175)</f>
        <v>9965</v>
      </c>
      <c r="L176" s="66"/>
      <c r="M176" s="2"/>
      <c r="O176" s="71"/>
    </row>
    <row r="177" spans="4:15" s="8" customFormat="1" ht="12.75">
      <c r="D177" s="11"/>
      <c r="E177" s="2"/>
      <c r="F177" s="11"/>
      <c r="I177" s="44"/>
      <c r="J177" s="44"/>
      <c r="K177" s="44"/>
      <c r="L177" s="54"/>
      <c r="O177" s="71"/>
    </row>
    <row r="178" spans="2:15" s="8" customFormat="1" ht="12.75">
      <c r="B178" s="2" t="s">
        <v>114</v>
      </c>
      <c r="I178" s="44"/>
      <c r="J178" s="44"/>
      <c r="K178" s="44"/>
      <c r="L178" s="44"/>
      <c r="O178" s="71"/>
    </row>
    <row r="179" spans="3:15" s="8" customFormat="1" ht="12.75">
      <c r="C179" s="2" t="s">
        <v>115</v>
      </c>
      <c r="G179" s="2"/>
      <c r="I179" s="45">
        <v>-16513</v>
      </c>
      <c r="J179" s="44"/>
      <c r="K179" s="45">
        <v>-8669</v>
      </c>
      <c r="L179" s="44"/>
      <c r="O179" s="71"/>
    </row>
    <row r="180" spans="3:21" s="8" customFormat="1" ht="12.75">
      <c r="C180" s="2" t="s">
        <v>116</v>
      </c>
      <c r="F180" s="2"/>
      <c r="H180" s="2"/>
      <c r="I180" s="44">
        <v>2644</v>
      </c>
      <c r="J180" s="44"/>
      <c r="K180" s="44">
        <v>1982</v>
      </c>
      <c r="L180" s="44"/>
      <c r="O180" s="71"/>
      <c r="S180" s="2"/>
      <c r="U180" s="2"/>
    </row>
    <row r="181" spans="2:20" s="8" customFormat="1" ht="12.75">
      <c r="B181" s="2" t="s">
        <v>117</v>
      </c>
      <c r="E181" s="11"/>
      <c r="G181" s="11"/>
      <c r="I181" s="52">
        <f>SUM(I176:I180)</f>
        <v>-1006</v>
      </c>
      <c r="J181" s="44"/>
      <c r="K181" s="52">
        <f>SUM(K176:K180)</f>
        <v>3278</v>
      </c>
      <c r="L181" s="44"/>
      <c r="O181" s="71"/>
      <c r="R181" s="2"/>
      <c r="T181" s="2"/>
    </row>
    <row r="182" spans="2:20" s="8" customFormat="1" ht="12.75">
      <c r="B182" s="2"/>
      <c r="E182" s="11"/>
      <c r="G182" s="11"/>
      <c r="I182" s="44"/>
      <c r="J182" s="44"/>
      <c r="K182" s="54"/>
      <c r="L182" s="44"/>
      <c r="O182" s="71"/>
      <c r="R182" s="2"/>
      <c r="T182" s="2"/>
    </row>
    <row r="183" spans="2:15" s="8" customFormat="1" ht="12.75">
      <c r="B183" s="2" t="s">
        <v>118</v>
      </c>
      <c r="I183" s="44"/>
      <c r="J183" s="44"/>
      <c r="K183" s="44"/>
      <c r="L183" s="44"/>
      <c r="O183" s="71"/>
    </row>
    <row r="184" spans="3:15" s="8" customFormat="1" ht="12.75">
      <c r="C184" s="151" t="s">
        <v>347</v>
      </c>
      <c r="F184" s="2"/>
      <c r="I184" s="45">
        <v>53</v>
      </c>
      <c r="J184" s="44"/>
      <c r="K184" s="45">
        <v>71</v>
      </c>
      <c r="L184" s="44"/>
      <c r="O184" s="71"/>
    </row>
    <row r="185" spans="3:26" s="8" customFormat="1" ht="12.75">
      <c r="C185" s="2" t="s">
        <v>119</v>
      </c>
      <c r="H185" s="2"/>
      <c r="I185" s="44">
        <f>-4399-1</f>
        <v>-4400</v>
      </c>
      <c r="J185" s="45"/>
      <c r="K185" s="44">
        <f>-7-3287</f>
        <v>-3294</v>
      </c>
      <c r="L185" s="44"/>
      <c r="M185" s="2"/>
      <c r="O185" s="71"/>
      <c r="X185" s="2"/>
      <c r="Z185" s="2"/>
    </row>
    <row r="186" spans="9:26" s="8" customFormat="1" ht="12.75">
      <c r="I186" s="59">
        <f>SUM(I184:I185)</f>
        <v>-4347</v>
      </c>
      <c r="J186" s="44"/>
      <c r="K186" s="59">
        <f>SUM(K184:K185)</f>
        <v>-3223</v>
      </c>
      <c r="L186" s="44"/>
      <c r="M186" s="2"/>
      <c r="O186" s="71"/>
      <c r="X186" s="2"/>
      <c r="Z186" s="2"/>
    </row>
    <row r="187" spans="9:15" s="8" customFormat="1" ht="12.75">
      <c r="I187" s="44"/>
      <c r="J187" s="44"/>
      <c r="K187" s="66"/>
      <c r="L187" s="44"/>
      <c r="O187" s="71"/>
    </row>
    <row r="188" spans="2:15" s="8" customFormat="1" ht="12.75">
      <c r="B188" s="2" t="s">
        <v>120</v>
      </c>
      <c r="I188" s="44"/>
      <c r="J188" s="44"/>
      <c r="K188" s="44"/>
      <c r="L188" s="44"/>
      <c r="O188" s="71"/>
    </row>
    <row r="189" spans="3:15" s="8" customFormat="1" ht="12.75">
      <c r="C189" s="2" t="s">
        <v>2</v>
      </c>
      <c r="H189" s="2"/>
      <c r="I189" s="44">
        <v>-2196</v>
      </c>
      <c r="J189" s="45"/>
      <c r="K189" s="44">
        <v>-2866</v>
      </c>
      <c r="L189" s="44"/>
      <c r="O189" s="71"/>
    </row>
    <row r="190" spans="3:37" s="8" customFormat="1" ht="12.75">
      <c r="C190" s="2" t="s">
        <v>121</v>
      </c>
      <c r="H190" s="2"/>
      <c r="I190" s="44">
        <v>-1252</v>
      </c>
      <c r="J190" s="45"/>
      <c r="K190" s="44">
        <v>-687</v>
      </c>
      <c r="L190" s="44"/>
      <c r="O190" s="71"/>
      <c r="V190" s="2"/>
      <c r="X190" s="2"/>
      <c r="AI190" s="2">
        <v>-295</v>
      </c>
      <c r="AK190" s="11">
        <v>-3452</v>
      </c>
    </row>
    <row r="191" spans="9:15" s="8" customFormat="1" ht="12.75">
      <c r="I191" s="59">
        <f>SUM(I189:I190)</f>
        <v>-3448</v>
      </c>
      <c r="J191" s="44"/>
      <c r="K191" s="59">
        <f>SUM(K189:K190)</f>
        <v>-3553</v>
      </c>
      <c r="L191" s="44"/>
      <c r="O191" s="71"/>
    </row>
    <row r="192" spans="2:15" s="8" customFormat="1" ht="12.75">
      <c r="B192" s="2"/>
      <c r="I192" s="44"/>
      <c r="J192" s="44"/>
      <c r="K192" s="44"/>
      <c r="L192" s="44"/>
      <c r="O192" s="71"/>
    </row>
    <row r="193" spans="2:15" s="8" customFormat="1" ht="12.75">
      <c r="B193" s="2" t="s">
        <v>3</v>
      </c>
      <c r="E193" s="11"/>
      <c r="G193" s="11"/>
      <c r="H193" s="98"/>
      <c r="I193" s="44">
        <f>I181+I186+I191</f>
        <v>-8801</v>
      </c>
      <c r="J193" s="44"/>
      <c r="K193" s="44">
        <f>K181+K186+K191</f>
        <v>-3498</v>
      </c>
      <c r="L193" s="44"/>
      <c r="O193" s="71"/>
    </row>
    <row r="194" spans="2:15" s="8" customFormat="1" ht="12.75">
      <c r="B194" s="2"/>
      <c r="I194" s="44"/>
      <c r="J194" s="44"/>
      <c r="K194" s="44"/>
      <c r="L194" s="44"/>
      <c r="O194" s="71"/>
    </row>
    <row r="195" spans="2:15" s="8" customFormat="1" ht="12.75">
      <c r="B195" s="2" t="s">
        <v>122</v>
      </c>
      <c r="F195" s="2"/>
      <c r="H195" s="2"/>
      <c r="I195" s="44">
        <v>-73</v>
      </c>
      <c r="J195" s="44"/>
      <c r="K195" s="44">
        <v>300</v>
      </c>
      <c r="L195" s="44"/>
      <c r="O195" s="71"/>
    </row>
    <row r="196" spans="2:15" s="8" customFormat="1" ht="12.75">
      <c r="B196" s="2"/>
      <c r="I196" s="44"/>
      <c r="J196" s="44"/>
      <c r="K196" s="44"/>
      <c r="L196" s="44"/>
      <c r="N196" s="98"/>
      <c r="O196" s="71"/>
    </row>
    <row r="197" spans="2:15" s="8" customFormat="1" ht="12.75">
      <c r="B197" s="2" t="s">
        <v>4</v>
      </c>
      <c r="D197" s="11"/>
      <c r="E197" s="2"/>
      <c r="F197" s="11"/>
      <c r="I197" s="44">
        <v>36146</v>
      </c>
      <c r="J197" s="44"/>
      <c r="K197" s="44">
        <v>35671</v>
      </c>
      <c r="L197" s="44"/>
      <c r="M197" s="2"/>
      <c r="O197" s="71"/>
    </row>
    <row r="198" spans="9:16" s="8" customFormat="1" ht="12.75">
      <c r="I198" s="44"/>
      <c r="J198" s="44"/>
      <c r="K198" s="45"/>
      <c r="L198" s="44"/>
      <c r="N198" s="100"/>
      <c r="O198" s="71"/>
      <c r="P198" s="98"/>
    </row>
    <row r="199" spans="2:15" s="8" customFormat="1" ht="13.5" thickBot="1">
      <c r="B199" s="2" t="s">
        <v>5</v>
      </c>
      <c r="E199" s="11"/>
      <c r="G199" s="11"/>
      <c r="I199" s="48">
        <f>SUM(I193:I198)</f>
        <v>27272</v>
      </c>
      <c r="J199" s="44"/>
      <c r="K199" s="48">
        <f>SUM(K193:K198)</f>
        <v>32473</v>
      </c>
      <c r="L199" s="44"/>
      <c r="M199" s="2"/>
      <c r="O199" s="71"/>
    </row>
    <row r="200" spans="9:15" s="8" customFormat="1" ht="13.5" thickTop="1">
      <c r="I200" s="44"/>
      <c r="J200" s="44"/>
      <c r="K200" s="45"/>
      <c r="L200" s="44"/>
      <c r="O200" s="71"/>
    </row>
    <row r="201" spans="2:15" s="8" customFormat="1" ht="12.75" customHeight="1">
      <c r="B201" s="2"/>
      <c r="I201" s="44"/>
      <c r="J201" s="44"/>
      <c r="K201" s="44"/>
      <c r="L201" s="44"/>
      <c r="O201" s="71"/>
    </row>
    <row r="202" spans="2:15" s="8" customFormat="1" ht="12.75">
      <c r="B202" s="17" t="s">
        <v>6</v>
      </c>
      <c r="I202" s="44"/>
      <c r="J202" s="44"/>
      <c r="K202" s="44"/>
      <c r="L202" s="44"/>
      <c r="O202" s="71"/>
    </row>
    <row r="203" spans="3:15" s="8" customFormat="1" ht="12.75">
      <c r="C203" s="8" t="s">
        <v>123</v>
      </c>
      <c r="H203" s="22"/>
      <c r="I203" s="44">
        <f>-J106</f>
        <v>-703</v>
      </c>
      <c r="J203" s="65"/>
      <c r="K203" s="44">
        <v>-544</v>
      </c>
      <c r="L203" s="44"/>
      <c r="O203" s="74"/>
    </row>
    <row r="204" spans="3:15" s="8" customFormat="1" ht="12.75">
      <c r="C204" s="8" t="s">
        <v>124</v>
      </c>
      <c r="H204" s="22"/>
      <c r="I204" s="44">
        <f>+J81</f>
        <v>11084</v>
      </c>
      <c r="J204" s="65"/>
      <c r="K204" s="44">
        <v>16810</v>
      </c>
      <c r="L204" s="44"/>
      <c r="O204" s="74"/>
    </row>
    <row r="205" spans="3:21" s="8" customFormat="1" ht="12.75">
      <c r="C205" s="152" t="s">
        <v>230</v>
      </c>
      <c r="H205" s="22"/>
      <c r="I205" s="44">
        <v>195</v>
      </c>
      <c r="J205" s="65"/>
      <c r="K205" s="44">
        <v>4868</v>
      </c>
      <c r="L205" s="44"/>
      <c r="O205" s="74"/>
      <c r="S205" s="22"/>
      <c r="U205" s="22"/>
    </row>
    <row r="206" spans="3:15" s="8" customFormat="1" ht="12.75">
      <c r="C206" s="152" t="s">
        <v>15</v>
      </c>
      <c r="G206" s="22"/>
      <c r="I206" s="44">
        <f>16891-I205</f>
        <v>16696</v>
      </c>
      <c r="J206" s="44"/>
      <c r="K206" s="44">
        <f>16207-K205</f>
        <v>11339</v>
      </c>
      <c r="L206" s="44"/>
      <c r="O206" s="98"/>
    </row>
    <row r="207" spans="8:16" s="8" customFormat="1" ht="13.5" thickBot="1">
      <c r="H207" s="98"/>
      <c r="I207" s="48">
        <f>SUM(I203:I206)</f>
        <v>27272</v>
      </c>
      <c r="J207" s="44"/>
      <c r="K207" s="48">
        <f>SUM(K203:K206)</f>
        <v>32473</v>
      </c>
      <c r="L207" s="65"/>
      <c r="N207" s="22"/>
      <c r="O207" s="106"/>
      <c r="P207" s="74"/>
    </row>
    <row r="208" spans="12:16" s="8" customFormat="1" ht="13.5" thickTop="1">
      <c r="L208" s="22"/>
      <c r="N208" s="22"/>
      <c r="O208" s="74"/>
      <c r="P208" s="74"/>
    </row>
    <row r="209" spans="12:21" s="8" customFormat="1" ht="12.75">
      <c r="L209" s="22"/>
      <c r="N209" s="22"/>
      <c r="O209" s="71"/>
      <c r="P209" s="162"/>
      <c r="Q209" s="162"/>
      <c r="R209" s="162"/>
      <c r="S209" s="162"/>
      <c r="T209" s="104"/>
      <c r="U209" s="119"/>
    </row>
    <row r="210" spans="12:21" s="8" customFormat="1" ht="12.75">
      <c r="L210" s="22"/>
      <c r="O210" s="71"/>
      <c r="P210" s="161"/>
      <c r="Q210" s="161"/>
      <c r="R210" s="161"/>
      <c r="S210" s="161"/>
      <c r="T210" s="161"/>
      <c r="U210" s="161"/>
    </row>
    <row r="211" spans="2:21" s="8" customFormat="1" ht="12.75">
      <c r="B211" s="22"/>
      <c r="O211" s="71"/>
      <c r="P211" s="161"/>
      <c r="Q211" s="161"/>
      <c r="R211" s="161"/>
      <c r="S211" s="161"/>
      <c r="T211" s="161"/>
      <c r="U211" s="161"/>
    </row>
    <row r="212" spans="2:21" s="8" customFormat="1" ht="12.75">
      <c r="B212" s="23"/>
      <c r="O212" s="71"/>
      <c r="P212" s="161"/>
      <c r="Q212" s="161"/>
      <c r="R212" s="161"/>
      <c r="S212" s="161"/>
      <c r="T212" s="161"/>
      <c r="U212" s="161"/>
    </row>
    <row r="213" s="8" customFormat="1" ht="12.75">
      <c r="O213" s="71"/>
    </row>
    <row r="214" spans="1:12" ht="12.75">
      <c r="A214" s="8"/>
      <c r="B214" s="27" t="s">
        <v>340</v>
      </c>
      <c r="C214" s="24"/>
      <c r="D214" s="24"/>
      <c r="E214" s="24"/>
      <c r="F214" s="24"/>
      <c r="G214" s="24"/>
      <c r="H214" s="24"/>
      <c r="I214" s="24"/>
      <c r="J214" s="24"/>
      <c r="K214" s="24"/>
      <c r="L214" s="25"/>
    </row>
    <row r="216" ht="12.75">
      <c r="B216" s="26" t="s">
        <v>125</v>
      </c>
    </row>
    <row r="222" ht="12.75">
      <c r="N222" s="71"/>
    </row>
    <row r="223" ht="12.75">
      <c r="N223" s="71"/>
    </row>
    <row r="226" spans="1:13" ht="12.75">
      <c r="A226" s="164"/>
      <c r="B226" s="164"/>
      <c r="C226" s="164"/>
      <c r="D226" s="164"/>
      <c r="E226" s="164"/>
      <c r="F226" s="164"/>
      <c r="G226" s="164"/>
      <c r="H226" s="164"/>
      <c r="I226" s="164"/>
      <c r="J226" s="164"/>
      <c r="K226" s="164"/>
      <c r="L226" s="164"/>
      <c r="M226" s="164"/>
    </row>
    <row r="227" spans="1:14" ht="12.75">
      <c r="A227" s="164"/>
      <c r="B227" s="183" t="s">
        <v>126</v>
      </c>
      <c r="C227" s="183"/>
      <c r="D227" s="164"/>
      <c r="E227" s="164"/>
      <c r="F227" s="164"/>
      <c r="G227" s="164"/>
      <c r="H227" s="164"/>
      <c r="I227" s="164"/>
      <c r="J227" s="164"/>
      <c r="K227" s="164"/>
      <c r="L227" s="164"/>
      <c r="M227" s="164"/>
      <c r="N227" s="182"/>
    </row>
    <row r="228" spans="1:13" ht="12.75">
      <c r="A228" s="164"/>
      <c r="B228" s="164"/>
      <c r="C228" s="164"/>
      <c r="D228" s="164"/>
      <c r="E228" s="164"/>
      <c r="F228" s="164"/>
      <c r="G228" s="164"/>
      <c r="H228" s="164"/>
      <c r="I228" s="164"/>
      <c r="J228" s="164"/>
      <c r="K228" s="164"/>
      <c r="L228" s="164"/>
      <c r="M228" s="164"/>
    </row>
    <row r="229" spans="1:13" ht="12.75">
      <c r="A229" s="164"/>
      <c r="B229" s="164"/>
      <c r="C229" s="164"/>
      <c r="D229" s="164"/>
      <c r="E229" s="164"/>
      <c r="F229" s="164"/>
      <c r="G229" s="164"/>
      <c r="H229" s="164"/>
      <c r="I229" s="164"/>
      <c r="J229" s="164"/>
      <c r="K229" s="164"/>
      <c r="L229" s="164"/>
      <c r="M229" s="164"/>
    </row>
    <row r="230" spans="1:13" ht="12.75">
      <c r="A230" s="164"/>
      <c r="B230" s="164"/>
      <c r="C230" s="164"/>
      <c r="D230" s="164"/>
      <c r="E230" s="164"/>
      <c r="F230" s="164"/>
      <c r="G230" s="164"/>
      <c r="H230" s="164"/>
      <c r="I230" s="164"/>
      <c r="J230" s="164"/>
      <c r="K230" s="164"/>
      <c r="L230" s="164"/>
      <c r="M230" s="164"/>
    </row>
    <row r="231" spans="1:13" ht="12.75">
      <c r="A231" s="164"/>
      <c r="B231" s="164"/>
      <c r="C231" s="164"/>
      <c r="D231" s="164"/>
      <c r="E231" s="164"/>
      <c r="F231" s="164"/>
      <c r="G231" s="164"/>
      <c r="H231" s="164"/>
      <c r="I231" s="164"/>
      <c r="J231" s="164"/>
      <c r="K231" s="164"/>
      <c r="L231" s="164"/>
      <c r="M231" s="164"/>
    </row>
    <row r="232" spans="1:13" ht="12.75">
      <c r="A232" s="164"/>
      <c r="B232" s="164"/>
      <c r="C232" s="164"/>
      <c r="D232" s="164"/>
      <c r="E232" s="164"/>
      <c r="F232" s="164"/>
      <c r="G232" s="164"/>
      <c r="H232" s="164"/>
      <c r="I232" s="164"/>
      <c r="J232" s="164"/>
      <c r="K232" s="164"/>
      <c r="L232" s="164"/>
      <c r="M232" s="164"/>
    </row>
    <row r="233" spans="1:13" ht="12.75">
      <c r="A233" s="164"/>
      <c r="B233" s="164"/>
      <c r="C233" s="164"/>
      <c r="D233" s="164"/>
      <c r="E233" s="164"/>
      <c r="F233" s="164"/>
      <c r="G233" s="164"/>
      <c r="H233" s="164"/>
      <c r="I233" s="164"/>
      <c r="J233" s="164"/>
      <c r="K233" s="164"/>
      <c r="L233" s="164"/>
      <c r="M233" s="164"/>
    </row>
    <row r="234" spans="1:13" ht="12.75">
      <c r="A234" s="164"/>
      <c r="B234" s="164"/>
      <c r="C234" s="184"/>
      <c r="D234" s="164"/>
      <c r="E234" s="164"/>
      <c r="F234" s="164"/>
      <c r="G234" s="164"/>
      <c r="H234" s="164"/>
      <c r="I234" s="164"/>
      <c r="J234" s="164"/>
      <c r="K234" s="164"/>
      <c r="L234" s="164"/>
      <c r="M234" s="164"/>
    </row>
    <row r="235" spans="1:13" ht="12.75">
      <c r="A235" s="164"/>
      <c r="B235" s="164"/>
      <c r="C235" s="164" t="s">
        <v>233</v>
      </c>
      <c r="D235" s="164"/>
      <c r="E235" s="164"/>
      <c r="G235" s="164" t="s">
        <v>234</v>
      </c>
      <c r="H235" s="164"/>
      <c r="I235" s="164"/>
      <c r="J235" s="164"/>
      <c r="K235" s="164"/>
      <c r="L235" s="164"/>
      <c r="M235" s="164"/>
    </row>
    <row r="236" spans="1:13" ht="12.75">
      <c r="A236" s="164"/>
      <c r="B236" s="164"/>
      <c r="C236" s="164" t="s">
        <v>235</v>
      </c>
      <c r="D236" s="164"/>
      <c r="E236" s="164"/>
      <c r="G236" s="164" t="s">
        <v>306</v>
      </c>
      <c r="H236" s="164"/>
      <c r="I236" s="164"/>
      <c r="J236" s="164"/>
      <c r="K236" s="164"/>
      <c r="L236" s="164"/>
      <c r="M236" s="164"/>
    </row>
    <row r="237" spans="1:13" ht="12.75">
      <c r="A237" s="164"/>
      <c r="B237" s="164"/>
      <c r="C237" s="164" t="s">
        <v>236</v>
      </c>
      <c r="D237" s="164"/>
      <c r="E237" s="164"/>
      <c r="G237" s="164" t="s">
        <v>237</v>
      </c>
      <c r="H237" s="164"/>
      <c r="I237" s="164"/>
      <c r="J237" s="164"/>
      <c r="K237" s="164"/>
      <c r="L237" s="164"/>
      <c r="M237" s="164"/>
    </row>
    <row r="238" spans="1:13" ht="12.75">
      <c r="A238" s="164"/>
      <c r="B238" s="164"/>
      <c r="C238" s="164" t="s">
        <v>238</v>
      </c>
      <c r="D238" s="164"/>
      <c r="E238" s="164"/>
      <c r="G238" s="164" t="s">
        <v>239</v>
      </c>
      <c r="H238" s="164"/>
      <c r="I238" s="164"/>
      <c r="J238" s="185"/>
      <c r="K238" s="164"/>
      <c r="L238" s="164"/>
      <c r="M238" s="164"/>
    </row>
    <row r="239" spans="1:13" ht="12.75">
      <c r="A239" s="164"/>
      <c r="B239" s="164"/>
      <c r="C239" s="164" t="s">
        <v>240</v>
      </c>
      <c r="D239" s="164"/>
      <c r="E239" s="164"/>
      <c r="G239" s="164" t="s">
        <v>241</v>
      </c>
      <c r="H239" s="164"/>
      <c r="I239" s="164"/>
      <c r="J239" s="185"/>
      <c r="K239" s="164"/>
      <c r="L239" s="164"/>
      <c r="M239" s="164"/>
    </row>
    <row r="240" spans="1:13" ht="12.75">
      <c r="A240" s="164"/>
      <c r="B240" s="164"/>
      <c r="C240" s="164" t="s">
        <v>242</v>
      </c>
      <c r="D240" s="164"/>
      <c r="E240" s="164"/>
      <c r="G240" s="164" t="s">
        <v>243</v>
      </c>
      <c r="H240" s="164"/>
      <c r="I240" s="164"/>
      <c r="J240" s="185"/>
      <c r="K240" s="164"/>
      <c r="L240" s="164"/>
      <c r="M240" s="164"/>
    </row>
    <row r="241" spans="1:13" ht="12.75">
      <c r="A241" s="164"/>
      <c r="B241" s="164"/>
      <c r="C241" s="164" t="s">
        <v>316</v>
      </c>
      <c r="D241" s="164"/>
      <c r="E241" s="164"/>
      <c r="F241" s="164"/>
      <c r="G241" s="164" t="s">
        <v>306</v>
      </c>
      <c r="H241" s="164"/>
      <c r="I241" s="164"/>
      <c r="J241" s="185"/>
      <c r="K241" s="164"/>
      <c r="L241" s="164"/>
      <c r="M241" s="164"/>
    </row>
    <row r="242" spans="1:13" ht="12.75">
      <c r="A242" s="164"/>
      <c r="B242" s="164"/>
      <c r="C242" s="164" t="s">
        <v>317</v>
      </c>
      <c r="D242" s="164"/>
      <c r="E242" s="164"/>
      <c r="F242" s="164"/>
      <c r="G242" s="164" t="s">
        <v>307</v>
      </c>
      <c r="H242" s="164"/>
      <c r="I242" s="164"/>
      <c r="J242" s="185"/>
      <c r="K242" s="164"/>
      <c r="L242" s="164"/>
      <c r="M242" s="164"/>
    </row>
    <row r="243" spans="1:13" ht="12.75">
      <c r="A243" s="164"/>
      <c r="B243" s="164"/>
      <c r="C243" s="164" t="s">
        <v>318</v>
      </c>
      <c r="D243" s="164"/>
      <c r="E243" s="164"/>
      <c r="F243" s="164"/>
      <c r="G243" s="164" t="s">
        <v>308</v>
      </c>
      <c r="H243" s="164"/>
      <c r="I243" s="164"/>
      <c r="J243" s="185"/>
      <c r="K243" s="164"/>
      <c r="L243" s="164"/>
      <c r="M243" s="164"/>
    </row>
    <row r="244" spans="1:13" ht="12.75">
      <c r="A244" s="164"/>
      <c r="B244" s="164"/>
      <c r="C244" s="164" t="s">
        <v>319</v>
      </c>
      <c r="D244" s="164"/>
      <c r="E244" s="164"/>
      <c r="F244" s="164"/>
      <c r="G244" s="164" t="s">
        <v>310</v>
      </c>
      <c r="H244" s="164"/>
      <c r="I244" s="164"/>
      <c r="J244" s="164"/>
      <c r="K244" s="164"/>
      <c r="L244" s="164"/>
      <c r="M244" s="164"/>
    </row>
    <row r="245" spans="1:13" ht="12.75">
      <c r="A245" s="164"/>
      <c r="B245" s="164"/>
      <c r="C245" s="164" t="s">
        <v>320</v>
      </c>
      <c r="D245" s="164"/>
      <c r="E245" s="164"/>
      <c r="F245" s="164"/>
      <c r="G245" s="164" t="s">
        <v>309</v>
      </c>
      <c r="H245" s="164"/>
      <c r="I245" s="164"/>
      <c r="J245" s="164"/>
      <c r="K245" s="164"/>
      <c r="L245" s="164"/>
      <c r="M245" s="164"/>
    </row>
    <row r="246" spans="1:13" ht="12.75">
      <c r="A246" s="164"/>
      <c r="B246" s="164"/>
      <c r="C246" s="164" t="s">
        <v>321</v>
      </c>
      <c r="D246" s="164"/>
      <c r="E246" s="164"/>
      <c r="F246" s="164"/>
      <c r="G246" s="164" t="s">
        <v>47</v>
      </c>
      <c r="H246" s="164"/>
      <c r="I246" s="164"/>
      <c r="J246" s="164"/>
      <c r="K246" s="164"/>
      <c r="L246" s="164"/>
      <c r="M246" s="164"/>
    </row>
    <row r="247" spans="1:13" ht="12.75">
      <c r="A247" s="164"/>
      <c r="B247" s="164"/>
      <c r="C247" s="164" t="s">
        <v>322</v>
      </c>
      <c r="D247" s="164"/>
      <c r="E247" s="164"/>
      <c r="F247" s="164"/>
      <c r="G247" s="164" t="s">
        <v>311</v>
      </c>
      <c r="H247" s="164"/>
      <c r="I247" s="164"/>
      <c r="J247" s="164"/>
      <c r="K247" s="164"/>
      <c r="L247" s="164"/>
      <c r="M247" s="164"/>
    </row>
    <row r="248" spans="1:13" ht="12.75">
      <c r="A248" s="164"/>
      <c r="B248" s="164"/>
      <c r="C248" s="164" t="s">
        <v>323</v>
      </c>
      <c r="D248" s="164"/>
      <c r="E248" s="164"/>
      <c r="F248" s="164"/>
      <c r="G248" s="164" t="s">
        <v>312</v>
      </c>
      <c r="H248" s="164"/>
      <c r="I248" s="164"/>
      <c r="J248" s="164"/>
      <c r="K248" s="164"/>
      <c r="L248" s="164"/>
      <c r="M248" s="164"/>
    </row>
    <row r="249" spans="3:15" s="164" customFormat="1" ht="12.75">
      <c r="C249" s="164" t="s">
        <v>324</v>
      </c>
      <c r="G249" s="164" t="s">
        <v>313</v>
      </c>
      <c r="O249" s="72"/>
    </row>
    <row r="250" spans="3:15" s="164" customFormat="1" ht="12.75">
      <c r="C250" s="164" t="s">
        <v>325</v>
      </c>
      <c r="G250" s="164" t="s">
        <v>314</v>
      </c>
      <c r="O250" s="72"/>
    </row>
    <row r="251" spans="3:15" s="164" customFormat="1" ht="12.75">
      <c r="C251" s="164" t="s">
        <v>315</v>
      </c>
      <c r="G251" s="164" t="s">
        <v>243</v>
      </c>
      <c r="O251" s="72"/>
    </row>
    <row r="252" spans="3:15" s="164" customFormat="1" ht="12.75">
      <c r="C252" s="164" t="s">
        <v>244</v>
      </c>
      <c r="G252" s="164" t="s">
        <v>245</v>
      </c>
      <c r="O252" s="72"/>
    </row>
    <row r="253" spans="3:15" s="164" customFormat="1" ht="12.75">
      <c r="C253" s="164" t="s">
        <v>326</v>
      </c>
      <c r="G253" s="164" t="s">
        <v>246</v>
      </c>
      <c r="O253" s="72"/>
    </row>
    <row r="254" spans="3:15" s="164" customFormat="1" ht="12.75">
      <c r="C254" s="164" t="s">
        <v>327</v>
      </c>
      <c r="G254" s="164" t="s">
        <v>328</v>
      </c>
      <c r="O254" s="72"/>
    </row>
    <row r="255" s="164" customFormat="1" ht="12.75">
      <c r="O255" s="72"/>
    </row>
    <row r="256" s="164" customFormat="1" ht="12.75">
      <c r="O256" s="72"/>
    </row>
    <row r="257" s="164" customFormat="1" ht="12.75">
      <c r="O257" s="72"/>
    </row>
    <row r="258" s="164" customFormat="1" ht="12.75">
      <c r="O258" s="72"/>
    </row>
    <row r="259" s="164" customFormat="1" ht="12.75">
      <c r="O259" s="72"/>
    </row>
    <row r="260" s="164" customFormat="1" ht="12.75">
      <c r="O260" s="72"/>
    </row>
    <row r="261" spans="3:15" s="164" customFormat="1" ht="12.75">
      <c r="C261" s="183" t="s">
        <v>53</v>
      </c>
      <c r="D261" s="183" t="s">
        <v>247</v>
      </c>
      <c r="O261" s="72"/>
    </row>
    <row r="262" s="164" customFormat="1" ht="12.75">
      <c r="O262" s="72"/>
    </row>
    <row r="263" s="164" customFormat="1" ht="12.75">
      <c r="O263" s="72"/>
    </row>
    <row r="264" s="164" customFormat="1" ht="12.75">
      <c r="O264" s="72"/>
    </row>
    <row r="265" s="164" customFormat="1" ht="12.75">
      <c r="O265" s="72"/>
    </row>
    <row r="266" s="164" customFormat="1" ht="12.75">
      <c r="O266" s="72"/>
    </row>
    <row r="267" s="164" customFormat="1" ht="12.75">
      <c r="O267" s="72"/>
    </row>
    <row r="268" s="164" customFormat="1" ht="12.75">
      <c r="O268" s="72"/>
    </row>
    <row r="269" s="164" customFormat="1" ht="12.75">
      <c r="O269" s="72"/>
    </row>
    <row r="270" s="164" customFormat="1" ht="12.75">
      <c r="O270" s="72"/>
    </row>
    <row r="271" s="164" customFormat="1" ht="12.75">
      <c r="O271" s="72"/>
    </row>
    <row r="272" s="164" customFormat="1" ht="12.75">
      <c r="O272" s="72"/>
    </row>
    <row r="273" spans="2:15" s="164" customFormat="1" ht="12.75">
      <c r="B273" s="183" t="s">
        <v>126</v>
      </c>
      <c r="C273" s="183" t="s">
        <v>329</v>
      </c>
      <c r="O273" s="72"/>
    </row>
    <row r="274" s="164" customFormat="1" ht="12.75">
      <c r="O274" s="72"/>
    </row>
    <row r="275" spans="3:15" s="164" customFormat="1" ht="12.75">
      <c r="C275" s="183" t="s">
        <v>53</v>
      </c>
      <c r="D275" s="183" t="s">
        <v>248</v>
      </c>
      <c r="O275" s="72"/>
    </row>
    <row r="276" s="164" customFormat="1" ht="12.75">
      <c r="O276" s="72"/>
    </row>
    <row r="277" s="164" customFormat="1" ht="12.75">
      <c r="O277" s="72"/>
    </row>
    <row r="278" s="164" customFormat="1" ht="12.75">
      <c r="O278" s="72"/>
    </row>
    <row r="279" s="164" customFormat="1" ht="12.75">
      <c r="O279" s="72"/>
    </row>
    <row r="280" spans="9:15" s="164" customFormat="1" ht="12.75">
      <c r="I280" s="186"/>
      <c r="J280" s="186"/>
      <c r="K280" s="188" t="s">
        <v>249</v>
      </c>
      <c r="O280" s="72"/>
    </row>
    <row r="281" spans="9:15" s="164" customFormat="1" ht="12.75">
      <c r="I281" s="188" t="s">
        <v>249</v>
      </c>
      <c r="J281" s="183"/>
      <c r="K281" s="188" t="s">
        <v>250</v>
      </c>
      <c r="O281" s="72"/>
    </row>
    <row r="282" spans="9:15" s="164" customFormat="1" ht="12.75">
      <c r="I282" s="188" t="s">
        <v>251</v>
      </c>
      <c r="J282" s="183"/>
      <c r="K282" s="188" t="s">
        <v>252</v>
      </c>
      <c r="O282" s="72"/>
    </row>
    <row r="283" spans="9:15" s="164" customFormat="1" ht="12.75">
      <c r="I283" s="189" t="s">
        <v>253</v>
      </c>
      <c r="J283" s="188" t="s">
        <v>254</v>
      </c>
      <c r="K283" s="189" t="s">
        <v>251</v>
      </c>
      <c r="O283" s="72"/>
    </row>
    <row r="284" spans="9:15" s="164" customFormat="1" ht="12.75">
      <c r="I284" s="188" t="s">
        <v>255</v>
      </c>
      <c r="J284" s="188" t="s">
        <v>256</v>
      </c>
      <c r="K284" s="188" t="s">
        <v>257</v>
      </c>
      <c r="O284" s="72"/>
    </row>
    <row r="285" spans="9:15" s="164" customFormat="1" ht="12.75">
      <c r="I285" s="188" t="s">
        <v>258</v>
      </c>
      <c r="J285" s="190" t="s">
        <v>236</v>
      </c>
      <c r="K285" s="188" t="s">
        <v>259</v>
      </c>
      <c r="O285" s="72"/>
    </row>
    <row r="286" spans="9:15" s="164" customFormat="1" ht="12.75">
      <c r="I286" s="188" t="s">
        <v>260</v>
      </c>
      <c r="J286" s="188" t="s">
        <v>260</v>
      </c>
      <c r="K286" s="188" t="s">
        <v>260</v>
      </c>
      <c r="O286" s="72"/>
    </row>
    <row r="287" spans="9:15" s="164" customFormat="1" ht="12.75">
      <c r="I287" s="195"/>
      <c r="J287" s="195"/>
      <c r="K287" s="195"/>
      <c r="O287" s="72"/>
    </row>
    <row r="288" spans="4:15" s="164" customFormat="1" ht="12.75">
      <c r="D288" s="183" t="s">
        <v>261</v>
      </c>
      <c r="I288" s="195">
        <f>+L35</f>
        <v>4366</v>
      </c>
      <c r="J288" s="195">
        <v>0</v>
      </c>
      <c r="K288" s="195">
        <f>SUM(I288:J288)</f>
        <v>4366</v>
      </c>
      <c r="O288" s="72"/>
    </row>
    <row r="289" spans="9:15" s="164" customFormat="1" ht="12.75">
      <c r="I289" s="195"/>
      <c r="J289" s="195"/>
      <c r="K289" s="195"/>
      <c r="O289" s="72"/>
    </row>
    <row r="290" spans="4:15" s="164" customFormat="1" ht="12.75">
      <c r="D290" s="183" t="s">
        <v>262</v>
      </c>
      <c r="I290" s="195"/>
      <c r="J290" s="195"/>
      <c r="K290" s="195"/>
      <c r="O290" s="72"/>
    </row>
    <row r="291" spans="4:15" s="164" customFormat="1" ht="12.75">
      <c r="D291" s="164" t="s">
        <v>263</v>
      </c>
      <c r="I291" s="194">
        <v>0</v>
      </c>
      <c r="J291" s="194">
        <f>+L38</f>
        <v>748</v>
      </c>
      <c r="K291" s="195">
        <f>SUM(I291:J291)</f>
        <v>748</v>
      </c>
      <c r="O291" s="72"/>
    </row>
    <row r="292" spans="9:15" s="164" customFormat="1" ht="12.75">
      <c r="I292" s="195"/>
      <c r="J292" s="195"/>
      <c r="K292" s="195"/>
      <c r="O292" s="72"/>
    </row>
    <row r="293" spans="4:15" s="164" customFormat="1" ht="13.5" thickBot="1">
      <c r="D293" s="183" t="s">
        <v>264</v>
      </c>
      <c r="I293" s="196">
        <f>SUM(I288:I292)</f>
        <v>4366</v>
      </c>
      <c r="J293" s="196">
        <f>SUM(J288:J292)</f>
        <v>748</v>
      </c>
      <c r="K293" s="196">
        <f>SUM(K288:K292)</f>
        <v>5114</v>
      </c>
      <c r="O293" s="75"/>
    </row>
    <row r="294" s="164" customFormat="1" ht="13.5" thickTop="1">
      <c r="O294" s="72"/>
    </row>
    <row r="295" s="164" customFormat="1" ht="12.75">
      <c r="O295" s="72"/>
    </row>
    <row r="296" spans="3:15" s="164" customFormat="1" ht="12.75">
      <c r="C296" s="183" t="s">
        <v>56</v>
      </c>
      <c r="D296" s="183" t="s">
        <v>265</v>
      </c>
      <c r="O296" s="72"/>
    </row>
    <row r="297" s="164" customFormat="1" ht="12.75">
      <c r="O297" s="72"/>
    </row>
    <row r="298" s="164" customFormat="1" ht="12.75">
      <c r="O298" s="72"/>
    </row>
    <row r="299" s="164" customFormat="1" ht="12.75">
      <c r="O299" s="72"/>
    </row>
    <row r="300" s="164" customFormat="1" ht="12.75">
      <c r="O300" s="72"/>
    </row>
    <row r="301" spans="4:15" s="164" customFormat="1" ht="12.75">
      <c r="D301" s="183" t="s">
        <v>266</v>
      </c>
      <c r="E301" s="183" t="s">
        <v>267</v>
      </c>
      <c r="O301" s="72"/>
    </row>
    <row r="302" s="164" customFormat="1" ht="12.75">
      <c r="O302" s="72"/>
    </row>
    <row r="303" s="164" customFormat="1" ht="12.75">
      <c r="O303" s="72"/>
    </row>
    <row r="304" s="164" customFormat="1" ht="12.75">
      <c r="O304" s="72"/>
    </row>
    <row r="305" s="164" customFormat="1" ht="12.75">
      <c r="O305" s="72"/>
    </row>
    <row r="306" s="164" customFormat="1" ht="12.75">
      <c r="O306" s="72"/>
    </row>
    <row r="307" s="164" customFormat="1" ht="12.75">
      <c r="O307" s="72"/>
    </row>
    <row r="308" s="164" customFormat="1" ht="12.75">
      <c r="O308" s="72"/>
    </row>
    <row r="309" s="164" customFormat="1" ht="12.75">
      <c r="O309" s="72"/>
    </row>
    <row r="310" s="164" customFormat="1" ht="12.75">
      <c r="O310" s="72"/>
    </row>
    <row r="311" s="164" customFormat="1" ht="12.75">
      <c r="O311" s="72"/>
    </row>
    <row r="312" s="164" customFormat="1" ht="12.75">
      <c r="O312" s="72"/>
    </row>
    <row r="313" s="164" customFormat="1" ht="12.75">
      <c r="O313" s="72"/>
    </row>
    <row r="314" s="164" customFormat="1" ht="12.75">
      <c r="O314" s="72"/>
    </row>
    <row r="315" s="164" customFormat="1" ht="12.75">
      <c r="O315" s="72"/>
    </row>
    <row r="316" s="164" customFormat="1" ht="12.75">
      <c r="O316" s="72"/>
    </row>
    <row r="317" spans="4:15" s="164" customFormat="1" ht="12.75">
      <c r="D317" s="183" t="s">
        <v>268</v>
      </c>
      <c r="E317" s="183" t="s">
        <v>269</v>
      </c>
      <c r="O317" s="72"/>
    </row>
    <row r="318" spans="4:15" s="164" customFormat="1" ht="12.75">
      <c r="D318" s="183"/>
      <c r="E318" s="183"/>
      <c r="O318" s="72"/>
    </row>
    <row r="319" spans="4:15" s="164" customFormat="1" ht="12.75">
      <c r="D319" s="183"/>
      <c r="E319" s="187" t="s">
        <v>270</v>
      </c>
      <c r="O319" s="72"/>
    </row>
    <row r="320" spans="4:15" s="164" customFormat="1" ht="12.75">
      <c r="D320" s="183"/>
      <c r="E320" s="183"/>
      <c r="O320" s="72"/>
    </row>
    <row r="321" spans="4:15" s="164" customFormat="1" ht="12.75">
      <c r="D321" s="183"/>
      <c r="E321" s="183"/>
      <c r="O321" s="72"/>
    </row>
    <row r="322" spans="4:15" s="164" customFormat="1" ht="12.75">
      <c r="D322" s="183"/>
      <c r="E322" s="183"/>
      <c r="O322" s="72"/>
    </row>
    <row r="323" spans="4:15" s="164" customFormat="1" ht="12.75">
      <c r="D323" s="183"/>
      <c r="E323" s="183"/>
      <c r="O323" s="72"/>
    </row>
    <row r="324" spans="4:15" s="164" customFormat="1" ht="12.75">
      <c r="D324" s="183"/>
      <c r="E324" s="183"/>
      <c r="O324" s="72"/>
    </row>
    <row r="325" spans="4:15" s="164" customFormat="1" ht="12.75">
      <c r="D325" s="183"/>
      <c r="E325" s="183"/>
      <c r="O325" s="72"/>
    </row>
    <row r="326" spans="4:15" s="164" customFormat="1" ht="12.75">
      <c r="D326" s="183"/>
      <c r="E326" s="187" t="s">
        <v>271</v>
      </c>
      <c r="O326" s="72"/>
    </row>
    <row r="327" spans="4:15" s="164" customFormat="1" ht="12.75">
      <c r="D327" s="183"/>
      <c r="O327" s="72"/>
    </row>
    <row r="328" spans="4:15" s="164" customFormat="1" ht="12.75">
      <c r="D328" s="183"/>
      <c r="O328" s="72"/>
    </row>
    <row r="329" spans="4:15" s="164" customFormat="1" ht="12.75">
      <c r="D329" s="183"/>
      <c r="O329" s="72"/>
    </row>
    <row r="330" spans="4:15" s="164" customFormat="1" ht="12.75">
      <c r="D330" s="183"/>
      <c r="O330" s="72"/>
    </row>
    <row r="331" spans="4:15" s="164" customFormat="1" ht="12.75">
      <c r="D331" s="183"/>
      <c r="O331" s="72"/>
    </row>
    <row r="332" spans="4:15" s="164" customFormat="1" ht="12.75">
      <c r="D332" s="183"/>
      <c r="O332" s="72"/>
    </row>
    <row r="333" spans="4:15" s="164" customFormat="1" ht="12.75">
      <c r="D333" s="183"/>
      <c r="O333" s="72"/>
    </row>
    <row r="334" spans="4:15" s="164" customFormat="1" ht="12.75">
      <c r="D334" s="183"/>
      <c r="E334" s="187" t="s">
        <v>272</v>
      </c>
      <c r="O334" s="72"/>
    </row>
    <row r="335" spans="4:15" s="164" customFormat="1" ht="12.75">
      <c r="D335" s="183"/>
      <c r="O335" s="72"/>
    </row>
    <row r="336" spans="4:15" s="164" customFormat="1" ht="12.75">
      <c r="D336" s="183"/>
      <c r="O336" s="72"/>
    </row>
    <row r="337" spans="4:15" s="164" customFormat="1" ht="12.75">
      <c r="D337" s="183"/>
      <c r="O337" s="72"/>
    </row>
    <row r="338" spans="4:15" s="164" customFormat="1" ht="12.75">
      <c r="D338" s="183"/>
      <c r="O338" s="72"/>
    </row>
    <row r="339" spans="4:15" s="164" customFormat="1" ht="12.75">
      <c r="D339" s="183"/>
      <c r="O339" s="72"/>
    </row>
    <row r="340" spans="4:15" s="164" customFormat="1" ht="12.75">
      <c r="D340" s="183"/>
      <c r="O340" s="72"/>
    </row>
    <row r="341" spans="4:15" s="164" customFormat="1" ht="12.75">
      <c r="D341" s="183"/>
      <c r="O341" s="72"/>
    </row>
    <row r="342" spans="2:15" s="164" customFormat="1" ht="12.75">
      <c r="B342" s="183" t="s">
        <v>126</v>
      </c>
      <c r="C342" s="183" t="s">
        <v>329</v>
      </c>
      <c r="O342" s="72"/>
    </row>
    <row r="343" s="164" customFormat="1" ht="12.75">
      <c r="O343" s="72"/>
    </row>
    <row r="344" spans="3:15" s="164" customFormat="1" ht="12.75">
      <c r="C344" s="183" t="s">
        <v>56</v>
      </c>
      <c r="D344" s="183" t="s">
        <v>273</v>
      </c>
      <c r="O344" s="72"/>
    </row>
    <row r="345" s="164" customFormat="1" ht="12.75">
      <c r="O345" s="72"/>
    </row>
    <row r="346" spans="4:15" s="164" customFormat="1" ht="12.75">
      <c r="D346" s="183" t="s">
        <v>274</v>
      </c>
      <c r="E346" s="183" t="s">
        <v>275</v>
      </c>
      <c r="O346" s="72"/>
    </row>
    <row r="347" s="164" customFormat="1" ht="12.75">
      <c r="O347" s="72"/>
    </row>
    <row r="348" s="164" customFormat="1" ht="12.75">
      <c r="O348" s="72"/>
    </row>
    <row r="349" s="164" customFormat="1" ht="12.75">
      <c r="O349" s="72"/>
    </row>
    <row r="350" s="164" customFormat="1" ht="12.75">
      <c r="O350" s="72"/>
    </row>
    <row r="351" s="164" customFormat="1" ht="12.75">
      <c r="O351" s="72"/>
    </row>
    <row r="352" s="164" customFormat="1" ht="12.75">
      <c r="O352" s="72"/>
    </row>
    <row r="353" s="164" customFormat="1" ht="12.75">
      <c r="O353" s="72"/>
    </row>
    <row r="354" spans="4:15" s="164" customFormat="1" ht="12.75">
      <c r="D354" s="183" t="s">
        <v>330</v>
      </c>
      <c r="E354" s="183" t="s">
        <v>331</v>
      </c>
      <c r="O354" s="72"/>
    </row>
    <row r="355" s="164" customFormat="1" ht="12.75">
      <c r="O355" s="72"/>
    </row>
    <row r="356" s="164" customFormat="1" ht="12.75">
      <c r="O356" s="72"/>
    </row>
    <row r="357" s="164" customFormat="1" ht="12.75">
      <c r="O357" s="72"/>
    </row>
    <row r="358" s="164" customFormat="1" ht="12.75">
      <c r="O358" s="72"/>
    </row>
    <row r="359" s="164" customFormat="1" ht="12.75">
      <c r="O359" s="72"/>
    </row>
    <row r="360" s="164" customFormat="1" ht="12.75">
      <c r="O360" s="72"/>
    </row>
    <row r="361" s="164" customFormat="1" ht="12.75">
      <c r="O361" s="72"/>
    </row>
    <row r="362" s="164" customFormat="1" ht="12.75">
      <c r="O362" s="72"/>
    </row>
    <row r="363" s="164" customFormat="1" ht="12.75">
      <c r="O363" s="72"/>
    </row>
    <row r="364" s="164" customFormat="1" ht="12.75">
      <c r="O364" s="72"/>
    </row>
    <row r="365" s="164" customFormat="1" ht="12.75">
      <c r="O365" s="72"/>
    </row>
    <row r="366" s="164" customFormat="1" ht="12.75">
      <c r="O366" s="72"/>
    </row>
    <row r="367" spans="3:15" s="164" customFormat="1" ht="12.75">
      <c r="C367" s="183"/>
      <c r="O367" s="72"/>
    </row>
    <row r="368" s="164" customFormat="1" ht="12.75">
      <c r="O368" s="72"/>
    </row>
    <row r="369" s="164" customFormat="1" ht="12.75">
      <c r="O369" s="72"/>
    </row>
    <row r="370" spans="4:15" s="164" customFormat="1" ht="12.75">
      <c r="D370" s="183" t="s">
        <v>266</v>
      </c>
      <c r="E370" s="183" t="s">
        <v>276</v>
      </c>
      <c r="O370" s="72"/>
    </row>
    <row r="371" s="164" customFormat="1" ht="12.75">
      <c r="O371" s="72"/>
    </row>
    <row r="372" s="164" customFormat="1" ht="12.75">
      <c r="O372" s="72"/>
    </row>
    <row r="373" s="164" customFormat="1" ht="12.75">
      <c r="O373" s="72"/>
    </row>
    <row r="374" s="164" customFormat="1" ht="12.75">
      <c r="O374" s="72"/>
    </row>
    <row r="375" s="164" customFormat="1" ht="12.75">
      <c r="O375" s="72"/>
    </row>
    <row r="376" s="164" customFormat="1" ht="12.75">
      <c r="O376" s="72"/>
    </row>
    <row r="377" s="164" customFormat="1" ht="12.75">
      <c r="O377" s="72"/>
    </row>
    <row r="378" s="164" customFormat="1" ht="12.75">
      <c r="O378" s="72"/>
    </row>
    <row r="379" spans="4:15" s="164" customFormat="1" ht="12.75">
      <c r="D379" s="26" t="s">
        <v>268</v>
      </c>
      <c r="E379" s="26" t="s">
        <v>332</v>
      </c>
      <c r="O379" s="72"/>
    </row>
    <row r="380" s="164" customFormat="1" ht="12.75">
      <c r="O380" s="72"/>
    </row>
    <row r="381" s="164" customFormat="1" ht="12.75">
      <c r="O381" s="72"/>
    </row>
    <row r="382" s="164" customFormat="1" ht="12.75">
      <c r="O382" s="72"/>
    </row>
    <row r="383" s="164" customFormat="1" ht="12.75">
      <c r="O383" s="72"/>
    </row>
    <row r="384" s="164" customFormat="1" ht="12.75">
      <c r="O384" s="72"/>
    </row>
    <row r="385" s="164" customFormat="1" ht="12.75">
      <c r="O385" s="72"/>
    </row>
    <row r="386" s="164" customFormat="1" ht="12.75">
      <c r="O386" s="72"/>
    </row>
    <row r="387" s="164" customFormat="1" ht="12.75">
      <c r="O387" s="72"/>
    </row>
    <row r="388" s="164" customFormat="1" ht="12.75">
      <c r="O388" s="72"/>
    </row>
    <row r="389" s="164" customFormat="1" ht="12.75">
      <c r="O389" s="72"/>
    </row>
    <row r="390" s="164" customFormat="1" ht="12.75">
      <c r="O390" s="72"/>
    </row>
    <row r="391" s="164" customFormat="1" ht="12.75">
      <c r="O391" s="72"/>
    </row>
    <row r="392" s="164" customFormat="1" ht="12.75">
      <c r="O392" s="72"/>
    </row>
    <row r="393" s="164" customFormat="1" ht="12.75">
      <c r="O393" s="72"/>
    </row>
    <row r="394" s="164" customFormat="1" ht="12.75">
      <c r="O394" s="72"/>
    </row>
    <row r="395" s="164" customFormat="1" ht="12.75">
      <c r="O395" s="72"/>
    </row>
    <row r="396" s="164" customFormat="1" ht="12.75">
      <c r="O396" s="72"/>
    </row>
    <row r="397" s="164" customFormat="1" ht="12.75">
      <c r="O397" s="72"/>
    </row>
    <row r="398" s="164" customFormat="1" ht="12.75">
      <c r="O398" s="72"/>
    </row>
    <row r="399" spans="2:15" s="164" customFormat="1" ht="12.75">
      <c r="B399" s="183" t="s">
        <v>126</v>
      </c>
      <c r="C399" s="183" t="s">
        <v>329</v>
      </c>
      <c r="O399" s="72"/>
    </row>
    <row r="400" s="164" customFormat="1" ht="12.75">
      <c r="O400" s="72"/>
    </row>
    <row r="401" spans="3:15" s="164" customFormat="1" ht="12.75">
      <c r="C401" s="183" t="s">
        <v>56</v>
      </c>
      <c r="D401" s="183" t="s">
        <v>273</v>
      </c>
      <c r="O401" s="72"/>
    </row>
    <row r="402" s="164" customFormat="1" ht="12.75">
      <c r="O402" s="72"/>
    </row>
    <row r="403" s="164" customFormat="1" ht="12.75">
      <c r="O403" s="72"/>
    </row>
    <row r="404" s="164" customFormat="1" ht="12.75">
      <c r="O404" s="72"/>
    </row>
    <row r="405" s="164" customFormat="1" ht="12.75">
      <c r="O405" s="72"/>
    </row>
    <row r="406" s="164" customFormat="1" ht="12.75">
      <c r="O406" s="72"/>
    </row>
    <row r="407" spans="9:15" s="164" customFormat="1" ht="12.75">
      <c r="I407" s="188" t="s">
        <v>277</v>
      </c>
      <c r="J407" s="197"/>
      <c r="K407" s="188" t="s">
        <v>277</v>
      </c>
      <c r="O407" s="72"/>
    </row>
    <row r="408" spans="9:15" s="164" customFormat="1" ht="12.75">
      <c r="I408" s="188" t="s">
        <v>278</v>
      </c>
      <c r="J408" s="197"/>
      <c r="K408" s="188" t="s">
        <v>278</v>
      </c>
      <c r="O408" s="72"/>
    </row>
    <row r="409" spans="9:15" s="164" customFormat="1" ht="12.75">
      <c r="I409" s="191" t="s">
        <v>279</v>
      </c>
      <c r="J409" s="197"/>
      <c r="K409" s="191" t="s">
        <v>279</v>
      </c>
      <c r="O409" s="72"/>
    </row>
    <row r="410" spans="9:15" s="164" customFormat="1" ht="12.75">
      <c r="I410" s="192" t="s">
        <v>280</v>
      </c>
      <c r="J410" s="188" t="s">
        <v>254</v>
      </c>
      <c r="K410" s="192" t="s">
        <v>281</v>
      </c>
      <c r="O410" s="72"/>
    </row>
    <row r="411" spans="9:15" s="164" customFormat="1" ht="12.75">
      <c r="I411" s="188" t="s">
        <v>282</v>
      </c>
      <c r="J411" s="188" t="s">
        <v>256</v>
      </c>
      <c r="K411" s="188" t="s">
        <v>282</v>
      </c>
      <c r="O411" s="72"/>
    </row>
    <row r="412" spans="9:15" s="164" customFormat="1" ht="12.75">
      <c r="I412" s="188" t="s">
        <v>283</v>
      </c>
      <c r="J412" s="190" t="s">
        <v>236</v>
      </c>
      <c r="K412" s="188" t="s">
        <v>283</v>
      </c>
      <c r="O412" s="72"/>
    </row>
    <row r="413" spans="9:15" s="164" customFormat="1" ht="12.75">
      <c r="I413" s="188" t="s">
        <v>260</v>
      </c>
      <c r="J413" s="188" t="s">
        <v>260</v>
      </c>
      <c r="K413" s="188" t="s">
        <v>260</v>
      </c>
      <c r="O413" s="72"/>
    </row>
    <row r="414" spans="9:15" s="164" customFormat="1" ht="12.75">
      <c r="I414" s="198"/>
      <c r="J414" s="198"/>
      <c r="K414" s="198"/>
      <c r="O414" s="72"/>
    </row>
    <row r="415" spans="5:15" s="164" customFormat="1" ht="12.75">
      <c r="E415" s="164" t="s">
        <v>67</v>
      </c>
      <c r="I415" s="199">
        <v>31826</v>
      </c>
      <c r="J415" s="199">
        <v>-24</v>
      </c>
      <c r="K415" s="199">
        <f>+I415+J415</f>
        <v>31802</v>
      </c>
      <c r="O415" s="75"/>
    </row>
    <row r="416" spans="5:15" s="164" customFormat="1" ht="12.75">
      <c r="E416" s="164" t="s">
        <v>284</v>
      </c>
      <c r="I416" s="199">
        <f>+L136</f>
        <v>54735</v>
      </c>
      <c r="J416" s="199">
        <f>+L137</f>
        <v>-19</v>
      </c>
      <c r="K416" s="199">
        <f>+I416+J416</f>
        <v>54716</v>
      </c>
      <c r="O416" s="75"/>
    </row>
    <row r="417" spans="5:15" s="164" customFormat="1" ht="12.75">
      <c r="E417" s="164" t="s">
        <v>285</v>
      </c>
      <c r="I417" s="199">
        <f>672+1222</f>
        <v>1894</v>
      </c>
      <c r="J417" s="199">
        <v>-5</v>
      </c>
      <c r="K417" s="199">
        <f>+I417+J417</f>
        <v>1889</v>
      </c>
      <c r="O417" s="75"/>
    </row>
    <row r="418" spans="9:15" s="164" customFormat="1" ht="1.5" customHeight="1" thickBot="1">
      <c r="I418" s="200"/>
      <c r="J418" s="200"/>
      <c r="K418" s="200"/>
      <c r="O418" s="72"/>
    </row>
    <row r="419" spans="9:15" s="164" customFormat="1" ht="13.5" thickTop="1">
      <c r="I419" s="198"/>
      <c r="J419" s="198"/>
      <c r="K419" s="198"/>
      <c r="O419" s="72"/>
    </row>
    <row r="420" spans="4:15" s="164" customFormat="1" ht="12.75">
      <c r="D420" s="164" t="s">
        <v>333</v>
      </c>
      <c r="I420" s="198"/>
      <c r="J420" s="198"/>
      <c r="K420" s="198"/>
      <c r="O420" s="72"/>
    </row>
    <row r="421" spans="9:15" s="164" customFormat="1" ht="12.75">
      <c r="I421" s="198"/>
      <c r="J421" s="198"/>
      <c r="K421" s="198"/>
      <c r="O421" s="72"/>
    </row>
    <row r="422" spans="9:15" s="164" customFormat="1" ht="12.75">
      <c r="I422" s="198"/>
      <c r="K422" s="188" t="s">
        <v>286</v>
      </c>
      <c r="O422" s="72"/>
    </row>
    <row r="423" spans="9:15" s="164" customFormat="1" ht="12.75">
      <c r="I423" s="198"/>
      <c r="K423" s="190" t="s">
        <v>287</v>
      </c>
      <c r="O423" s="72"/>
    </row>
    <row r="424" spans="9:15" s="164" customFormat="1" ht="12.75">
      <c r="I424" s="198"/>
      <c r="K424" s="188" t="s">
        <v>260</v>
      </c>
      <c r="O424" s="72"/>
    </row>
    <row r="425" spans="4:15" s="164" customFormat="1" ht="12.75">
      <c r="D425" s="183" t="s">
        <v>24</v>
      </c>
      <c r="I425" s="198"/>
      <c r="J425" s="198"/>
      <c r="K425" s="198"/>
      <c r="O425" s="72"/>
    </row>
    <row r="426" spans="4:15" s="164" customFormat="1" ht="12.75">
      <c r="D426" s="8" t="s">
        <v>67</v>
      </c>
      <c r="I426" s="198"/>
      <c r="J426" s="198"/>
      <c r="K426" s="199">
        <f>-56+56-11+11-36</f>
        <v>-36</v>
      </c>
      <c r="O426" s="72"/>
    </row>
    <row r="427" spans="4:15" s="164" customFormat="1" ht="12.75">
      <c r="D427" s="164" t="s">
        <v>284</v>
      </c>
      <c r="I427" s="198"/>
      <c r="J427" s="198"/>
      <c r="K427" s="199">
        <v>-36</v>
      </c>
      <c r="O427" s="72"/>
    </row>
    <row r="428" spans="4:15" s="164" customFormat="1" ht="12.75">
      <c r="D428" s="164" t="s">
        <v>285</v>
      </c>
      <c r="I428" s="198"/>
      <c r="J428" s="198"/>
      <c r="K428" s="199">
        <f>4-4</f>
        <v>0</v>
      </c>
      <c r="O428" s="72"/>
    </row>
    <row r="429" spans="9:15" s="164" customFormat="1" ht="1.5" customHeight="1" thickBot="1">
      <c r="I429" s="198"/>
      <c r="J429" s="198"/>
      <c r="K429" s="201"/>
      <c r="O429" s="72"/>
    </row>
    <row r="430" spans="9:15" s="164" customFormat="1" ht="13.5" thickTop="1">
      <c r="I430" s="198"/>
      <c r="J430" s="198"/>
      <c r="K430" s="198"/>
      <c r="O430" s="72"/>
    </row>
    <row r="431" spans="4:15" s="164" customFormat="1" ht="12.75">
      <c r="D431" s="183" t="s">
        <v>25</v>
      </c>
      <c r="I431" s="198"/>
      <c r="J431" s="198"/>
      <c r="K431" s="198"/>
      <c r="O431" s="72"/>
    </row>
    <row r="432" spans="4:15" s="164" customFormat="1" ht="12.75">
      <c r="D432" s="164" t="s">
        <v>261</v>
      </c>
      <c r="I432" s="198"/>
      <c r="J432" s="198"/>
      <c r="K432" s="202">
        <f>+K427</f>
        <v>-36</v>
      </c>
      <c r="O432" s="72"/>
    </row>
    <row r="433" spans="4:15" s="164" customFormat="1" ht="12.75">
      <c r="D433" s="164" t="s">
        <v>262</v>
      </c>
      <c r="I433" s="198"/>
      <c r="J433" s="198"/>
      <c r="K433" s="199">
        <v>0</v>
      </c>
      <c r="O433" s="72"/>
    </row>
    <row r="434" spans="4:15" s="164" customFormat="1" ht="12.75">
      <c r="D434" s="164" t="s">
        <v>264</v>
      </c>
      <c r="I434" s="198"/>
      <c r="J434" s="198"/>
      <c r="K434" s="202">
        <f>+K432+K433</f>
        <v>-36</v>
      </c>
      <c r="O434" s="72"/>
    </row>
    <row r="435" spans="9:15" s="164" customFormat="1" ht="1.5" customHeight="1" thickBot="1">
      <c r="I435" s="198"/>
      <c r="J435" s="198"/>
      <c r="K435" s="201"/>
      <c r="O435" s="72"/>
    </row>
    <row r="436" spans="9:15" s="164" customFormat="1" ht="13.5" thickTop="1">
      <c r="I436" s="198"/>
      <c r="J436" s="198"/>
      <c r="K436" s="198"/>
      <c r="O436" s="72"/>
    </row>
    <row r="437" spans="9:15" s="164" customFormat="1" ht="12.75">
      <c r="I437" s="198"/>
      <c r="J437" s="198"/>
      <c r="K437" s="198"/>
      <c r="O437" s="72"/>
    </row>
    <row r="438" spans="1:13" ht="12.75">
      <c r="A438" s="164"/>
      <c r="B438" s="164"/>
      <c r="C438" s="164"/>
      <c r="D438" s="164"/>
      <c r="E438" s="164"/>
      <c r="F438" s="164"/>
      <c r="G438" s="164"/>
      <c r="H438" s="164"/>
      <c r="I438" s="164"/>
      <c r="J438" s="164"/>
      <c r="K438" s="164"/>
      <c r="L438" s="164"/>
      <c r="M438" s="164"/>
    </row>
    <row r="443" ht="12.75">
      <c r="B443" s="26" t="s">
        <v>127</v>
      </c>
    </row>
    <row r="448" ht="12.75">
      <c r="B448" s="26" t="s">
        <v>128</v>
      </c>
    </row>
    <row r="450" ht="12.75">
      <c r="O450" s="114"/>
    </row>
    <row r="451" ht="12.75">
      <c r="O451" s="114"/>
    </row>
    <row r="452" ht="12.75">
      <c r="B452" s="26" t="s">
        <v>129</v>
      </c>
    </row>
    <row r="457" ht="12.75">
      <c r="B457" s="26" t="s">
        <v>130</v>
      </c>
    </row>
    <row r="462" ht="12.75">
      <c r="B462" s="26" t="s">
        <v>131</v>
      </c>
    </row>
    <row r="466" spans="15:19" ht="12.75">
      <c r="O466" s="143"/>
      <c r="P466" s="138"/>
      <c r="Q466" s="138"/>
      <c r="R466" s="138"/>
      <c r="S466" s="138"/>
    </row>
    <row r="467" spans="8:19" ht="15.75">
      <c r="H467" s="163"/>
      <c r="O467" s="144"/>
      <c r="P467" s="145"/>
      <c r="Q467" s="145"/>
      <c r="R467" s="145"/>
      <c r="S467" s="145"/>
    </row>
    <row r="468" spans="7:19" ht="15.75">
      <c r="G468" s="121" t="s">
        <v>222</v>
      </c>
      <c r="H468" s="121" t="s">
        <v>224</v>
      </c>
      <c r="I468" s="123"/>
      <c r="J468" s="124" t="s">
        <v>226</v>
      </c>
      <c r="K468" s="123"/>
      <c r="L468" s="124" t="s">
        <v>218</v>
      </c>
      <c r="O468" s="144"/>
      <c r="P468" s="145"/>
      <c r="Q468" s="145"/>
      <c r="R468" s="145"/>
      <c r="S468" s="145"/>
    </row>
    <row r="469" spans="7:19" ht="15.75">
      <c r="G469" s="141" t="s">
        <v>223</v>
      </c>
      <c r="H469" s="141" t="s">
        <v>228</v>
      </c>
      <c r="I469" s="130"/>
      <c r="J469" s="142" t="s">
        <v>227</v>
      </c>
      <c r="K469" s="130"/>
      <c r="L469" s="142" t="s">
        <v>225</v>
      </c>
      <c r="O469" s="144"/>
      <c r="P469" s="146"/>
      <c r="Q469" s="146"/>
      <c r="R469" s="146"/>
      <c r="S469" s="145"/>
    </row>
    <row r="470" spans="7:19" ht="15.75">
      <c r="G470" s="128"/>
      <c r="H470" s="122" t="s">
        <v>229</v>
      </c>
      <c r="I470" s="125"/>
      <c r="J470" s="126" t="s">
        <v>229</v>
      </c>
      <c r="K470" s="125"/>
      <c r="L470" s="127"/>
      <c r="O470" s="147"/>
      <c r="P470" s="120"/>
      <c r="Q470" s="148"/>
      <c r="R470" s="120"/>
      <c r="S470" s="120"/>
    </row>
    <row r="471" spans="3:19" ht="15.75">
      <c r="C471" s="136" t="s">
        <v>16</v>
      </c>
      <c r="D471" s="137"/>
      <c r="E471" s="137"/>
      <c r="F471" s="129"/>
      <c r="G471" s="170">
        <v>172000</v>
      </c>
      <c r="H471" s="171">
        <v>1.23</v>
      </c>
      <c r="I471" s="210"/>
      <c r="J471" s="173">
        <v>213361</v>
      </c>
      <c r="K471" s="172"/>
      <c r="L471" s="173">
        <v>172000</v>
      </c>
      <c r="O471" s="147"/>
      <c r="P471" s="120"/>
      <c r="Q471" s="148"/>
      <c r="R471" s="120"/>
      <c r="S471" s="120"/>
    </row>
    <row r="472" spans="3:19" ht="15.75">
      <c r="C472" s="154" t="s">
        <v>9</v>
      </c>
      <c r="D472" s="138"/>
      <c r="E472" s="138"/>
      <c r="F472" s="131"/>
      <c r="G472" s="174">
        <v>19500</v>
      </c>
      <c r="H472" s="177">
        <v>1.26</v>
      </c>
      <c r="I472" s="178"/>
      <c r="J472" s="179">
        <v>24703</v>
      </c>
      <c r="K472" s="178"/>
      <c r="L472" s="179">
        <f aca="true" t="shared" si="3" ref="L472:L480">G472</f>
        <v>19500</v>
      </c>
      <c r="O472" s="149"/>
      <c r="P472" s="120"/>
      <c r="Q472" s="148"/>
      <c r="R472" s="120"/>
      <c r="S472" s="120"/>
    </row>
    <row r="473" spans="3:19" ht="15.75">
      <c r="C473" s="130" t="s">
        <v>10</v>
      </c>
      <c r="D473" s="138"/>
      <c r="E473" s="138"/>
      <c r="F473" s="131"/>
      <c r="G473" s="174">
        <v>0</v>
      </c>
      <c r="H473" s="174">
        <v>0</v>
      </c>
      <c r="I473" s="130"/>
      <c r="J473" s="179">
        <v>0</v>
      </c>
      <c r="K473" s="130"/>
      <c r="L473" s="135">
        <f t="shared" si="3"/>
        <v>0</v>
      </c>
      <c r="O473" s="149"/>
      <c r="P473" s="120"/>
      <c r="Q473" s="148"/>
      <c r="R473" s="120"/>
      <c r="S473" s="120"/>
    </row>
    <row r="474" spans="3:19" ht="15.75">
      <c r="C474" s="130" t="s">
        <v>11</v>
      </c>
      <c r="D474" s="138"/>
      <c r="E474" s="138"/>
      <c r="F474" s="131"/>
      <c r="G474" s="174">
        <v>0</v>
      </c>
      <c r="H474" s="174">
        <v>0</v>
      </c>
      <c r="I474" s="130"/>
      <c r="J474" s="179">
        <v>0</v>
      </c>
      <c r="K474" s="130"/>
      <c r="L474" s="135">
        <f t="shared" si="3"/>
        <v>0</v>
      </c>
      <c r="O474" s="149"/>
      <c r="P474" s="120"/>
      <c r="Q474" s="148"/>
      <c r="R474" s="120"/>
      <c r="S474" s="120"/>
    </row>
    <row r="475" spans="3:19" ht="15.75">
      <c r="C475" s="130" t="s">
        <v>12</v>
      </c>
      <c r="D475" s="138"/>
      <c r="E475" s="138"/>
      <c r="F475" s="131"/>
      <c r="G475" s="174">
        <v>0</v>
      </c>
      <c r="H475" s="174">
        <v>0</v>
      </c>
      <c r="I475" s="130"/>
      <c r="J475" s="179">
        <v>0</v>
      </c>
      <c r="K475" s="130"/>
      <c r="L475" s="135">
        <f t="shared" si="3"/>
        <v>0</v>
      </c>
      <c r="O475" s="149"/>
      <c r="P475" s="120"/>
      <c r="Q475" s="148"/>
      <c r="R475" s="120"/>
      <c r="S475" s="120"/>
    </row>
    <row r="476" spans="3:19" ht="15.75">
      <c r="C476" s="130" t="s">
        <v>8</v>
      </c>
      <c r="D476" s="138"/>
      <c r="E476" s="138"/>
      <c r="F476" s="131"/>
      <c r="G476" s="174">
        <v>159500</v>
      </c>
      <c r="H476" s="177">
        <v>1.4</v>
      </c>
      <c r="I476" s="130"/>
      <c r="J476" s="179">
        <v>225307</v>
      </c>
      <c r="K476" s="130"/>
      <c r="L476" s="135">
        <f t="shared" si="3"/>
        <v>159500</v>
      </c>
      <c r="O476" s="149"/>
      <c r="P476" s="120"/>
      <c r="Q476" s="148"/>
      <c r="R476" s="120"/>
      <c r="S476" s="120"/>
    </row>
    <row r="477" spans="3:19" ht="15.75">
      <c r="C477" s="130" t="s">
        <v>13</v>
      </c>
      <c r="D477" s="138"/>
      <c r="E477" s="138"/>
      <c r="F477" s="131"/>
      <c r="G477" s="174">
        <v>468500</v>
      </c>
      <c r="H477" s="177">
        <v>1.66</v>
      </c>
      <c r="I477" s="130"/>
      <c r="J477" s="179">
        <v>783418</v>
      </c>
      <c r="K477" s="130"/>
      <c r="L477" s="135">
        <f t="shared" si="3"/>
        <v>468500</v>
      </c>
      <c r="O477" s="149"/>
      <c r="P477" s="120"/>
      <c r="Q477" s="148"/>
      <c r="R477" s="120"/>
      <c r="S477" s="120"/>
    </row>
    <row r="478" spans="3:19" ht="15.75">
      <c r="C478" s="130" t="s">
        <v>27</v>
      </c>
      <c r="D478" s="138"/>
      <c r="E478" s="138"/>
      <c r="F478" s="131"/>
      <c r="G478" s="174">
        <v>489200</v>
      </c>
      <c r="H478" s="177">
        <v>1.82</v>
      </c>
      <c r="I478" s="130"/>
      <c r="J478" s="179">
        <v>895456</v>
      </c>
      <c r="K478" s="130"/>
      <c r="L478" s="135">
        <f t="shared" si="3"/>
        <v>489200</v>
      </c>
      <c r="O478" s="149"/>
      <c r="P478" s="120"/>
      <c r="Q478" s="148"/>
      <c r="R478" s="120"/>
      <c r="S478" s="120"/>
    </row>
    <row r="479" spans="3:19" ht="15.75">
      <c r="C479" s="130" t="s">
        <v>28</v>
      </c>
      <c r="D479" s="138"/>
      <c r="E479" s="138"/>
      <c r="F479" s="131"/>
      <c r="G479" s="174">
        <v>128400</v>
      </c>
      <c r="H479" s="177">
        <v>1.82</v>
      </c>
      <c r="I479" s="130"/>
      <c r="J479" s="179">
        <v>235075</v>
      </c>
      <c r="K479" s="130"/>
      <c r="L479" s="135">
        <f t="shared" si="3"/>
        <v>128400</v>
      </c>
      <c r="O479" s="149"/>
      <c r="P479" s="120"/>
      <c r="Q479" s="148"/>
      <c r="R479" s="120"/>
      <c r="S479" s="120"/>
    </row>
    <row r="480" spans="3:19" ht="15.75">
      <c r="C480" s="130" t="s">
        <v>29</v>
      </c>
      <c r="D480" s="138"/>
      <c r="E480" s="138"/>
      <c r="F480" s="131"/>
      <c r="G480" s="174">
        <v>17500</v>
      </c>
      <c r="H480" s="177">
        <v>1.8</v>
      </c>
      <c r="I480" s="125"/>
      <c r="J480" s="179">
        <v>31730</v>
      </c>
      <c r="K480" s="130"/>
      <c r="L480" s="135">
        <f t="shared" si="3"/>
        <v>17500</v>
      </c>
      <c r="O480" s="149"/>
      <c r="P480" s="120"/>
      <c r="Q480" s="148"/>
      <c r="R480" s="120"/>
      <c r="S480" s="120"/>
    </row>
    <row r="481" spans="3:19" ht="15.75">
      <c r="C481" s="139" t="s">
        <v>26</v>
      </c>
      <c r="D481" s="140"/>
      <c r="E481" s="140"/>
      <c r="F481" s="127"/>
      <c r="G481" s="133">
        <f>SUM(G471:G480)</f>
        <v>1454600</v>
      </c>
      <c r="H481" s="180">
        <v>1.65</v>
      </c>
      <c r="I481" s="132"/>
      <c r="J481" s="134">
        <f>SUM(J471:J480)</f>
        <v>2409050</v>
      </c>
      <c r="K481" s="132"/>
      <c r="L481" s="134">
        <f>SUM(L471:L480)</f>
        <v>1454600</v>
      </c>
      <c r="O481" s="149"/>
      <c r="P481" s="120"/>
      <c r="Q481" s="148"/>
      <c r="R481" s="120"/>
      <c r="S481" s="120"/>
    </row>
    <row r="482" spans="15:19" ht="15.75">
      <c r="O482" s="149"/>
      <c r="P482" s="120"/>
      <c r="Q482" s="148"/>
      <c r="R482" s="120"/>
      <c r="S482" s="120"/>
    </row>
    <row r="483" spans="15:19" ht="15.75">
      <c r="O483" s="149"/>
      <c r="P483" s="120"/>
      <c r="Q483" s="148"/>
      <c r="R483" s="120"/>
      <c r="S483" s="120"/>
    </row>
    <row r="484" spans="15:19" ht="15.75">
      <c r="O484" s="147"/>
      <c r="P484" s="120"/>
      <c r="Q484" s="150"/>
      <c r="R484" s="120"/>
      <c r="S484" s="120"/>
    </row>
    <row r="485" spans="15:19" ht="15.75">
      <c r="O485" s="147"/>
      <c r="P485" s="120"/>
      <c r="Q485" s="150"/>
      <c r="R485" s="120"/>
      <c r="S485" s="120"/>
    </row>
    <row r="486" spans="15:19" ht="12.75">
      <c r="O486" s="143"/>
      <c r="P486" s="138"/>
      <c r="Q486" s="138"/>
      <c r="R486" s="138"/>
      <c r="S486" s="138"/>
    </row>
    <row r="487" ht="12.75">
      <c r="B487" s="26" t="s">
        <v>132</v>
      </c>
    </row>
    <row r="491" ht="12.75">
      <c r="B491" s="26" t="s">
        <v>145</v>
      </c>
    </row>
    <row r="496" spans="3:12" ht="12.75">
      <c r="C496" s="8"/>
      <c r="D496" s="8"/>
      <c r="E496" s="8"/>
      <c r="F496" s="8"/>
      <c r="G496" s="8"/>
      <c r="H496" s="16" t="s">
        <v>41</v>
      </c>
      <c r="J496" s="16" t="s">
        <v>133</v>
      </c>
      <c r="L496" s="18"/>
    </row>
    <row r="497" spans="3:12" ht="12.75">
      <c r="C497" s="8"/>
      <c r="D497" s="8"/>
      <c r="E497" s="8"/>
      <c r="F497" s="8"/>
      <c r="G497" s="8"/>
      <c r="H497" s="16" t="s">
        <v>134</v>
      </c>
      <c r="J497" s="16" t="s">
        <v>135</v>
      </c>
      <c r="L497" s="16" t="s">
        <v>136</v>
      </c>
    </row>
    <row r="498" spans="3:12" ht="12.75">
      <c r="C498" s="8"/>
      <c r="D498" s="8"/>
      <c r="E498" s="8"/>
      <c r="F498" s="8"/>
      <c r="G498" s="8"/>
      <c r="H498" s="18" t="s">
        <v>137</v>
      </c>
      <c r="J498" s="18" t="s">
        <v>138</v>
      </c>
      <c r="L498" s="18" t="s">
        <v>139</v>
      </c>
    </row>
    <row r="499" spans="3:12" ht="12.75">
      <c r="C499" s="8"/>
      <c r="D499" s="8"/>
      <c r="E499" s="8"/>
      <c r="F499" s="8"/>
      <c r="G499" s="44"/>
      <c r="H499" s="44"/>
      <c r="I499" s="44"/>
      <c r="J499" s="44"/>
      <c r="K499" s="44"/>
      <c r="L499" s="44"/>
    </row>
    <row r="500" spans="3:12" ht="12.75">
      <c r="C500" s="8" t="s">
        <v>140</v>
      </c>
      <c r="E500" s="8"/>
      <c r="F500" s="8"/>
      <c r="G500" s="44"/>
      <c r="H500" s="44">
        <v>63102</v>
      </c>
      <c r="I500" s="44"/>
      <c r="J500" s="44">
        <v>4157</v>
      </c>
      <c r="K500" s="44"/>
      <c r="L500" s="44">
        <v>73970</v>
      </c>
    </row>
    <row r="501" spans="3:12" ht="12.75">
      <c r="C501" s="8" t="s">
        <v>143</v>
      </c>
      <c r="E501" s="8"/>
      <c r="F501" s="8"/>
      <c r="G501" s="44"/>
      <c r="H501" s="44">
        <v>45135</v>
      </c>
      <c r="I501" s="44"/>
      <c r="J501" s="44">
        <v>3687</v>
      </c>
      <c r="K501" s="44"/>
      <c r="L501" s="44">
        <v>54158</v>
      </c>
    </row>
    <row r="502" spans="3:15" ht="12.75">
      <c r="C502" s="8" t="s">
        <v>141</v>
      </c>
      <c r="E502" s="8"/>
      <c r="F502" s="8"/>
      <c r="G502" s="44"/>
      <c r="H502" s="44">
        <v>8235</v>
      </c>
      <c r="I502" s="44"/>
      <c r="J502" s="44">
        <v>-15</v>
      </c>
      <c r="K502" s="44"/>
      <c r="L502" s="44">
        <v>8508</v>
      </c>
      <c r="O502" s="75"/>
    </row>
    <row r="503" spans="3:15" ht="12.75">
      <c r="C503" s="8" t="s">
        <v>142</v>
      </c>
      <c r="E503" s="8"/>
      <c r="F503" s="8"/>
      <c r="G503" s="44"/>
      <c r="H503" s="90" t="s">
        <v>205</v>
      </c>
      <c r="I503" s="44"/>
      <c r="J503" s="44">
        <v>555</v>
      </c>
      <c r="K503" s="44"/>
      <c r="L503" s="44">
        <v>5525</v>
      </c>
      <c r="O503" s="75"/>
    </row>
    <row r="504" spans="3:12" ht="12.75">
      <c r="C504" s="8" t="s">
        <v>144</v>
      </c>
      <c r="E504" s="8"/>
      <c r="F504" s="8"/>
      <c r="G504" s="44"/>
      <c r="H504" s="44"/>
      <c r="I504" s="44"/>
      <c r="J504" s="44"/>
      <c r="K504" s="44"/>
      <c r="L504" s="44"/>
    </row>
    <row r="505" spans="3:17" ht="13.5" thickBot="1">
      <c r="C505" s="8"/>
      <c r="D505" s="8"/>
      <c r="E505" s="8"/>
      <c r="F505" s="8"/>
      <c r="G505" s="48"/>
      <c r="H505" s="48">
        <f>SUM(H500:H504)</f>
        <v>116472</v>
      </c>
      <c r="I505" s="48"/>
      <c r="J505" s="48">
        <f>SUM(J500:J504)</f>
        <v>8384</v>
      </c>
      <c r="K505" s="48"/>
      <c r="L505" s="48">
        <f>SUM(L500:L504)</f>
        <v>142161</v>
      </c>
      <c r="O505" s="75"/>
      <c r="P505" s="213"/>
      <c r="Q505" s="213"/>
    </row>
    <row r="506" spans="3:17" ht="13.5" thickTop="1">
      <c r="C506" s="8"/>
      <c r="D506" s="8"/>
      <c r="E506" s="8"/>
      <c r="F506" s="8"/>
      <c r="G506" s="44"/>
      <c r="H506" s="44"/>
      <c r="I506" s="44"/>
      <c r="J506" s="44"/>
      <c r="K506" s="44"/>
      <c r="L506" s="44"/>
      <c r="O506" s="203"/>
      <c r="P506" s="213"/>
      <c r="Q506" s="213"/>
    </row>
    <row r="507" spans="2:17" ht="12.75">
      <c r="B507" s="26" t="s">
        <v>146</v>
      </c>
      <c r="C507" s="8"/>
      <c r="D507" s="8"/>
      <c r="E507" s="8"/>
      <c r="F507" s="8"/>
      <c r="G507" s="44"/>
      <c r="H507" s="44"/>
      <c r="I507" s="44"/>
      <c r="J507" s="44"/>
      <c r="K507" s="44"/>
      <c r="L507" s="44"/>
      <c r="O507" s="204"/>
      <c r="P507" s="214"/>
      <c r="Q507" s="214"/>
    </row>
    <row r="508" spans="3:17" ht="12.75">
      <c r="C508" s="8"/>
      <c r="D508" s="8"/>
      <c r="E508" s="8"/>
      <c r="F508" s="8"/>
      <c r="G508" s="8"/>
      <c r="H508" s="8"/>
      <c r="I508" s="8"/>
      <c r="J508" s="8"/>
      <c r="K508" s="8"/>
      <c r="L508" s="8"/>
      <c r="O508" s="204"/>
      <c r="P508" s="204"/>
      <c r="Q508" s="204"/>
    </row>
    <row r="509" spans="3:12" ht="12.75">
      <c r="C509" s="8"/>
      <c r="D509" s="8"/>
      <c r="E509" s="8"/>
      <c r="F509" s="8"/>
      <c r="G509" s="8"/>
      <c r="H509" s="8"/>
      <c r="I509" s="8"/>
      <c r="J509" s="8"/>
      <c r="K509" s="8"/>
      <c r="L509" s="8"/>
    </row>
    <row r="511" ht="12.75">
      <c r="B511" s="26" t="s">
        <v>147</v>
      </c>
    </row>
    <row r="512" spans="14:15" ht="12.75">
      <c r="N512" s="110"/>
      <c r="O512" s="114"/>
    </row>
    <row r="513" spans="14:15" ht="12.75">
      <c r="N513" s="110"/>
      <c r="O513" s="114"/>
    </row>
    <row r="514" ht="12.75">
      <c r="N514" s="99"/>
    </row>
    <row r="517" ht="12.75">
      <c r="B517" s="26" t="s">
        <v>148</v>
      </c>
    </row>
    <row r="521" ht="12.75">
      <c r="B521" s="26" t="s">
        <v>305</v>
      </c>
    </row>
    <row r="524" spans="1:15" s="8" customFormat="1" ht="12.75">
      <c r="A524"/>
      <c r="C524"/>
      <c r="D524"/>
      <c r="E524"/>
      <c r="F524"/>
      <c r="G524"/>
      <c r="H524"/>
      <c r="I524"/>
      <c r="J524"/>
      <c r="K524"/>
      <c r="L524"/>
      <c r="O524" s="71"/>
    </row>
    <row r="525" spans="14:15" s="8" customFormat="1" ht="12.75">
      <c r="N525" s="104"/>
      <c r="O525" s="71"/>
    </row>
    <row r="526" spans="14:15" s="8" customFormat="1" ht="12.75">
      <c r="N526" s="104"/>
      <c r="O526" s="71"/>
    </row>
    <row r="527" spans="9:15" s="8" customFormat="1" ht="12.75">
      <c r="I527" s="18" t="s">
        <v>149</v>
      </c>
      <c r="K527" s="18" t="s">
        <v>150</v>
      </c>
      <c r="O527" s="71"/>
    </row>
    <row r="528" spans="9:15" s="8" customFormat="1" ht="12.75">
      <c r="I528" s="18" t="s">
        <v>46</v>
      </c>
      <c r="K528" s="18" t="s">
        <v>46</v>
      </c>
      <c r="O528" s="71"/>
    </row>
    <row r="529" s="8" customFormat="1" ht="12.75">
      <c r="O529" s="71"/>
    </row>
    <row r="530" spans="4:15" s="8" customFormat="1" ht="12.75">
      <c r="D530" s="30" t="s">
        <v>151</v>
      </c>
      <c r="I530" s="44"/>
      <c r="J530" s="44"/>
      <c r="K530" s="44"/>
      <c r="O530" s="71"/>
    </row>
    <row r="531" spans="4:16" s="8" customFormat="1" ht="12.75">
      <c r="D531" s="37" t="s">
        <v>152</v>
      </c>
      <c r="I531" s="80">
        <v>435</v>
      </c>
      <c r="J531" s="44"/>
      <c r="K531" s="44">
        <v>3201</v>
      </c>
      <c r="N531" s="98"/>
      <c r="O531" s="98"/>
      <c r="P531" s="74"/>
    </row>
    <row r="532" spans="4:15" s="8" customFormat="1" ht="13.5" thickBot="1">
      <c r="D532" s="37" t="s">
        <v>153</v>
      </c>
      <c r="I532" s="111">
        <v>2087</v>
      </c>
      <c r="J532" s="44"/>
      <c r="K532" s="49">
        <v>2087</v>
      </c>
      <c r="L532" s="98"/>
      <c r="O532" s="74"/>
    </row>
    <row r="533" spans="4:15" s="8" customFormat="1" ht="13.5" thickTop="1">
      <c r="D533" s="30"/>
      <c r="I533" s="79"/>
      <c r="J533" s="44"/>
      <c r="K533" s="44"/>
      <c r="O533" s="74"/>
    </row>
    <row r="534" spans="4:15" s="8" customFormat="1" ht="13.5" thickBot="1">
      <c r="D534" s="17" t="s">
        <v>154</v>
      </c>
      <c r="I534" s="83">
        <v>21450</v>
      </c>
      <c r="J534" s="44" t="s">
        <v>209</v>
      </c>
      <c r="K534" s="49">
        <v>0</v>
      </c>
      <c r="O534" s="71"/>
    </row>
    <row r="535" s="8" customFormat="1" ht="13.5" thickTop="1">
      <c r="O535" s="71"/>
    </row>
    <row r="536" s="8" customFormat="1" ht="12.75">
      <c r="O536" s="71"/>
    </row>
    <row r="537" spans="3:15" s="8" customFormat="1" ht="12.75">
      <c r="C537" s="18" t="s">
        <v>209</v>
      </c>
      <c r="D537" s="17" t="s">
        <v>210</v>
      </c>
      <c r="E537" s="33"/>
      <c r="F537" s="33"/>
      <c r="O537" s="71"/>
    </row>
    <row r="538" spans="3:15" s="8" customFormat="1" ht="12.75">
      <c r="C538" s="33"/>
      <c r="D538" s="17" t="s">
        <v>204</v>
      </c>
      <c r="E538" s="33"/>
      <c r="F538" s="33"/>
      <c r="O538" s="71"/>
    </row>
    <row r="539" spans="3:16" s="8" customFormat="1" ht="12.75">
      <c r="C539" s="33"/>
      <c r="D539" s="17"/>
      <c r="E539" s="33" t="s">
        <v>203</v>
      </c>
      <c r="F539" s="33"/>
      <c r="O539" s="71"/>
      <c r="P539" s="118"/>
    </row>
    <row r="540" spans="3:18" s="8" customFormat="1" ht="12.75">
      <c r="C540" s="33"/>
      <c r="D540" s="17" t="s">
        <v>23</v>
      </c>
      <c r="E540" s="33"/>
      <c r="F540" s="33"/>
      <c r="O540" s="71"/>
      <c r="P540" s="118"/>
      <c r="Q540" s="119"/>
      <c r="R540" s="119"/>
    </row>
    <row r="541" spans="3:15" s="8" customFormat="1" ht="12.75">
      <c r="C541" s="33"/>
      <c r="D541" s="17"/>
      <c r="E541" s="33" t="s">
        <v>231</v>
      </c>
      <c r="N541" s="107"/>
      <c r="O541" s="71"/>
    </row>
    <row r="542" s="8" customFormat="1" ht="12.75">
      <c r="O542" s="71"/>
    </row>
    <row r="543" s="8" customFormat="1" ht="12.75">
      <c r="O543" s="71"/>
    </row>
    <row r="544" spans="2:15" s="8" customFormat="1" ht="12.75">
      <c r="B544" s="27" t="s">
        <v>156</v>
      </c>
      <c r="C544" s="24"/>
      <c r="D544" s="24"/>
      <c r="E544" s="24"/>
      <c r="F544" s="24"/>
      <c r="G544" s="24"/>
      <c r="H544" s="24"/>
      <c r="I544" s="24"/>
      <c r="J544" s="24"/>
      <c r="K544" s="24"/>
      <c r="L544" s="25"/>
      <c r="O544" s="71"/>
    </row>
    <row r="545" s="8" customFormat="1" ht="12.75">
      <c r="O545" s="71"/>
    </row>
    <row r="546" spans="1:18" ht="12.75">
      <c r="A546" s="8"/>
      <c r="B546" s="158" t="s">
        <v>155</v>
      </c>
      <c r="C546" s="8"/>
      <c r="D546" s="8"/>
      <c r="E546" s="8"/>
      <c r="F546" s="8"/>
      <c r="G546" s="8"/>
      <c r="H546" s="8"/>
      <c r="I546" s="8"/>
      <c r="J546" s="8"/>
      <c r="K546" s="8"/>
      <c r="L546" s="8"/>
      <c r="O546" s="107"/>
      <c r="P546" s="157"/>
      <c r="Q546" s="157"/>
      <c r="R546" s="205"/>
    </row>
    <row r="547" spans="2:19" ht="12.75">
      <c r="B547" s="8"/>
      <c r="O547" s="108"/>
      <c r="P547" s="156"/>
      <c r="Q547" s="156"/>
      <c r="R547" s="163"/>
      <c r="S547" s="93"/>
    </row>
    <row r="548" spans="2:19" ht="12.75">
      <c r="B548" s="8"/>
      <c r="O548" s="109"/>
      <c r="P548" s="155"/>
      <c r="Q548" s="155"/>
      <c r="R548" s="163"/>
      <c r="S548" s="93"/>
    </row>
    <row r="549" spans="2:24" ht="12.75">
      <c r="B549" s="8"/>
      <c r="O549" s="74"/>
      <c r="P549" s="100"/>
      <c r="Q549" s="107"/>
      <c r="T549" s="70"/>
      <c r="U549" s="70"/>
      <c r="V549" s="70"/>
      <c r="W549" s="70"/>
      <c r="X549" s="70" t="s">
        <v>14</v>
      </c>
    </row>
    <row r="550" spans="2:19" ht="12.75">
      <c r="B550" s="8"/>
      <c r="O550" s="209"/>
      <c r="P550" s="156"/>
      <c r="Q550" s="99"/>
      <c r="R550" s="163"/>
      <c r="S550" s="93"/>
    </row>
    <row r="551" spans="2:19" ht="12.75">
      <c r="B551" s="8"/>
      <c r="O551" s="209"/>
      <c r="P551" s="156"/>
      <c r="Q551" s="99"/>
      <c r="R551" s="163"/>
      <c r="S551" s="93"/>
    </row>
    <row r="552" spans="2:19" ht="12.75">
      <c r="B552" s="8"/>
      <c r="O552" s="209"/>
      <c r="P552" s="156"/>
      <c r="Q552" s="211"/>
      <c r="R552" s="163"/>
      <c r="S552" s="93"/>
    </row>
    <row r="553" ht="12.75">
      <c r="B553" s="8"/>
    </row>
    <row r="554" spans="2:24" ht="12.75">
      <c r="B554" s="8"/>
      <c r="O554" s="209"/>
      <c r="P554" s="160"/>
      <c r="Q554" s="99"/>
      <c r="R554" s="163"/>
      <c r="S554" s="93"/>
      <c r="T554" s="70"/>
      <c r="U554" s="70"/>
      <c r="V554" s="70"/>
      <c r="W554" s="70"/>
      <c r="X554" s="70">
        <f>+T554+U554+V554+W554</f>
        <v>0</v>
      </c>
    </row>
    <row r="555" spans="2:24" ht="12.75">
      <c r="B555" s="8"/>
      <c r="O555" s="209"/>
      <c r="P555" s="155"/>
      <c r="Q555" s="211"/>
      <c r="R555" s="163"/>
      <c r="S555" s="93"/>
      <c r="T555" s="216"/>
      <c r="U555" s="70"/>
      <c r="V555" s="216"/>
      <c r="W555" s="217"/>
      <c r="X555" s="70">
        <f>+T555+U555+V555+W555</f>
        <v>0</v>
      </c>
    </row>
    <row r="556" ht="12.75">
      <c r="B556" s="8"/>
    </row>
    <row r="557" spans="16:19" ht="12.75">
      <c r="P557" s="155"/>
      <c r="Q557" s="211"/>
      <c r="R557" s="163"/>
      <c r="S557" s="93"/>
    </row>
    <row r="558" spans="2:19" ht="12.75">
      <c r="B558" s="158" t="s">
        <v>157</v>
      </c>
      <c r="P558" s="156"/>
      <c r="Q558" s="211"/>
      <c r="R558" s="163"/>
      <c r="S558" s="93"/>
    </row>
    <row r="559" ht="12.75">
      <c r="B559" s="8"/>
    </row>
    <row r="560" ht="12.75">
      <c r="B560" s="8"/>
    </row>
    <row r="561" spans="2:19" ht="12.75">
      <c r="B561" s="8"/>
      <c r="O561" s="107"/>
      <c r="P561" s="157"/>
      <c r="Q561" s="157"/>
      <c r="R561" s="157"/>
      <c r="S561" s="157"/>
    </row>
    <row r="562" spans="2:19" ht="12.75">
      <c r="B562" s="8"/>
      <c r="O562" s="108"/>
      <c r="P562" s="155"/>
      <c r="Q562" s="155"/>
      <c r="R562" s="107"/>
      <c r="S562" s="156"/>
    </row>
    <row r="563" spans="2:19" ht="12.75">
      <c r="B563" s="8"/>
      <c r="O563" s="109"/>
      <c r="P563" s="155"/>
      <c r="Q563" s="155"/>
      <c r="R563" s="107"/>
      <c r="S563" s="155"/>
    </row>
    <row r="564" ht="12.75">
      <c r="B564" s="8"/>
    </row>
    <row r="565" spans="2:19" ht="12.75">
      <c r="B565" s="8"/>
      <c r="O565" s="74"/>
      <c r="P565" s="100"/>
      <c r="Q565" s="107"/>
      <c r="S565" s="70"/>
    </row>
    <row r="566" spans="2:20" ht="12.75">
      <c r="B566" s="8"/>
      <c r="O566" s="209"/>
      <c r="P566" s="156"/>
      <c r="Q566" s="211"/>
      <c r="R566" s="218"/>
      <c r="S566" s="220"/>
      <c r="T566" s="93"/>
    </row>
    <row r="567" spans="2:20" ht="12.75">
      <c r="B567" s="158" t="s">
        <v>158</v>
      </c>
      <c r="N567" s="112"/>
      <c r="O567" s="209"/>
      <c r="P567" s="156"/>
      <c r="Q567" s="211"/>
      <c r="R567" s="218"/>
      <c r="S567" s="220"/>
      <c r="T567" s="93"/>
    </row>
    <row r="569" spans="15:20" ht="12.75">
      <c r="O569" s="107"/>
      <c r="P569" s="160"/>
      <c r="Q569" s="160"/>
      <c r="R569" s="219"/>
      <c r="S569" s="220"/>
      <c r="T569" s="93"/>
    </row>
    <row r="570" spans="15:20" ht="12.75">
      <c r="O570" s="107"/>
      <c r="P570" s="160"/>
      <c r="Q570" s="219"/>
      <c r="R570" s="219"/>
      <c r="S570" s="220"/>
      <c r="T570" s="93"/>
    </row>
    <row r="573" ht="12.75">
      <c r="B573" s="26" t="s">
        <v>159</v>
      </c>
    </row>
    <row r="576" spans="14:28" ht="12.75">
      <c r="N576" s="8"/>
      <c r="O576" s="71"/>
      <c r="P576" s="8"/>
      <c r="Q576" s="8"/>
      <c r="R576" s="8"/>
      <c r="S576" s="8"/>
      <c r="T576" s="8"/>
      <c r="U576" s="8"/>
      <c r="V576" s="8"/>
      <c r="W576" s="8"/>
      <c r="X576" s="8"/>
      <c r="Y576" s="8"/>
      <c r="Z576" s="8"/>
      <c r="AA576" s="8"/>
      <c r="AB576" s="8"/>
    </row>
    <row r="577" spans="2:28" ht="12.75">
      <c r="B577" s="26" t="s">
        <v>160</v>
      </c>
      <c r="N577" s="33"/>
      <c r="O577" s="76"/>
      <c r="P577" s="33"/>
      <c r="Q577" s="33"/>
      <c r="R577" s="33"/>
      <c r="S577" s="17"/>
      <c r="T577" s="33"/>
      <c r="U577" s="33"/>
      <c r="V577" s="33"/>
      <c r="W577" s="33"/>
      <c r="X577" s="33"/>
      <c r="Y577" s="33"/>
      <c r="Z577" s="33"/>
      <c r="AA577" s="33"/>
      <c r="AB577" s="33"/>
    </row>
    <row r="578" spans="14:28" ht="12.75">
      <c r="N578" s="8"/>
      <c r="O578" s="71"/>
      <c r="P578" s="8"/>
      <c r="Q578" s="8"/>
      <c r="R578" s="8"/>
      <c r="S578" s="8"/>
      <c r="T578" s="8"/>
      <c r="U578" s="8"/>
      <c r="V578" s="8"/>
      <c r="W578" s="8"/>
      <c r="X578" s="8"/>
      <c r="Y578" s="8"/>
      <c r="Z578" s="8"/>
      <c r="AA578" s="8"/>
      <c r="AB578" s="8"/>
    </row>
    <row r="579" spans="1:15" s="8" customFormat="1" ht="12.75">
      <c r="A579"/>
      <c r="C579"/>
      <c r="D579"/>
      <c r="E579"/>
      <c r="F579"/>
      <c r="G579"/>
      <c r="H579"/>
      <c r="I579"/>
      <c r="J579"/>
      <c r="K579"/>
      <c r="L579"/>
      <c r="O579" s="71"/>
    </row>
    <row r="580" spans="10:15" s="8" customFormat="1" ht="12.75">
      <c r="J580" s="209"/>
      <c r="L580" s="209"/>
      <c r="O580" s="71"/>
    </row>
    <row r="581" spans="9:15" s="8" customFormat="1" ht="12.75">
      <c r="I581" s="223" t="s">
        <v>36</v>
      </c>
      <c r="J581" s="223"/>
      <c r="K581" s="223" t="s">
        <v>37</v>
      </c>
      <c r="L581" s="223"/>
      <c r="O581" s="71"/>
    </row>
    <row r="582" spans="1:28" s="33" customFormat="1" ht="12.75">
      <c r="A582" s="8"/>
      <c r="C582" s="8"/>
      <c r="D582" s="8"/>
      <c r="E582" s="8"/>
      <c r="F582" s="8"/>
      <c r="G582" s="8"/>
      <c r="H582" s="8"/>
      <c r="I582" s="223" t="s">
        <v>164</v>
      </c>
      <c r="J582" s="223"/>
      <c r="K582" s="223" t="s">
        <v>30</v>
      </c>
      <c r="L582" s="223"/>
      <c r="N582" s="8"/>
      <c r="O582" s="71"/>
      <c r="P582" s="8"/>
      <c r="Q582" s="8"/>
      <c r="R582" s="8"/>
      <c r="S582" s="8"/>
      <c r="T582" s="8"/>
      <c r="U582" s="8"/>
      <c r="V582" s="8"/>
      <c r="W582" s="8"/>
      <c r="X582" s="8"/>
      <c r="Y582" s="8"/>
      <c r="Z582" s="8"/>
      <c r="AA582" s="8"/>
      <c r="AB582" s="8"/>
    </row>
    <row r="583" spans="1:15" s="8" customFormat="1" ht="12.75">
      <c r="A583" s="33"/>
      <c r="C583" s="33"/>
      <c r="D583" s="33"/>
      <c r="E583" s="33"/>
      <c r="F583" s="33"/>
      <c r="G583" s="33"/>
      <c r="H583" s="33"/>
      <c r="I583" s="95">
        <f>I19</f>
        <v>40451</v>
      </c>
      <c r="J583" s="95">
        <f>J19</f>
        <v>40086</v>
      </c>
      <c r="K583" s="95">
        <f>K19</f>
        <v>40451</v>
      </c>
      <c r="L583" s="95">
        <f>L19</f>
        <v>40086</v>
      </c>
      <c r="O583" s="71"/>
    </row>
    <row r="584" spans="9:15" s="8" customFormat="1" ht="12.75">
      <c r="I584" s="16" t="s">
        <v>161</v>
      </c>
      <c r="J584" s="16" t="s">
        <v>162</v>
      </c>
      <c r="K584" s="16" t="s">
        <v>163</v>
      </c>
      <c r="L584" s="16" t="s">
        <v>162</v>
      </c>
      <c r="O584" s="71"/>
    </row>
    <row r="585" spans="9:18" s="8" customFormat="1" ht="12.75">
      <c r="I585" s="17"/>
      <c r="J585" s="105"/>
      <c r="K585" s="17"/>
      <c r="L585" s="105"/>
      <c r="Q585" s="98"/>
      <c r="R585" s="98"/>
    </row>
    <row r="586" spans="3:15" s="8" customFormat="1" ht="12.75">
      <c r="C586" s="17" t="s">
        <v>165</v>
      </c>
      <c r="I586" s="44"/>
      <c r="K586" s="44"/>
      <c r="L586" s="44"/>
      <c r="O586" s="100"/>
    </row>
    <row r="587" spans="3:15" s="8" customFormat="1" ht="12.75">
      <c r="C587" s="34" t="s">
        <v>166</v>
      </c>
      <c r="D587" s="17" t="s">
        <v>167</v>
      </c>
      <c r="G587" s="22"/>
      <c r="I587" s="65">
        <v>259</v>
      </c>
      <c r="J587" s="65">
        <v>136</v>
      </c>
      <c r="K587" s="65">
        <v>784</v>
      </c>
      <c r="L587" s="65">
        <v>267</v>
      </c>
      <c r="O587" s="71"/>
    </row>
    <row r="588" spans="3:28" s="8" customFormat="1" ht="12.75">
      <c r="C588" s="34" t="s">
        <v>166</v>
      </c>
      <c r="D588" s="17" t="s">
        <v>170</v>
      </c>
      <c r="F588" s="22"/>
      <c r="G588" s="22"/>
      <c r="I588" s="65">
        <v>58</v>
      </c>
      <c r="J588" s="65">
        <v>117</v>
      </c>
      <c r="K588" s="65">
        <v>58</v>
      </c>
      <c r="L588" s="65">
        <v>117</v>
      </c>
      <c r="N588" s="92"/>
      <c r="O588" s="72"/>
      <c r="P588"/>
      <c r="Q588"/>
      <c r="R588"/>
      <c r="S588"/>
      <c r="T588"/>
      <c r="U588"/>
      <c r="V588"/>
      <c r="W588"/>
      <c r="X588"/>
      <c r="Y588"/>
      <c r="Z588"/>
      <c r="AA588"/>
      <c r="AB588"/>
    </row>
    <row r="589" spans="3:28" s="8" customFormat="1" ht="12.75">
      <c r="C589" s="34" t="s">
        <v>166</v>
      </c>
      <c r="D589" s="17" t="s">
        <v>168</v>
      </c>
      <c r="G589" s="22"/>
      <c r="I589" s="65">
        <v>163</v>
      </c>
      <c r="J589" s="65">
        <v>118</v>
      </c>
      <c r="K589" s="65">
        <v>484</v>
      </c>
      <c r="L589" s="65">
        <v>210</v>
      </c>
      <c r="N589" s="92"/>
      <c r="O589" s="72"/>
      <c r="P589"/>
      <c r="Q589"/>
      <c r="R589"/>
      <c r="S589"/>
      <c r="T589"/>
      <c r="U589"/>
      <c r="V589"/>
      <c r="W589"/>
      <c r="X589"/>
      <c r="Y589"/>
      <c r="Z589"/>
      <c r="AA589"/>
      <c r="AB589"/>
    </row>
    <row r="590" spans="3:28" s="8" customFormat="1" ht="12.75">
      <c r="C590" s="34" t="s">
        <v>166</v>
      </c>
      <c r="D590" s="8" t="s">
        <v>169</v>
      </c>
      <c r="I590" s="44">
        <v>6</v>
      </c>
      <c r="J590" s="44">
        <v>189</v>
      </c>
      <c r="K590" s="44">
        <v>-87</v>
      </c>
      <c r="L590" s="44">
        <v>-271</v>
      </c>
      <c r="N590" s="92"/>
      <c r="O590" s="72"/>
      <c r="P590"/>
      <c r="Q590"/>
      <c r="R590"/>
      <c r="S590"/>
      <c r="T590"/>
      <c r="U590"/>
      <c r="V590"/>
      <c r="W590"/>
      <c r="X590"/>
      <c r="Y590"/>
      <c r="Z590"/>
      <c r="AA590"/>
      <c r="AB590"/>
    </row>
    <row r="591" spans="9:28" s="8" customFormat="1" ht="13.5" thickBot="1">
      <c r="I591" s="48">
        <f>SUM(I587:I590)</f>
        <v>486</v>
      </c>
      <c r="J591" s="48">
        <f>SUM(J587:J590)</f>
        <v>560</v>
      </c>
      <c r="K591" s="48">
        <f>SUM(K587:K590)</f>
        <v>1239</v>
      </c>
      <c r="L591" s="48">
        <f>SUM(L587:L590)</f>
        <v>323</v>
      </c>
      <c r="N591" s="92"/>
      <c r="O591" s="98"/>
      <c r="P591" s="100"/>
      <c r="Q591"/>
      <c r="R591"/>
      <c r="S591"/>
      <c r="T591"/>
      <c r="U591"/>
      <c r="V591"/>
      <c r="W591"/>
      <c r="X591"/>
      <c r="Y591"/>
      <c r="Z591"/>
      <c r="AA591"/>
      <c r="AB591"/>
    </row>
    <row r="592" spans="9:28" s="8" customFormat="1" ht="13.5" thickTop="1">
      <c r="I592" s="91"/>
      <c r="J592" s="44"/>
      <c r="K592" s="91"/>
      <c r="L592" s="44"/>
      <c r="N592" s="92"/>
      <c r="O592" s="72"/>
      <c r="P592"/>
      <c r="Q592"/>
      <c r="R592"/>
      <c r="S592"/>
      <c r="T592"/>
      <c r="U592"/>
      <c r="V592"/>
      <c r="W592"/>
      <c r="X592"/>
      <c r="Y592"/>
      <c r="Z592"/>
      <c r="AA592"/>
      <c r="AB592"/>
    </row>
    <row r="593" spans="1:14" ht="12.75">
      <c r="A593" s="8"/>
      <c r="B593" s="26"/>
      <c r="C593" s="8"/>
      <c r="D593" s="8"/>
      <c r="E593" s="8"/>
      <c r="F593" s="8"/>
      <c r="G593" s="8"/>
      <c r="H593" s="8"/>
      <c r="I593" s="8"/>
      <c r="J593" s="8"/>
      <c r="K593" s="8"/>
      <c r="L593" s="8"/>
      <c r="N593" s="92"/>
    </row>
    <row r="594" ht="12.75">
      <c r="N594" s="92"/>
    </row>
    <row r="604" ht="12.75">
      <c r="B604" s="26" t="s">
        <v>171</v>
      </c>
    </row>
    <row r="608" ht="12.75">
      <c r="B608" s="26" t="s">
        <v>172</v>
      </c>
    </row>
    <row r="613" ht="12.75">
      <c r="B613" s="26" t="s">
        <v>173</v>
      </c>
    </row>
    <row r="616" spans="14:28" ht="12.75">
      <c r="N616" s="8"/>
      <c r="O616" s="71"/>
      <c r="P616" s="8"/>
      <c r="Q616" s="8"/>
      <c r="R616" s="8"/>
      <c r="S616" s="8"/>
      <c r="T616" s="8"/>
      <c r="U616" s="8"/>
      <c r="V616" s="8"/>
      <c r="W616" s="8"/>
      <c r="X616" s="8"/>
      <c r="Y616" s="8"/>
      <c r="Z616" s="8"/>
      <c r="AA616" s="8"/>
      <c r="AB616" s="8"/>
    </row>
    <row r="617" spans="14:28" ht="12.75">
      <c r="N617" s="8"/>
      <c r="O617" s="71"/>
      <c r="P617" s="8"/>
      <c r="Q617" s="8"/>
      <c r="R617" s="8"/>
      <c r="S617" s="8"/>
      <c r="T617" s="8"/>
      <c r="U617" s="8"/>
      <c r="V617" s="8"/>
      <c r="W617" s="8"/>
      <c r="X617" s="8"/>
      <c r="Y617" s="8"/>
      <c r="Z617" s="8"/>
      <c r="AA617" s="8"/>
      <c r="AB617" s="8"/>
    </row>
    <row r="618" spans="2:28" ht="12.75">
      <c r="B618" s="26" t="s">
        <v>174</v>
      </c>
      <c r="N618" s="8"/>
      <c r="O618" s="71"/>
      <c r="P618" s="8"/>
      <c r="Q618" s="8"/>
      <c r="R618" s="8"/>
      <c r="S618" s="8"/>
      <c r="T618" s="8"/>
      <c r="U618" s="8"/>
      <c r="V618" s="8"/>
      <c r="W618" s="8"/>
      <c r="X618" s="8"/>
      <c r="Y618" s="8"/>
      <c r="Z618" s="8"/>
      <c r="AA618" s="8"/>
      <c r="AB618" s="8"/>
    </row>
    <row r="619" spans="14:28" ht="12.75">
      <c r="N619" s="8"/>
      <c r="O619" s="71"/>
      <c r="P619" s="8"/>
      <c r="Q619" s="8"/>
      <c r="R619" s="8"/>
      <c r="S619" s="8"/>
      <c r="T619" s="8"/>
      <c r="U619" s="8"/>
      <c r="V619" s="8"/>
      <c r="W619" s="8"/>
      <c r="X619" s="8"/>
      <c r="Y619" s="8"/>
      <c r="Z619" s="8"/>
      <c r="AA619" s="8"/>
      <c r="AB619" s="8"/>
    </row>
    <row r="620" spans="1:15" s="8" customFormat="1" ht="12.75">
      <c r="A620"/>
      <c r="C620"/>
      <c r="D620"/>
      <c r="E620"/>
      <c r="F620"/>
      <c r="G620"/>
      <c r="H620"/>
      <c r="I620"/>
      <c r="J620"/>
      <c r="K620"/>
      <c r="L620"/>
      <c r="O620" s="71"/>
    </row>
    <row r="621" spans="8:15" s="8" customFormat="1" ht="12.75">
      <c r="H621" s="16" t="s">
        <v>149</v>
      </c>
      <c r="I621" s="16" t="s">
        <v>150</v>
      </c>
      <c r="J621" s="30" t="s">
        <v>211</v>
      </c>
      <c r="K621" s="37"/>
      <c r="L621" s="37"/>
      <c r="O621" s="71"/>
    </row>
    <row r="622" spans="3:15" s="8" customFormat="1" ht="12.75">
      <c r="C622" s="30" t="s">
        <v>175</v>
      </c>
      <c r="H622" s="16" t="s">
        <v>46</v>
      </c>
      <c r="I622" s="16" t="s">
        <v>46</v>
      </c>
      <c r="J622" s="30" t="s">
        <v>212</v>
      </c>
      <c r="K622" s="37"/>
      <c r="L622" s="37"/>
      <c r="O622" s="71"/>
    </row>
    <row r="623" spans="10:15" s="8" customFormat="1" ht="12.75">
      <c r="J623" s="67" t="s">
        <v>213</v>
      </c>
      <c r="O623" s="71"/>
    </row>
    <row r="624" spans="3:15" s="8" customFormat="1" ht="12.75">
      <c r="C624" s="36" t="s">
        <v>176</v>
      </c>
      <c r="D624" s="37"/>
      <c r="J624" s="18"/>
      <c r="O624" s="71"/>
    </row>
    <row r="625" spans="3:15" s="8" customFormat="1" ht="12.75">
      <c r="C625" s="37" t="s">
        <v>177</v>
      </c>
      <c r="H625" s="44"/>
      <c r="I625" s="44"/>
      <c r="J625" s="86"/>
      <c r="L625" s="63"/>
      <c r="O625" s="71"/>
    </row>
    <row r="626" spans="8:15" s="8" customFormat="1" ht="12.75">
      <c r="H626" s="44"/>
      <c r="I626" s="44"/>
      <c r="J626" s="86"/>
      <c r="L626" s="63"/>
      <c r="O626" s="71"/>
    </row>
    <row r="627" spans="3:12" s="8" customFormat="1" ht="12.75">
      <c r="C627" s="30" t="s">
        <v>178</v>
      </c>
      <c r="E627" s="31"/>
      <c r="G627" s="31"/>
      <c r="H627" s="77">
        <v>0</v>
      </c>
      <c r="I627" s="77">
        <v>0</v>
      </c>
      <c r="J627" s="85" t="s">
        <v>205</v>
      </c>
      <c r="L627" s="63"/>
    </row>
    <row r="628" spans="3:15" s="8" customFormat="1" ht="12.75">
      <c r="C628" s="30" t="s">
        <v>179</v>
      </c>
      <c r="G628" s="31"/>
      <c r="H628" s="77">
        <v>0</v>
      </c>
      <c r="I628" s="77">
        <v>0</v>
      </c>
      <c r="J628" s="85" t="s">
        <v>205</v>
      </c>
      <c r="L628" s="63"/>
      <c r="M628" s="31"/>
      <c r="O628" s="71"/>
    </row>
    <row r="629" spans="3:15" s="8" customFormat="1" ht="12.75">
      <c r="C629" s="30" t="s">
        <v>180</v>
      </c>
      <c r="H629" s="77">
        <v>0</v>
      </c>
      <c r="I629" s="77">
        <v>703</v>
      </c>
      <c r="J629" s="215">
        <v>10140</v>
      </c>
      <c r="L629" s="63"/>
      <c r="O629" s="71"/>
    </row>
    <row r="630" spans="3:28" s="8" customFormat="1" ht="12.75">
      <c r="C630" s="30" t="s">
        <v>181</v>
      </c>
      <c r="F630" s="31"/>
      <c r="H630" s="44">
        <v>0</v>
      </c>
      <c r="I630" s="44">
        <v>0</v>
      </c>
      <c r="J630" s="85" t="s">
        <v>205</v>
      </c>
      <c r="L630" s="63"/>
      <c r="N630"/>
      <c r="O630" s="72"/>
      <c r="P630"/>
      <c r="Q630"/>
      <c r="R630"/>
      <c r="S630"/>
      <c r="T630"/>
      <c r="U630"/>
      <c r="V630"/>
      <c r="W630"/>
      <c r="X630"/>
      <c r="Y630"/>
      <c r="Z630"/>
      <c r="AA630"/>
      <c r="AB630"/>
    </row>
    <row r="631" spans="3:28" s="8" customFormat="1" ht="12.75">
      <c r="C631" s="30" t="s">
        <v>182</v>
      </c>
      <c r="E631" s="38"/>
      <c r="F631" s="31"/>
      <c r="G631" s="38"/>
      <c r="H631" s="44">
        <v>0</v>
      </c>
      <c r="I631" s="44">
        <v>0</v>
      </c>
      <c r="J631" s="85" t="s">
        <v>205</v>
      </c>
      <c r="L631" s="63"/>
      <c r="N631"/>
      <c r="O631" s="72"/>
      <c r="P631"/>
      <c r="Q631"/>
      <c r="R631"/>
      <c r="S631"/>
      <c r="T631"/>
      <c r="U631"/>
      <c r="V631"/>
      <c r="W631"/>
      <c r="X631"/>
      <c r="Y631"/>
      <c r="Z631"/>
      <c r="AA631"/>
      <c r="AB631"/>
    </row>
    <row r="632" spans="3:28" s="8" customFormat="1" ht="13.5" thickBot="1">
      <c r="C632" s="30"/>
      <c r="E632" s="38"/>
      <c r="F632" s="31"/>
      <c r="G632" s="38"/>
      <c r="H632" s="78">
        <f>SUM(H627:H631)</f>
        <v>0</v>
      </c>
      <c r="I632" s="48">
        <f>SUM(I627:I631)</f>
        <v>703</v>
      </c>
      <c r="J632" s="86"/>
      <c r="L632" s="63"/>
      <c r="N632"/>
      <c r="O632" s="74"/>
      <c r="P632"/>
      <c r="Q632"/>
      <c r="R632"/>
      <c r="S632"/>
      <c r="T632"/>
      <c r="U632"/>
      <c r="V632"/>
      <c r="W632"/>
      <c r="X632"/>
      <c r="Y632"/>
      <c r="Z632"/>
      <c r="AA632"/>
      <c r="AB632"/>
    </row>
    <row r="633" spans="8:28" s="8" customFormat="1" ht="13.5" thickTop="1">
      <c r="H633" s="44"/>
      <c r="I633" s="79"/>
      <c r="J633" s="87"/>
      <c r="L633" s="63"/>
      <c r="N633"/>
      <c r="O633" s="72"/>
      <c r="P633"/>
      <c r="Q633"/>
      <c r="R633"/>
      <c r="S633"/>
      <c r="T633"/>
      <c r="U633"/>
      <c r="V633"/>
      <c r="W633"/>
      <c r="X633"/>
      <c r="Y633"/>
      <c r="Z633"/>
      <c r="AA633"/>
      <c r="AB633"/>
    </row>
    <row r="634" spans="1:12" ht="12.75">
      <c r="A634" s="8"/>
      <c r="C634" s="37"/>
      <c r="D634" s="37"/>
      <c r="E634" s="37"/>
      <c r="F634" s="37"/>
      <c r="G634" s="37"/>
      <c r="H634" s="84"/>
      <c r="I634" s="81"/>
      <c r="J634" s="82"/>
      <c r="K634" s="82"/>
      <c r="L634" s="63"/>
    </row>
    <row r="635" ht="12.75">
      <c r="B635" s="26" t="s">
        <v>183</v>
      </c>
    </row>
    <row r="650" spans="2:14" ht="12.75">
      <c r="B650" s="26" t="s">
        <v>184</v>
      </c>
      <c r="N650" s="94"/>
    </row>
    <row r="651" spans="3:14" ht="12.75">
      <c r="C651" s="40"/>
      <c r="D651" s="29"/>
      <c r="N651" s="94"/>
    </row>
    <row r="652" spans="3:14" ht="12.75">
      <c r="C652" s="29"/>
      <c r="D652" s="28"/>
      <c r="N652" s="94"/>
    </row>
    <row r="653" spans="3:14" ht="12.75">
      <c r="C653" s="28"/>
      <c r="D653" s="29"/>
      <c r="N653" s="94"/>
    </row>
    <row r="654" spans="3:14" ht="12.75">
      <c r="C654" s="29"/>
      <c r="D654" s="28"/>
      <c r="N654" s="94"/>
    </row>
    <row r="655" spans="3:14" ht="12.75">
      <c r="C655" s="28"/>
      <c r="D655" s="29"/>
      <c r="N655" s="94"/>
    </row>
    <row r="656" spans="3:4" ht="12.75">
      <c r="C656" s="29"/>
      <c r="D656" s="28"/>
    </row>
    <row r="657" spans="3:4" ht="12.75">
      <c r="C657" s="29"/>
      <c r="D657" s="28"/>
    </row>
    <row r="658" spans="14:22" ht="12.75">
      <c r="N658" s="8"/>
      <c r="O658" s="71"/>
      <c r="P658" s="8"/>
      <c r="Q658" s="8"/>
      <c r="R658" s="8"/>
      <c r="S658" s="8"/>
      <c r="T658" s="8"/>
      <c r="U658" s="8"/>
      <c r="V658" s="8"/>
    </row>
    <row r="659" spans="2:28" ht="12.75">
      <c r="B659" s="26" t="s">
        <v>185</v>
      </c>
      <c r="N659" s="8"/>
      <c r="O659" s="71"/>
      <c r="P659" s="8"/>
      <c r="Q659" s="8"/>
      <c r="R659" s="8"/>
      <c r="S659" s="8"/>
      <c r="T659" s="8"/>
      <c r="U659" s="8"/>
      <c r="V659" s="8"/>
      <c r="W659" s="8"/>
      <c r="X659" s="8"/>
      <c r="Y659" s="8"/>
      <c r="Z659" s="8"/>
      <c r="AA659" s="8"/>
      <c r="AB659" s="8"/>
    </row>
    <row r="660" spans="23:28" ht="12.75">
      <c r="W660" s="8"/>
      <c r="X660" s="8"/>
      <c r="Y660" s="8"/>
      <c r="Z660" s="8"/>
      <c r="AA660" s="8"/>
      <c r="AB660" s="8"/>
    </row>
    <row r="661" spans="14:28" ht="12.75">
      <c r="N661" s="8"/>
      <c r="O661" s="71"/>
      <c r="P661" s="8"/>
      <c r="Q661" s="8"/>
      <c r="R661" s="8"/>
      <c r="S661" s="8"/>
      <c r="T661" s="8"/>
      <c r="U661" s="8"/>
      <c r="V661" s="8"/>
      <c r="W661" s="8"/>
      <c r="X661" s="8"/>
      <c r="Y661" s="8"/>
      <c r="Z661" s="8"/>
      <c r="AA661" s="8"/>
      <c r="AB661" s="8"/>
    </row>
    <row r="662" spans="14:28" ht="12.75">
      <c r="N662" s="8"/>
      <c r="O662" s="71"/>
      <c r="P662" s="8"/>
      <c r="Q662" s="8"/>
      <c r="R662" s="8"/>
      <c r="S662" s="8"/>
      <c r="T662" s="8"/>
      <c r="U662" s="8"/>
      <c r="V662" s="8"/>
      <c r="W662" s="8"/>
      <c r="X662" s="8"/>
      <c r="Y662" s="8"/>
      <c r="Z662" s="8"/>
      <c r="AA662" s="8"/>
      <c r="AB662" s="8"/>
    </row>
    <row r="663" spans="14:28" ht="12.75">
      <c r="N663" s="8"/>
      <c r="O663" s="71"/>
      <c r="P663" s="8"/>
      <c r="Q663" s="8"/>
      <c r="R663" s="8"/>
      <c r="S663" s="8"/>
      <c r="T663" s="8"/>
      <c r="U663" s="8"/>
      <c r="V663" s="8"/>
      <c r="W663" s="8"/>
      <c r="X663" s="8"/>
      <c r="Y663" s="8"/>
      <c r="Z663" s="8"/>
      <c r="AA663" s="8"/>
      <c r="AB663" s="8"/>
    </row>
    <row r="664" spans="1:15" s="8" customFormat="1" ht="12.75">
      <c r="A664"/>
      <c r="B664" s="26" t="s">
        <v>186</v>
      </c>
      <c r="C664" s="41" t="s">
        <v>187</v>
      </c>
      <c r="D664"/>
      <c r="E664"/>
      <c r="F664"/>
      <c r="G664"/>
      <c r="H664"/>
      <c r="I664"/>
      <c r="J664"/>
      <c r="K664"/>
      <c r="L664"/>
      <c r="O664" s="71"/>
    </row>
    <row r="665" s="8" customFormat="1" ht="12.75">
      <c r="O665" s="71"/>
    </row>
    <row r="666" spans="11:15" s="8" customFormat="1" ht="12.75">
      <c r="K666" s="16" t="s">
        <v>188</v>
      </c>
      <c r="L666" s="16" t="s">
        <v>189</v>
      </c>
      <c r="O666" s="71"/>
    </row>
    <row r="667" spans="11:15" s="8" customFormat="1" ht="12.75">
      <c r="K667" s="30">
        <v>2010</v>
      </c>
      <c r="L667" s="30">
        <v>2010</v>
      </c>
      <c r="O667" s="71"/>
    </row>
    <row r="668" s="8" customFormat="1" ht="12.75">
      <c r="O668" s="71"/>
    </row>
    <row r="669" spans="3:15" s="8" customFormat="1" ht="12.75">
      <c r="C669" s="41" t="s">
        <v>190</v>
      </c>
      <c r="O669" s="71"/>
    </row>
    <row r="670" spans="3:15" s="8" customFormat="1" ht="13.5" thickBot="1">
      <c r="C670" s="30" t="s">
        <v>191</v>
      </c>
      <c r="F670" s="32"/>
      <c r="H670" s="32"/>
      <c r="K670" s="88">
        <f>+I35</f>
        <v>2227</v>
      </c>
      <c r="L670" s="88">
        <f>+K35</f>
        <v>7145</v>
      </c>
      <c r="O670" s="71"/>
    </row>
    <row r="671" spans="3:15" s="8" customFormat="1" ht="13.5" thickTop="1">
      <c r="C671" s="31"/>
      <c r="O671" s="71"/>
    </row>
    <row r="672" spans="3:15" s="8" customFormat="1" ht="12.75">
      <c r="C672" s="41" t="s">
        <v>192</v>
      </c>
      <c r="O672" s="71"/>
    </row>
    <row r="673" spans="3:15" s="8" customFormat="1" ht="12.75">
      <c r="C673" s="30" t="s">
        <v>53</v>
      </c>
      <c r="D673" s="26" t="s">
        <v>200</v>
      </c>
      <c r="O673" s="71"/>
    </row>
    <row r="674" spans="4:15" s="8" customFormat="1" ht="13.5" thickBot="1">
      <c r="D674" s="30" t="s">
        <v>199</v>
      </c>
      <c r="E674" s="32"/>
      <c r="G674" s="32"/>
      <c r="K674" s="49">
        <f>+I49</f>
        <v>39640</v>
      </c>
      <c r="L674" s="49">
        <f>+K49</f>
        <v>40339</v>
      </c>
      <c r="O674" s="71"/>
    </row>
    <row r="675" spans="3:15" s="8" customFormat="1" ht="13.5" thickTop="1">
      <c r="C675" s="31"/>
      <c r="O675" s="71"/>
    </row>
    <row r="676" spans="3:15" s="8" customFormat="1" ht="12.75">
      <c r="C676" s="17" t="s">
        <v>202</v>
      </c>
      <c r="D676" s="26" t="s">
        <v>201</v>
      </c>
      <c r="O676" s="71"/>
    </row>
    <row r="677" spans="4:28" s="8" customFormat="1" ht="12.75">
      <c r="D677" s="17" t="s">
        <v>193</v>
      </c>
      <c r="O677" s="71"/>
      <c r="W677" s="26"/>
      <c r="X677" s="26"/>
      <c r="Y677" s="26"/>
      <c r="Z677" s="26"/>
      <c r="AA677" s="26"/>
      <c r="AB677" s="26"/>
    </row>
    <row r="678" spans="3:28" s="8" customFormat="1" ht="12.75">
      <c r="C678" s="9"/>
      <c r="O678" s="71"/>
      <c r="W678" s="26"/>
      <c r="X678" s="26"/>
      <c r="Y678" s="26"/>
      <c r="Z678" s="26"/>
      <c r="AA678" s="26"/>
      <c r="AB678" s="26"/>
    </row>
    <row r="679" spans="3:28" s="8" customFormat="1" ht="13.5" thickBot="1">
      <c r="C679" s="41" t="s">
        <v>194</v>
      </c>
      <c r="G679" s="39"/>
      <c r="I679" s="39"/>
      <c r="K679" s="89">
        <f>K670/K674*100</f>
        <v>5.618062563067609</v>
      </c>
      <c r="L679" s="89">
        <f>L670/L674*100</f>
        <v>17.712387515803567</v>
      </c>
      <c r="N679" s="26"/>
      <c r="O679" s="71"/>
      <c r="P679" s="26"/>
      <c r="Q679" s="26"/>
      <c r="R679" s="26"/>
      <c r="S679" s="26"/>
      <c r="T679" s="26"/>
      <c r="U679" s="26"/>
      <c r="V679" s="26"/>
      <c r="W679" s="26"/>
      <c r="X679" s="26"/>
      <c r="Y679" s="26"/>
      <c r="Z679" s="26"/>
      <c r="AA679" s="26"/>
      <c r="AB679" s="26"/>
    </row>
    <row r="680" spans="14:28" s="8" customFormat="1" ht="13.5" thickTop="1">
      <c r="N680" s="26"/>
      <c r="O680" s="71"/>
      <c r="P680" s="26"/>
      <c r="Q680" s="26"/>
      <c r="R680" s="26"/>
      <c r="S680" s="26"/>
      <c r="T680" s="26"/>
      <c r="U680" s="26"/>
      <c r="V680" s="26"/>
      <c r="W680" s="26"/>
      <c r="X680" s="26"/>
      <c r="Y680" s="26"/>
      <c r="Z680" s="26"/>
      <c r="AA680" s="26"/>
      <c r="AB680" s="26"/>
    </row>
    <row r="681" spans="14:28" s="8" customFormat="1" ht="12.75">
      <c r="N681" s="26"/>
      <c r="O681" s="71"/>
      <c r="P681" s="26"/>
      <c r="Q681" s="26"/>
      <c r="R681" s="26"/>
      <c r="S681" s="26"/>
      <c r="T681" s="26"/>
      <c r="U681" s="26"/>
      <c r="V681" s="26"/>
      <c r="W681" s="26"/>
      <c r="X681" s="26"/>
      <c r="Y681" s="26"/>
      <c r="Z681" s="26"/>
      <c r="AA681" s="26"/>
      <c r="AB681" s="26"/>
    </row>
    <row r="682" spans="14:28" s="8" customFormat="1" ht="12.75">
      <c r="N682" s="26"/>
      <c r="O682" s="71"/>
      <c r="P682" s="26"/>
      <c r="Q682" s="26"/>
      <c r="R682" s="26"/>
      <c r="S682" s="26"/>
      <c r="T682" s="26"/>
      <c r="U682" s="26"/>
      <c r="V682" s="26"/>
      <c r="W682" s="26"/>
      <c r="X682" s="26"/>
      <c r="Y682" s="26"/>
      <c r="Z682" s="26"/>
      <c r="AA682" s="26"/>
      <c r="AB682" s="26"/>
    </row>
    <row r="683" spans="1:15" s="26" customFormat="1" ht="12.75">
      <c r="A683" s="8"/>
      <c r="B683" s="42" t="s">
        <v>195</v>
      </c>
      <c r="E683" s="8"/>
      <c r="F683" s="8"/>
      <c r="G683" s="8"/>
      <c r="H683" s="8"/>
      <c r="I683" s="8"/>
      <c r="J683" s="8"/>
      <c r="K683" s="8"/>
      <c r="L683" s="8"/>
      <c r="O683" s="71"/>
    </row>
    <row r="684" spans="2:15" s="26" customFormat="1" ht="12.75">
      <c r="B684" s="42"/>
      <c r="O684" s="71"/>
    </row>
    <row r="685" spans="2:28" s="26" customFormat="1" ht="12.75">
      <c r="B685" s="42" t="s">
        <v>196</v>
      </c>
      <c r="O685" s="71"/>
      <c r="W685"/>
      <c r="X685"/>
      <c r="Y685"/>
      <c r="Z685"/>
      <c r="AA685"/>
      <c r="AB685"/>
    </row>
    <row r="686" spans="2:28" s="26" customFormat="1" ht="12.75">
      <c r="B686" s="42" t="s">
        <v>232</v>
      </c>
      <c r="O686" s="71"/>
      <c r="W686"/>
      <c r="X686"/>
      <c r="Y686"/>
      <c r="Z686"/>
      <c r="AA686"/>
      <c r="AB686"/>
    </row>
    <row r="687" spans="2:28" s="26" customFormat="1" ht="12.75">
      <c r="B687" s="42" t="s">
        <v>197</v>
      </c>
      <c r="N687"/>
      <c r="O687" s="72"/>
      <c r="P687"/>
      <c r="Q687"/>
      <c r="R687"/>
      <c r="S687"/>
      <c r="T687"/>
      <c r="U687"/>
      <c r="V687"/>
      <c r="W687"/>
      <c r="X687"/>
      <c r="Y687"/>
      <c r="Z687"/>
      <c r="AA687"/>
      <c r="AB687"/>
    </row>
    <row r="688" spans="2:28" s="26" customFormat="1" ht="12.75">
      <c r="B688" s="42"/>
      <c r="N688"/>
      <c r="O688" s="72"/>
      <c r="P688"/>
      <c r="Q688"/>
      <c r="R688"/>
      <c r="S688"/>
      <c r="T688"/>
      <c r="U688"/>
      <c r="V688"/>
      <c r="W688"/>
      <c r="X688"/>
      <c r="Y688"/>
      <c r="Z688"/>
      <c r="AA688"/>
      <c r="AB688"/>
    </row>
    <row r="689" spans="2:28" s="26" customFormat="1" ht="12.75">
      <c r="B689" s="42" t="s">
        <v>198</v>
      </c>
      <c r="N689"/>
      <c r="O689" s="72"/>
      <c r="P689"/>
      <c r="Q689"/>
      <c r="R689"/>
      <c r="S689"/>
      <c r="T689"/>
      <c r="U689"/>
      <c r="V689"/>
      <c r="W689"/>
      <c r="X689"/>
      <c r="Y689"/>
      <c r="Z689"/>
      <c r="AA689"/>
      <c r="AB689"/>
    </row>
    <row r="690" spans="2:28" s="26" customFormat="1" ht="12.75">
      <c r="B690" s="224" t="s">
        <v>31</v>
      </c>
      <c r="C690" s="225"/>
      <c r="D690" s="226"/>
      <c r="N690"/>
      <c r="O690" s="72"/>
      <c r="P690"/>
      <c r="Q690"/>
      <c r="R690"/>
      <c r="S690"/>
      <c r="T690"/>
      <c r="U690"/>
      <c r="V690"/>
      <c r="W690"/>
      <c r="X690"/>
      <c r="Y690"/>
      <c r="Z690"/>
      <c r="AA690"/>
      <c r="AB690"/>
    </row>
    <row r="691" spans="1:12" ht="12.75">
      <c r="A691" s="26"/>
      <c r="E691" s="26"/>
      <c r="F691" s="26"/>
      <c r="G691" s="26"/>
      <c r="H691" s="26"/>
      <c r="I691" s="26"/>
      <c r="J691" s="26"/>
      <c r="K691" s="26"/>
      <c r="L691" s="26"/>
    </row>
  </sheetData>
  <mergeCells count="7">
    <mergeCell ref="I582:J582"/>
    <mergeCell ref="K582:L582"/>
    <mergeCell ref="B690:D690"/>
    <mergeCell ref="I14:J14"/>
    <mergeCell ref="K14:L14"/>
    <mergeCell ref="I581:J581"/>
    <mergeCell ref="K581:L581"/>
  </mergeCells>
  <printOptions horizontalCentered="1"/>
  <pageMargins left="0.31496062992125984" right="0.15748031496062992" top="0.39" bottom="0.42" header="0.24" footer="0.2"/>
  <pageSetup fitToHeight="12" horizontalDpi="600" verticalDpi="600" orientation="portrait" paperSize="9" scale="77" r:id="rId4"/>
  <headerFooter alignWithMargins="0">
    <oddFooter>&amp;CPage &amp;P of &amp;N</oddFooter>
  </headerFooter>
  <rowBreaks count="11" manualBreakCount="11">
    <brk id="61" max="12" man="1"/>
    <brk id="122" max="12" man="1"/>
    <brk id="162" max="12" man="1"/>
    <brk id="212" max="12" man="1"/>
    <brk id="271" max="12" man="1"/>
    <brk id="340" max="12" man="1"/>
    <brk id="397" max="12" man="1"/>
    <brk id="460" max="12" man="1"/>
    <brk id="519" max="12" man="1"/>
    <brk id="575" max="12" man="1"/>
    <brk id="633"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SUNCHIRIN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Lee</dc:creator>
  <cp:keywords/>
  <dc:description/>
  <cp:lastModifiedBy>KCLIM</cp:lastModifiedBy>
  <cp:lastPrinted>2010-10-13T08:33:36Z</cp:lastPrinted>
  <dcterms:created xsi:type="dcterms:W3CDTF">2008-08-04T08:58:24Z</dcterms:created>
  <dcterms:modified xsi:type="dcterms:W3CDTF">2010-10-14T08:49:01Z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1175905059</vt:i4>
  </property>
  <property fmtid="{D5CDD505-2E9C-101B-9397-08002B2CF9AE}" pid="4" name="_EmailSubject">
    <vt:lpwstr>Ann2010Q3(Adoption of FRS139)13.10.10.xls</vt:lpwstr>
  </property>
  <property fmtid="{D5CDD505-2E9C-101B-9397-08002B2CF9AE}" pid="5" name="_AuthorEmail">
    <vt:lpwstr>leesm@sunchirin.net</vt:lpwstr>
  </property>
  <property fmtid="{D5CDD505-2E9C-101B-9397-08002B2CF9AE}" pid="6" name="_AuthorEmailDisplayName">
    <vt:lpwstr>Stacey Lee</vt:lpwstr>
  </property>
  <property fmtid="{D5CDD505-2E9C-101B-9397-08002B2CF9AE}" pid="7" name="_PreviousAdHocReviewCycleID">
    <vt:i4>-628810189</vt:i4>
  </property>
  <property fmtid="{D5CDD505-2E9C-101B-9397-08002B2CF9AE}" pid="8" name="_ReviewingToolsShownOnce">
    <vt:lpwstr/>
  </property>
</Properties>
</file>