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030" tabRatio="604" activeTab="2"/>
  </bookViews>
  <sheets>
    <sheet name="PL" sheetId="1" r:id="rId1"/>
    <sheet name="BSHEET" sheetId="2" r:id="rId2"/>
    <sheet name="Cashflow" sheetId="3" r:id="rId3"/>
    <sheet name="Equity " sheetId="4" r:id="rId4"/>
    <sheet name="Notes" sheetId="5" r:id="rId5"/>
  </sheets>
  <definedNames>
    <definedName name="_xlnm.Print_Area" localSheetId="1">'BSHEET'!$A$1:$H$67</definedName>
    <definedName name="_xlnm.Print_Area" localSheetId="3">'Equity '!$A$1:$H$45</definedName>
    <definedName name="_xlnm.Print_Area" localSheetId="4">'Notes'!$A$1:$H$194</definedName>
    <definedName name="_xlnm.Print_Area" localSheetId="0">'PL'!$A$1:$I$59</definedName>
    <definedName name="_xlnm.Print_Titles" localSheetId="4">'Notes'!$1:$6</definedName>
  </definedNames>
  <calcPr fullCalcOnLoad="1"/>
</workbook>
</file>

<file path=xl/sharedStrings.xml><?xml version="1.0" encoding="utf-8"?>
<sst xmlns="http://schemas.openxmlformats.org/spreadsheetml/2006/main" count="367" uniqueCount="268">
  <si>
    <t>Net profit attributable to ordinary shareholders (RM'000)</t>
  </si>
  <si>
    <t>CASH FLOWS FROM/(USED IN) OPERATING ACTIVITIES</t>
  </si>
  <si>
    <t>Net assets per share attributable to ordinary</t>
  </si>
  <si>
    <t xml:space="preserve">equity holders of the parent (RM) </t>
  </si>
  <si>
    <t>Operating expenses</t>
  </si>
  <si>
    <t>Profit for the period</t>
  </si>
  <si>
    <t>ASSETS</t>
  </si>
  <si>
    <t>Non-current assets</t>
  </si>
  <si>
    <t>Inventories</t>
  </si>
  <si>
    <t>Trade receivables</t>
  </si>
  <si>
    <t>Tax recoverable</t>
  </si>
  <si>
    <t>Trade payables</t>
  </si>
  <si>
    <t>Short term borrowings</t>
  </si>
  <si>
    <t>Other receivables, deposits and prepayments</t>
  </si>
  <si>
    <t>Cash on hand and at banks</t>
  </si>
  <si>
    <t>TOTAL ASSETS</t>
  </si>
  <si>
    <t>EQUITY AND LIABILITIES</t>
  </si>
  <si>
    <t>Equity attributable to equity holders of the parent</t>
  </si>
  <si>
    <t>TOTAL EQUITY</t>
  </si>
  <si>
    <t>Non-current liabilities</t>
  </si>
  <si>
    <t>TOTAL LIABILITIES</t>
  </si>
  <si>
    <t>TOTAL EQUITY AND LIABILITIES</t>
  </si>
  <si>
    <t>Other payables and accruals</t>
  </si>
  <si>
    <t>Attributable to:</t>
  </si>
  <si>
    <t>There were no sale of unquoted investments and properties for the current financial period.</t>
  </si>
  <si>
    <t>There were no purchases or disposals of quoted securities for the current financial period under review.</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</si>
  <si>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</si>
  <si>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</si>
  <si>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</si>
  <si>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</si>
  <si>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</si>
  <si>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</si>
  <si>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</si>
  <si>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</si>
  <si>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</si>
  <si>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</si>
  <si>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</si>
  <si>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</si>
  <si>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</si>
  <si>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</si>
  <si>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TAXATION</t>
  </si>
  <si>
    <t>QUOTED SECURITIES</t>
  </si>
  <si>
    <t>CHANGES IN THE COMPOSITION OF THE GROUP</t>
  </si>
  <si>
    <t>STATUS OF CORPORATE PROPOSALS</t>
  </si>
  <si>
    <t>SEASONAL AND CYCLICAL FACTORS</t>
  </si>
  <si>
    <t>GROUP BORROWINGS</t>
  </si>
  <si>
    <t>OFF BALANCE SHEET FINANCIAL INSTRUMENTS</t>
  </si>
  <si>
    <t>MATERIAL LITIGATION</t>
  </si>
  <si>
    <t>DIVIDEND</t>
  </si>
  <si>
    <t>Current Year</t>
  </si>
  <si>
    <t>Quarter</t>
  </si>
  <si>
    <t>Cumulative</t>
  </si>
  <si>
    <t>To Date</t>
  </si>
  <si>
    <t>Revenue</t>
  </si>
  <si>
    <t>Income tax</t>
  </si>
  <si>
    <t>Property, plant and equipment</t>
  </si>
  <si>
    <t>Current assets</t>
  </si>
  <si>
    <t>Current liabilities</t>
  </si>
  <si>
    <t>Share capital</t>
  </si>
  <si>
    <t>Long term borrowings</t>
  </si>
  <si>
    <t>Deferred taxation</t>
  </si>
  <si>
    <t xml:space="preserve">Deferred tax </t>
  </si>
  <si>
    <t>MATERIAL SUBSEQUENT EVENTS</t>
  </si>
  <si>
    <t>CONDENSED CONSOLIDATED INCOME STATEMENT</t>
  </si>
  <si>
    <t>A1.</t>
  </si>
  <si>
    <t>BASIS OF PREPARATION</t>
  </si>
  <si>
    <t>A2.</t>
  </si>
  <si>
    <t>AUDIT QUALIFICATION</t>
  </si>
  <si>
    <t>A3.</t>
  </si>
  <si>
    <t>A4.</t>
  </si>
  <si>
    <t>A5.</t>
  </si>
  <si>
    <t>MATERIAL CHANGES IN ESTIMATES</t>
  </si>
  <si>
    <t>A6.</t>
  </si>
  <si>
    <t>A7.</t>
  </si>
  <si>
    <t>DIVIDEND PAID</t>
  </si>
  <si>
    <t>A8.</t>
  </si>
  <si>
    <t>A9.</t>
  </si>
  <si>
    <t>VALUATION OF PROPERTY, PLANT AND EQUIPMENT</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</si>
  <si>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</si>
  <si>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</si>
  <si>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</si>
  <si>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</si>
  <si>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</si>
  <si>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</si>
  <si>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</si>
  <si>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</si>
  <si>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</si>
  <si>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B5.</t>
  </si>
  <si>
    <t>B6.</t>
  </si>
  <si>
    <t>B7.</t>
  </si>
  <si>
    <t>B8(i).</t>
  </si>
  <si>
    <t>B8(ii).</t>
  </si>
  <si>
    <t>STATUS OF UTILISATION OF PROCEEDS RAISED FROM ANY CORPORATE PROPOSAL</t>
  </si>
  <si>
    <t>B9.</t>
  </si>
  <si>
    <t>B10.</t>
  </si>
  <si>
    <t>B11.</t>
  </si>
  <si>
    <t>B12.</t>
  </si>
  <si>
    <t>B13.</t>
  </si>
  <si>
    <t>EARNINGS PER SHARE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</si>
  <si>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</si>
  <si>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</si>
  <si>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</si>
  <si>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</si>
  <si>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</si>
  <si>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</si>
  <si>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</si>
  <si>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</si>
  <si>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CASH FLOWS FROM/(USED IN) INVESTING ACTIVITIES</t>
  </si>
  <si>
    <t>CASH FLOWS FROM/(USED IN) FINANCING ACTIVITIES</t>
  </si>
  <si>
    <t xml:space="preserve">Distributable </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</si>
  <si>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</si>
  <si>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</si>
  <si>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</si>
  <si>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</si>
  <si>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</si>
  <si>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</si>
  <si>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</si>
  <si>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</si>
  <si>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</si>
  <si>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</si>
  <si>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</si>
  <si>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</si>
  <si>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 xml:space="preserve">         INDIVIDUAL QUARTER</t>
  </si>
  <si>
    <t xml:space="preserve">CONDENSED CONSOLIDATED BALANCE SHEET </t>
  </si>
  <si>
    <t>PROFIT/(LOSS) ON SALE OF UNQUOTED INVESTMENTS AND/OR PROPERTIES</t>
  </si>
  <si>
    <t xml:space="preserve">                          (Incorporated in Malaysia)                                               </t>
  </si>
  <si>
    <t xml:space="preserve">      </t>
  </si>
  <si>
    <t xml:space="preserve">                                 (Incorporated in Malaysia)</t>
  </si>
  <si>
    <t xml:space="preserve">  Income tax paid</t>
  </si>
  <si>
    <t xml:space="preserve">  Proceeds from disposal of property, plant and equipment</t>
  </si>
  <si>
    <t xml:space="preserve">  Interest received</t>
  </si>
  <si>
    <t xml:space="preserve">  Purchase of property, plant and equipment</t>
  </si>
  <si>
    <t xml:space="preserve">  Finance costs paid</t>
  </si>
  <si>
    <t>UNUSUAL ITEMS AFFECTING ASSETS, LIABILITIES, EQUITY, NET INCOME OR CASH FLOWS</t>
  </si>
  <si>
    <t>- current</t>
  </si>
  <si>
    <t>- overprovision in prior year</t>
  </si>
  <si>
    <t xml:space="preserve">  Dividend received</t>
  </si>
  <si>
    <t>Retained</t>
  </si>
  <si>
    <t xml:space="preserve">                                                                      </t>
  </si>
  <si>
    <t>Other income</t>
  </si>
  <si>
    <t xml:space="preserve">  Additions to investment property</t>
  </si>
  <si>
    <t>Net profit for the period</t>
  </si>
  <si>
    <t>No interim dividend has been declared for the current financial period to date.</t>
  </si>
  <si>
    <t>Number of ordinary shares in issue ('000)</t>
  </si>
  <si>
    <t>CONDENSED CONSOLIDATED CASH FLOW STATEMENT FOR THE FINANCIAL PERIOD</t>
  </si>
  <si>
    <t>CASH AND CASH EQUIVALENTS AT BEGINNING OF PERIOD</t>
  </si>
  <si>
    <t>CASH AND CASH EQUIVALENTS AT END OF PERIOD</t>
  </si>
  <si>
    <t>B3.</t>
  </si>
  <si>
    <t>CURRENT PROSPECTS</t>
  </si>
  <si>
    <t xml:space="preserve">                                                         BIO OSMO BHD</t>
  </si>
  <si>
    <t>Balance as of 01 July 2007</t>
  </si>
  <si>
    <t xml:space="preserve">                                         BIO OSMO BHD</t>
  </si>
  <si>
    <t>Notes:</t>
  </si>
  <si>
    <t>N/A</t>
  </si>
  <si>
    <t>Non-</t>
  </si>
  <si>
    <t xml:space="preserve">  Depreciation of property, plant and equipment</t>
  </si>
  <si>
    <t xml:space="preserve">  Decrease/(Increase) in inventories</t>
  </si>
  <si>
    <t xml:space="preserve">  Decrease/(Increase) in trade receivables</t>
  </si>
  <si>
    <t xml:space="preserve">  Decrease/(Increase) in other receivables, deposits and prepayments</t>
  </si>
  <si>
    <t>Operating profit before working capital changes</t>
  </si>
  <si>
    <t>Adjustments for:</t>
  </si>
  <si>
    <t>NET INCREASE IN CASH AND CASH EQUIVALENTS</t>
  </si>
  <si>
    <t>The business operations of the Group are subject to the forces of supply and demand, and thus could display cyclical trends.</t>
  </si>
  <si>
    <t>There were no dividends paid in the current quarter.</t>
  </si>
  <si>
    <t>SEGMENTAL INFORMATION</t>
  </si>
  <si>
    <t>The Group did not carry out any revaluation of its property, plant and equipment in the current financial period. The values of property, plant and equipment have been brought forward, without amendment from the previous annual financial statements.</t>
  </si>
  <si>
    <t>MATERIAL CHANGES IN THE QUARTERLY RESULTS COMPARED TO THE RESULTS OF THE PRECEDING QUARTER</t>
  </si>
  <si>
    <t xml:space="preserve">ADDITIONAL INFORMATION REQUIRED BY THE LISTING REQUIREMENTS OF BURSA SECURITIES </t>
  </si>
  <si>
    <t xml:space="preserve">PROFIT FORECAST  </t>
  </si>
  <si>
    <t>Other investment</t>
  </si>
  <si>
    <t xml:space="preserve">                           (Company No. 740838-A )                                               </t>
  </si>
  <si>
    <t xml:space="preserve">                                  (Company No. 740838-A )</t>
  </si>
  <si>
    <t>* 1</t>
  </si>
  <si>
    <t>*1 Share capital of RM2 consists of 10 ordinary shares of RM0.20 each.</t>
  </si>
  <si>
    <t xml:space="preserve">  Increase/(Decrease) in trade payables</t>
  </si>
  <si>
    <t xml:space="preserve">  Increase/(Decrease) in other payables and accruals</t>
  </si>
  <si>
    <t xml:space="preserve">  Net proceeds/(repayment) of borrowings</t>
  </si>
  <si>
    <t>Cash generated from/(used in) operations</t>
  </si>
  <si>
    <t xml:space="preserve">  Finance cost</t>
  </si>
  <si>
    <t>Equity holders of the parent company</t>
  </si>
  <si>
    <t xml:space="preserve">                                                          BIO OSMO BHD</t>
  </si>
  <si>
    <t xml:space="preserve">                                           (Company No. 740838-A)                                               </t>
  </si>
  <si>
    <t xml:space="preserve">                                      (Incorporated in Malaysia)                                               </t>
  </si>
  <si>
    <t xml:space="preserve">                                         (Incorporated in Malaysia)                                               </t>
  </si>
  <si>
    <t xml:space="preserve">                                                             BIO OSMO BHD</t>
  </si>
  <si>
    <t xml:space="preserve">                                       (Company No. 740838-A )                                               </t>
  </si>
  <si>
    <t xml:space="preserve">                                                                          BIO OSMO BHD</t>
  </si>
  <si>
    <t xml:space="preserve">                                                                  (Company No.740838-A )</t>
  </si>
  <si>
    <t xml:space="preserve">                                                                (Incorporated in Malaysia)</t>
  </si>
  <si>
    <t>There were no material items of an unusual nature and amount for the current quarter and financial period under review.</t>
  </si>
  <si>
    <t xml:space="preserve">There were no material changes in the estimates used in the current quarter compared to those used in the previous financial year which have a material effect in the current quarter. </t>
  </si>
  <si>
    <t>ISSUANCES, CANCELLATIONS, REPURCHASES, RESALE AND REPAYMENTS OF DEBT AND EQUITY SECURITIES</t>
  </si>
  <si>
    <t>Geographical segments</t>
  </si>
  <si>
    <t>Export - Singapore</t>
  </si>
  <si>
    <t>Local</t>
  </si>
  <si>
    <t>Total revenue of the Group</t>
  </si>
  <si>
    <t>Fully diluted EPS (sen)</t>
  </si>
  <si>
    <t>A13</t>
  </si>
  <si>
    <t>CAPITAL COMMITMENT</t>
  </si>
  <si>
    <t>Investment in subsidiary</t>
  </si>
  <si>
    <t>Amount Due From Amshore Holdings S/B</t>
  </si>
  <si>
    <t xml:space="preserve">  Interest Income</t>
  </si>
  <si>
    <t xml:space="preserve">  Dedrease/(Increase) in amount due from subsidiary</t>
  </si>
  <si>
    <t>Proposed Utilisation</t>
  </si>
  <si>
    <t>Repayment of hire purchase loan</t>
  </si>
  <si>
    <t>Expansion of operations</t>
  </si>
  <si>
    <t>Working capital</t>
  </si>
  <si>
    <t>Defray estimated listing expenses #</t>
  </si>
  <si>
    <t>#</t>
  </si>
  <si>
    <t>If the actual listing expenses are higher than budgeted, the deficit will be funded out of the portion allocated for working capital. Conversely, if the actual listing expenses are lower than budgeted, the excess will be used for working capital purposes.</t>
  </si>
  <si>
    <t>Balance</t>
  </si>
  <si>
    <t>There were no material events between the end of the current quarter under review and the date of this report, which is likely to substantially affect the current quarter results under review.</t>
  </si>
  <si>
    <t>RM'001</t>
  </si>
  <si>
    <t>Reserves</t>
  </si>
  <si>
    <t>Listing/Share issue expenses</t>
  </si>
  <si>
    <t xml:space="preserve">Current </t>
  </si>
  <si>
    <t>30/06/2007**</t>
  </si>
  <si>
    <t xml:space="preserve">  Dividend Income</t>
  </si>
  <si>
    <t>*1</t>
  </si>
  <si>
    <t>Note:</t>
  </si>
  <si>
    <t>AUDITED</t>
  </si>
  <si>
    <t>Comparative figures for preceding year's corresponding quarter or period is not available as this is the first year the Group presents its interim financial report.</t>
  </si>
  <si>
    <t>Shares issued</t>
  </si>
  <si>
    <t>Net cash from/(used in) operating activities</t>
  </si>
  <si>
    <t>Net cash from/(used in) investing activities</t>
  </si>
  <si>
    <t xml:space="preserve">  Net proceeds from IPO</t>
  </si>
  <si>
    <t>Net cash from/(used in) financing activities</t>
  </si>
  <si>
    <t>The interim financial report is unaudited and has been prepared in accordance with Financial Reporting Standard (FRS) 134 "Interim Financial Reporting" and Chapter 9 Appendix 9B of the Listing Requirements of Bursa Malaysia Securities Berhad (Bursa Securities) and should be read in conjunction with the audited financial statements of the Group for the financial year ended 30 June 2007.</t>
  </si>
  <si>
    <t>The accounting policies and methods of computation adopted in the preparation of the interim financial statements are consistent with those adopted in the annual financial statements for the year ended 30 June 2007 which includes the adoption of new/revised FRS effective for the financial period beginning on or after 01 Jan 2006 and are relevant to the Group.</t>
  </si>
  <si>
    <t>Disclosure on segmental information by the Group business segment is not presented as the Group is engaged in one business activity.</t>
  </si>
  <si>
    <t>There were no changes in the composition of the Group during the quarter under review.</t>
  </si>
  <si>
    <t>The material capital commitment for capital expenditure contracted for by the Group is as follow:</t>
  </si>
  <si>
    <t>Machinery and equipment for mineral water plant</t>
  </si>
  <si>
    <t xml:space="preserve">The deferred tax liabilities arose from excess reinvestment allowance over depreciation of qualifying plant and equipment.  The effective tax rate for the current quarter is lower than the statutory income tax rate mainly due to utilisation of available reinvestment allowances in the subsidiary company.      </t>
  </si>
  <si>
    <t>By order of the Board</t>
  </si>
  <si>
    <t>Leong Choon Meng</t>
  </si>
  <si>
    <t>Managing Director</t>
  </si>
  <si>
    <t>Reserve on</t>
  </si>
  <si>
    <t>Consolidation</t>
  </si>
  <si>
    <t>Acquisition of subsidiary company</t>
  </si>
  <si>
    <t>Segmental information for the Group by geographical segment is presented as follows:</t>
  </si>
  <si>
    <t xml:space="preserve">The variances between the actual and forecasted profit after taxation will only be reported at the final quarter of the financial year ended 30 June 2008. </t>
  </si>
  <si>
    <t>31/03/2008</t>
  </si>
  <si>
    <t>31/03/2007</t>
  </si>
  <si>
    <t>CONDENSED CONSOLIDATED STATEMENT OF CHANGES IN EQUITY FOR THE FINANCIAL PERIOD ENDED 31 MARCH 2008</t>
  </si>
  <si>
    <t>9 Months ended</t>
  </si>
  <si>
    <t>UNAUDITED</t>
  </si>
  <si>
    <t>NOTES TO THE QUARTERLY REPORT ON CONSOLIDATED RESULT FOR THE THIRD QUARTER ENDED 31 MARCH 2008</t>
  </si>
  <si>
    <t>ok</t>
  </si>
  <si>
    <t>The Group borrowings as at 31 March 2008 are as follows:-</t>
  </si>
  <si>
    <t>The unaudited condensed consolidated income statement should be read in conjunction with the audited financial statement for the financial year ended 30 June 2007 and the accompanying explanatory notes attached to the interim financial report.</t>
  </si>
  <si>
    <t>The unaudited condensed consolidated balance sheet should be read in conjunction with the audited financial statement for the financial year ended 30 June 2007 and the accompanying explanatory notes attached to the interim financial report.</t>
  </si>
  <si>
    <t>The unaudited condensed consolidated cash flow statement should be read in conjunction with the audited financial statement for the financial year ended 30 June 2007 and the accompanying explanatory notes attached to the interim financial report.</t>
  </si>
  <si>
    <t>The unaudited condensed consolidated statement of changes in equity should be read in conjunction with the audited financial statement for the financial year ended 30 June 2007 and the accompanying explanatory notes attached to the interim financial report.</t>
  </si>
  <si>
    <t>There were no corporate proposals as at this annoucement date.</t>
  </si>
  <si>
    <t>Utilisation as at 31/03/2008</t>
  </si>
  <si>
    <t>The Company raised a total gross proceeds of RM12,212,970.00 from the Public Issue. The utilisation of proceeds as at 31 March 2008 are as follows:</t>
  </si>
  <si>
    <t>All borrowings are denominated in Ringgit Malaysia.</t>
  </si>
  <si>
    <t>Quarterly report on consolidated results for the third quarter ended 31 March 2008.</t>
  </si>
  <si>
    <t>ENDED 31 MARCH 2008</t>
  </si>
  <si>
    <t>Balance as of 31 March 2008</t>
  </si>
  <si>
    <t xml:space="preserve">There were no issuance and repayment of debt and equity securities, share buy-backs, share cancellations and resale of treasury shares for the third quarter ended 31 March 2008.  </t>
  </si>
  <si>
    <t>The Group recorded a turnover of RM28.170 million during the quarter ended 31 March 2008 from the sales of bottled drinking water.</t>
  </si>
  <si>
    <t>27 May 2008</t>
  </si>
  <si>
    <t>In line with the revenue recorded, the Group's reported a profit before taxation of RM2.748 million and a profit after taxation of RM2.216 million.</t>
  </si>
  <si>
    <t>The Group recorded a turnover of RM9.176 million for the third quarter compared to RM8.001 million for the previous quarter. The increase is mainly due to higher demand of RO drinking water during the dry and hot weather in the current quarter under review.</t>
  </si>
  <si>
    <t>The Group profit before taxation was RM0.479 million in the third quarter compared to RM0.457 million in the second quarter. The flat result is mainly due to increase in operating costs.</t>
  </si>
  <si>
    <t xml:space="preserve">The Board of Directors will cautiously monitoring the achievability of the profit forecast for the Financial Year Ended 30 June 2008. </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</si>
</sst>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00000"/>
    <numFmt numFmtId="186" formatCode="0.0%"/>
    <numFmt numFmtId="187" formatCode="_(* #,##0.0000_);_(* \(#,##0.0000\);_(* &quot;-&quot;????_);_(@_)"/>
    <numFmt numFmtId="188" formatCode="_(* #,##0.000_);_(* \(#,##0.000\);_(* &quot;-&quot;????_);_(@_)"/>
    <numFmt numFmtId="189" formatCode="_(* #,##0.00_);_(* \(#,##0.00\);_(* &quot;-&quot;????_);_(@_)"/>
    <numFmt numFmtId="190" formatCode="_(* #,##0.0_);_(* \(#,##0.0\);_(* &quot;-&quot;????_);_(@_)"/>
    <numFmt numFmtId="191" formatCode="0.00000000"/>
    <numFmt numFmtId="192" formatCode="0.0000000"/>
    <numFmt numFmtId="193" formatCode="0.000000"/>
    <numFmt numFmtId="194" formatCode="0.00000"/>
    <numFmt numFmtId="195" formatCode="0.0000"/>
    <numFmt numFmtId="196" formatCode="0.000"/>
    <numFmt numFmtId="197" formatCode="_(* #,##0.0_);_(* \(#,##0.0\);_(* &quot;-&quot;??_);_(@_)"/>
    <numFmt numFmtId="198" formatCode="_(* #,##0_);_(* \(#,##0\);_(* &quot;-&quot;??_);_(@_)"/>
    <numFmt numFmtId="199" formatCode="&quot;Yes&quot;;&quot;Yes&quot;;&quot;No&quot;"/>
    <numFmt numFmtId="200" formatCode="&quot;True&quot;;&quot;True&quot;;&quot;False&quot;"/>
    <numFmt numFmtId="201" formatCode="&quot;On&quot;;&quot;On&quot;;&quot;Off&quot;"/>
    <numFmt numFmtId="202" formatCode="_(* #,##0.000_);_(* \(#,##0.000\);_(* &quot;-&quot;??_);_(@_)"/>
    <numFmt numFmtId="203" formatCode="_(* #,##0.0_);_(* \(#,##0.0\);_(* &quot;-&quot;_);_(@_)"/>
    <numFmt numFmtId="204" formatCode="_(* #,##0.00_);_(* \(#,##0.00\);_(* &quot;-&quot;_);_(@_)"/>
  </numFmts>
  <fonts count="24">
    <font>
      <sz val="12"/>
      <name val="Arial"/>
      <family val="0"/>
    </font>
    <font>
      <b/>
      <sz val="10"/>
      <name val="Arial"/>
      <family val="0"/>
    </font>
    <font>
      <i/>
      <sz val="10"/>
      <name val="Arial"/>
      <family val="0"/>
    </font>
    <font>
      <b/>
      <i/>
      <sz val="10"/>
      <name val="Arial"/>
      <family val="0"/>
    </font>
    <font>
      <b/>
      <sz val="12"/>
      <name val="Arial"/>
      <family val="0"/>
    </font>
    <font>
      <sz val="11"/>
      <name val="Arial"/>
      <family val="0"/>
    </font>
    <font>
      <sz val="14"/>
      <name val="Arial"/>
      <family val="0"/>
    </font>
    <font>
      <b/>
      <sz val="14"/>
      <name val="Arial"/>
      <family val="0"/>
    </font>
    <font>
      <u val="single"/>
      <sz val="9"/>
      <color indexed="12"/>
      <name val="Arial"/>
      <family val="0"/>
    </font>
    <font>
      <u val="single"/>
      <sz val="9"/>
      <color indexed="36"/>
      <name val="Arial"/>
      <family val="0"/>
    </font>
    <font>
      <sz val="10"/>
      <name val="Arial"/>
      <family val="0"/>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sz val="17"/>
      <name val="Arial"/>
      <family val="2"/>
    </font>
    <font>
      <u val="single"/>
      <sz val="13"/>
      <name val="Arial"/>
      <family val="2"/>
    </font>
    <font>
      <sz val="14"/>
      <color indexed="10"/>
      <name val="Arial"/>
      <family val="0"/>
    </font>
    <font>
      <sz val="10"/>
      <color indexed="10"/>
      <name val="Arial"/>
      <family val="0"/>
    </font>
    <font>
      <sz val="13"/>
      <color indexed="10"/>
      <name val="Arial"/>
      <family val="2"/>
    </font>
    <font>
      <b/>
      <sz val="13"/>
      <color indexed="10"/>
      <name val="Arial"/>
      <family val="2"/>
    </font>
  </fonts>
  <fills count="2">
    <fill>
      <patternFill/>
    </fill>
    <fill>
      <patternFill patternType="gray125"/>
    </fill>
  </fills>
  <borders count="9">
    <border>
      <left/>
      <right/>
      <top/>
      <bottom/>
      <diagonal/>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168" fontId="1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0" fillId="0" borderId="0">
      <alignment/>
      <protection/>
    </xf>
    <xf numFmtId="0" fontId="10" fillId="0" borderId="0">
      <alignment/>
      <protection/>
    </xf>
    <xf numFmtId="9" fontId="10" fillId="0" borderId="0" applyFont="0" applyFill="0" applyBorder="0" applyAlignment="0" applyProtection="0"/>
  </cellStyleXfs>
  <cellXfs count="273">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horizontal="center"/>
    </xf>
    <xf numFmtId="0" fontId="5"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0" fontId="7"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41" fontId="6" fillId="0" borderId="0" xfId="0" applyNumberFormat="1" applyFont="1" applyAlignment="1">
      <alignment/>
    </xf>
    <xf numFmtId="41" fontId="6" fillId="0" borderId="0" xfId="0" applyNumberFormat="1" applyFont="1" applyAlignment="1">
      <alignment horizontal="right"/>
    </xf>
    <xf numFmtId="41" fontId="6" fillId="0" borderId="1" xfId="0" applyNumberFormat="1" applyFont="1" applyAlignment="1">
      <alignment/>
    </xf>
    <xf numFmtId="0" fontId="6" fillId="0" borderId="0" xfId="0" applyNumberFormat="1" applyFont="1" applyAlignment="1">
      <alignment/>
    </xf>
    <xf numFmtId="0" fontId="6" fillId="0" borderId="0" xfId="0" applyNumberFormat="1" applyFont="1" applyAlignment="1">
      <alignment/>
    </xf>
    <xf numFmtId="3" fontId="6" fillId="0" borderId="0" xfId="0" applyNumberFormat="1" applyFont="1" applyBorder="1" applyAlignment="1">
      <alignment/>
    </xf>
    <xf numFmtId="0" fontId="0" fillId="0" borderId="0" xfId="0" applyNumberFormat="1" applyFont="1" applyAlignment="1">
      <alignment/>
    </xf>
    <xf numFmtId="187" fontId="6" fillId="0" borderId="2" xfId="0" applyNumberFormat="1" applyFont="1" applyBorder="1" applyAlignment="1">
      <alignment/>
    </xf>
    <xf numFmtId="14" fontId="4" fillId="0" borderId="0" xfId="0" applyNumberFormat="1" applyFont="1" applyAlignment="1" quotePrefix="1">
      <alignment horizontal="center"/>
    </xf>
    <xf numFmtId="3" fontId="6" fillId="0" borderId="0" xfId="0" applyNumberFormat="1" applyFont="1" applyAlignment="1">
      <alignment/>
    </xf>
    <xf numFmtId="3" fontId="0" fillId="0" borderId="0" xfId="0" applyNumberFormat="1" applyFont="1" applyAlignment="1">
      <alignment/>
    </xf>
    <xf numFmtId="0" fontId="1" fillId="0" borderId="0" xfId="22" applyFont="1">
      <alignment/>
      <protection/>
    </xf>
    <xf numFmtId="0" fontId="10" fillId="0" borderId="0" xfId="22">
      <alignment/>
      <protection/>
    </xf>
    <xf numFmtId="198" fontId="10" fillId="0" borderId="0" xfId="15" applyNumberFormat="1" applyFill="1" applyAlignment="1">
      <alignment/>
    </xf>
    <xf numFmtId="198" fontId="10" fillId="0" borderId="3" xfId="15" applyNumberFormat="1" applyFill="1" applyBorder="1" applyAlignment="1">
      <alignment/>
    </xf>
    <xf numFmtId="198" fontId="10" fillId="0" borderId="0" xfId="15" applyNumberFormat="1" applyAlignment="1">
      <alignment/>
    </xf>
    <xf numFmtId="198" fontId="10" fillId="0" borderId="3" xfId="15" applyNumberFormat="1" applyBorder="1" applyAlignment="1">
      <alignment/>
    </xf>
    <xf numFmtId="198" fontId="1" fillId="0" borderId="0" xfId="15" applyNumberFormat="1" applyFont="1" applyAlignment="1">
      <alignment/>
    </xf>
    <xf numFmtId="198" fontId="1" fillId="0" borderId="4" xfId="15" applyNumberFormat="1" applyFont="1" applyBorder="1" applyAlignment="1">
      <alignment/>
    </xf>
    <xf numFmtId="0" fontId="10" fillId="0" borderId="0" xfId="22" applyNumberFormat="1" applyFont="1" applyAlignment="1">
      <alignment/>
      <protection/>
    </xf>
    <xf numFmtId="3" fontId="10" fillId="0" borderId="0" xfId="22" applyNumberFormat="1" applyFont="1" applyAlignment="1">
      <alignment/>
      <protection/>
    </xf>
    <xf numFmtId="0" fontId="10" fillId="0" borderId="0" xfId="21">
      <alignment/>
      <protection/>
    </xf>
    <xf numFmtId="0" fontId="1" fillId="0" borderId="0" xfId="21" applyFont="1">
      <alignment/>
      <protection/>
    </xf>
    <xf numFmtId="0" fontId="10" fillId="0" borderId="0" xfId="21" applyAlignment="1">
      <alignment horizontal="center"/>
      <protection/>
    </xf>
    <xf numFmtId="0" fontId="10" fillId="0" borderId="0" xfId="21" applyNumberFormat="1" applyFont="1" applyAlignment="1">
      <alignment/>
      <protection/>
    </xf>
    <xf numFmtId="0" fontId="5" fillId="0" borderId="0" xfId="0" applyNumberFormat="1" applyFont="1" applyAlignment="1">
      <alignment/>
    </xf>
    <xf numFmtId="0" fontId="11" fillId="0" borderId="0" xfId="22" applyFont="1">
      <alignment/>
      <protection/>
    </xf>
    <xf numFmtId="0" fontId="10" fillId="0" borderId="0" xfId="22" applyFont="1">
      <alignment/>
      <protection/>
    </xf>
    <xf numFmtId="0" fontId="10" fillId="0" borderId="0" xfId="21" applyFont="1" applyAlignment="1">
      <alignment horizontal="center"/>
      <protection/>
    </xf>
    <xf numFmtId="187" fontId="6" fillId="0" borderId="0" xfId="0" applyNumberFormat="1" applyFont="1" applyBorder="1" applyAlignment="1">
      <alignment/>
    </xf>
    <xf numFmtId="0" fontId="10" fillId="0" borderId="0" xfId="0" applyNumberFormat="1" applyFont="1" applyAlignment="1">
      <alignment horizontal="center"/>
    </xf>
    <xf numFmtId="14" fontId="10" fillId="0" borderId="0" xfId="0" applyNumberFormat="1" applyFont="1" applyAlignment="1" quotePrefix="1">
      <alignment horizontal="center"/>
    </xf>
    <xf numFmtId="0" fontId="10" fillId="0" borderId="0" xfId="22" applyAlignment="1">
      <alignment/>
      <protection/>
    </xf>
    <xf numFmtId="0" fontId="10" fillId="0" borderId="0" xfId="22" applyFont="1">
      <alignment/>
      <protection/>
    </xf>
    <xf numFmtId="0" fontId="12" fillId="0" borderId="0" xfId="0" applyNumberFormat="1" applyFont="1" applyAlignment="1">
      <alignment horizontal="left"/>
    </xf>
    <xf numFmtId="0" fontId="13" fillId="0" borderId="0" xfId="0" applyNumberFormat="1" applyFont="1" applyAlignment="1">
      <alignment/>
    </xf>
    <xf numFmtId="0" fontId="13" fillId="0" borderId="0" xfId="0" applyNumberFormat="1" applyFont="1" applyFill="1" applyAlignment="1">
      <alignment/>
    </xf>
    <xf numFmtId="0" fontId="12" fillId="0" borderId="0" xfId="0" applyNumberFormat="1" applyFont="1" applyAlignment="1">
      <alignment/>
    </xf>
    <xf numFmtId="0" fontId="13" fillId="0" borderId="0" xfId="0" applyNumberFormat="1" applyFont="1" applyAlignment="1">
      <alignment horizontal="center"/>
    </xf>
    <xf numFmtId="14" fontId="13" fillId="0" borderId="0" xfId="0" applyNumberFormat="1" applyFont="1" applyAlignment="1" quotePrefix="1">
      <alignment horizontal="center"/>
    </xf>
    <xf numFmtId="41" fontId="13" fillId="0" borderId="0" xfId="0" applyNumberFormat="1" applyFont="1" applyAlignment="1">
      <alignment/>
    </xf>
    <xf numFmtId="41" fontId="13" fillId="0" borderId="0" xfId="0" applyNumberFormat="1" applyFont="1" applyBorder="1" applyAlignment="1">
      <alignment/>
    </xf>
    <xf numFmtId="41" fontId="13" fillId="0" borderId="5" xfId="0" applyNumberFormat="1" applyFont="1" applyAlignment="1">
      <alignment/>
    </xf>
    <xf numFmtId="41" fontId="13" fillId="0" borderId="4" xfId="0" applyNumberFormat="1" applyFont="1" applyBorder="1" applyAlignment="1">
      <alignment/>
    </xf>
    <xf numFmtId="41" fontId="13" fillId="0" borderId="0" xfId="0" applyNumberFormat="1" applyFont="1" applyFill="1" applyBorder="1" applyAlignment="1">
      <alignment/>
    </xf>
    <xf numFmtId="43" fontId="13" fillId="0" borderId="0" xfId="0" applyNumberFormat="1" applyFont="1" applyAlignment="1">
      <alignment/>
    </xf>
    <xf numFmtId="43" fontId="13" fillId="0" borderId="1" xfId="0" applyNumberFormat="1" applyFont="1" applyAlignment="1">
      <alignment/>
    </xf>
    <xf numFmtId="0" fontId="13" fillId="0" borderId="0" xfId="0" applyNumberFormat="1" applyFont="1" applyAlignment="1">
      <alignment horizontal="left"/>
    </xf>
    <xf numFmtId="41" fontId="13" fillId="0" borderId="1" xfId="0" applyNumberFormat="1" applyFont="1" applyAlignment="1">
      <alignment horizontal="right"/>
    </xf>
    <xf numFmtId="41" fontId="13" fillId="0" borderId="0" xfId="0" applyNumberFormat="1" applyFont="1" applyAlignment="1">
      <alignment horizontal="right"/>
    </xf>
    <xf numFmtId="4" fontId="13" fillId="0" borderId="0" xfId="0" applyNumberFormat="1" applyFont="1" applyAlignment="1">
      <alignment/>
    </xf>
    <xf numFmtId="0" fontId="14" fillId="0" borderId="0" xfId="0" applyNumberFormat="1" applyFont="1" applyAlignment="1">
      <alignment/>
    </xf>
    <xf numFmtId="3" fontId="13" fillId="0" borderId="0" xfId="0" applyNumberFormat="1" applyFont="1" applyAlignment="1">
      <alignment/>
    </xf>
    <xf numFmtId="0" fontId="15" fillId="0" borderId="0" xfId="0" applyNumberFormat="1" applyFont="1" applyAlignment="1">
      <alignment horizontal="left"/>
    </xf>
    <xf numFmtId="0" fontId="15" fillId="0" borderId="0" xfId="0" applyNumberFormat="1" applyFont="1" applyAlignment="1">
      <alignment/>
    </xf>
    <xf numFmtId="0" fontId="16" fillId="0" borderId="0" xfId="0" applyNumberFormat="1" applyFont="1" applyAlignment="1">
      <alignment horizontal="left"/>
    </xf>
    <xf numFmtId="0" fontId="17" fillId="0" borderId="0" xfId="0" applyNumberFormat="1" applyFont="1" applyAlignment="1">
      <alignment/>
    </xf>
    <xf numFmtId="0" fontId="17" fillId="0" borderId="0" xfId="0" applyNumberFormat="1" applyFont="1" applyAlignment="1">
      <alignment/>
    </xf>
    <xf numFmtId="0" fontId="17" fillId="0" borderId="0" xfId="0" applyNumberFormat="1" applyFont="1" applyAlignment="1">
      <alignment horizontal="left"/>
    </xf>
    <xf numFmtId="0" fontId="17" fillId="0" borderId="0" xfId="0" applyNumberFormat="1" applyFont="1" applyBorder="1" applyAlignment="1">
      <alignment/>
    </xf>
    <xf numFmtId="198" fontId="17" fillId="0" borderId="0" xfId="15" applyNumberFormat="1" applyFont="1" applyAlignment="1">
      <alignment/>
    </xf>
    <xf numFmtId="37" fontId="17" fillId="0" borderId="0" xfId="0" applyNumberFormat="1" applyFont="1" applyBorder="1" applyAlignment="1">
      <alignment/>
    </xf>
    <xf numFmtId="37" fontId="17" fillId="0" borderId="0" xfId="0" applyNumberFormat="1" applyFont="1" applyAlignment="1">
      <alignment/>
    </xf>
    <xf numFmtId="37" fontId="15" fillId="0" borderId="0" xfId="0" applyNumberFormat="1" applyFont="1" applyBorder="1" applyAlignment="1">
      <alignment/>
    </xf>
    <xf numFmtId="41" fontId="17" fillId="0" borderId="0" xfId="0" applyNumberFormat="1" applyFont="1" applyBorder="1" applyAlignment="1">
      <alignment/>
    </xf>
    <xf numFmtId="0" fontId="17" fillId="0" borderId="0" xfId="0" applyNumberFormat="1" applyFont="1" applyFill="1" applyAlignment="1">
      <alignment/>
    </xf>
    <xf numFmtId="41" fontId="17" fillId="0" borderId="0" xfId="0" applyNumberFormat="1" applyFont="1" applyFill="1" applyBorder="1" applyAlignment="1">
      <alignment/>
    </xf>
    <xf numFmtId="0" fontId="17" fillId="0" borderId="0" xfId="0" applyNumberFormat="1" applyFont="1" applyAlignment="1">
      <alignment horizontal="center"/>
    </xf>
    <xf numFmtId="3" fontId="17" fillId="0" borderId="0" xfId="0" applyNumberFormat="1" applyFont="1" applyAlignment="1">
      <alignment/>
    </xf>
    <xf numFmtId="41" fontId="17" fillId="0" borderId="2" xfId="0" applyNumberFormat="1" applyFont="1" applyBorder="1" applyAlignment="1">
      <alignment/>
    </xf>
    <xf numFmtId="0" fontId="7" fillId="0" borderId="0" xfId="0" applyNumberFormat="1" applyFont="1" applyAlignment="1">
      <alignment horizontal="left"/>
    </xf>
    <xf numFmtId="0" fontId="11" fillId="0" borderId="0" xfId="0" applyNumberFormat="1" applyFont="1" applyAlignment="1">
      <alignment/>
    </xf>
    <xf numFmtId="0" fontId="11" fillId="0" borderId="0" xfId="0" applyNumberFormat="1" applyFont="1" applyAlignment="1">
      <alignment horizontal="left"/>
    </xf>
    <xf numFmtId="0" fontId="7"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9" fontId="10" fillId="0" borderId="0" xfId="23" applyAlignment="1">
      <alignment/>
    </xf>
    <xf numFmtId="0" fontId="15"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5" fillId="0" borderId="0" xfId="0" applyNumberFormat="1" applyFont="1" applyFill="1" applyAlignment="1">
      <alignment/>
    </xf>
    <xf numFmtId="0" fontId="10" fillId="0" borderId="0" xfId="22" applyFont="1" applyAlignment="1">
      <alignment horizontal="center"/>
      <protection/>
    </xf>
    <xf numFmtId="198" fontId="10" fillId="0" borderId="4" xfId="15" applyNumberFormat="1" applyBorder="1" applyAlignment="1">
      <alignment/>
    </xf>
    <xf numFmtId="198" fontId="17" fillId="0" borderId="0" xfId="15" applyNumberFormat="1" applyFont="1" applyFill="1" applyAlignment="1">
      <alignment/>
    </xf>
    <xf numFmtId="0" fontId="17" fillId="0" borderId="0" xfId="0" applyNumberFormat="1" applyFont="1" applyAlignment="1" quotePrefix="1">
      <alignment/>
    </xf>
    <xf numFmtId="198" fontId="1" fillId="0" borderId="0" xfId="15" applyNumberFormat="1" applyFont="1" applyBorder="1" applyAlignment="1">
      <alignment/>
    </xf>
    <xf numFmtId="0" fontId="10" fillId="0" borderId="0" xfId="21" applyFont="1" applyAlignment="1">
      <alignment/>
      <protection/>
    </xf>
    <xf numFmtId="198" fontId="17" fillId="0" borderId="0" xfId="15" applyNumberFormat="1" applyFont="1" applyBorder="1" applyAlignment="1">
      <alignment/>
    </xf>
    <xf numFmtId="0" fontId="12" fillId="0" borderId="0" xfId="0" applyNumberFormat="1" applyFont="1" applyBorder="1" applyAlignment="1">
      <alignment horizontal="center"/>
    </xf>
    <xf numFmtId="0" fontId="4" fillId="0" borderId="0" xfId="0" applyNumberFormat="1" applyFont="1" applyAlignment="1">
      <alignment horizontal="center"/>
    </xf>
    <xf numFmtId="41" fontId="6" fillId="0" borderId="0" xfId="0" applyNumberFormat="1" applyFont="1" applyBorder="1" applyAlignment="1">
      <alignment/>
    </xf>
    <xf numFmtId="41" fontId="6" fillId="0" borderId="6" xfId="0" applyNumberFormat="1" applyFont="1" applyBorder="1" applyAlignment="1">
      <alignment horizontal="right"/>
    </xf>
    <xf numFmtId="41" fontId="6" fillId="0" borderId="6" xfId="0" applyNumberFormat="1" applyFont="1" applyBorder="1" applyAlignment="1">
      <alignment/>
    </xf>
    <xf numFmtId="41" fontId="6" fillId="0" borderId="2" xfId="0" applyNumberFormat="1" applyFont="1" applyBorder="1" applyAlignment="1">
      <alignment/>
    </xf>
    <xf numFmtId="41" fontId="6" fillId="0" borderId="3" xfId="0" applyNumberFormat="1" applyFont="1" applyBorder="1" applyAlignment="1">
      <alignment/>
    </xf>
    <xf numFmtId="41" fontId="6" fillId="0" borderId="0" xfId="0" applyNumberFormat="1" applyFont="1" applyFill="1" applyBorder="1" applyAlignment="1">
      <alignment/>
    </xf>
    <xf numFmtId="41" fontId="6" fillId="0" borderId="0" xfId="0" applyNumberFormat="1" applyFont="1" applyFill="1" applyAlignment="1">
      <alignment/>
    </xf>
    <xf numFmtId="41" fontId="13" fillId="0" borderId="2" xfId="0" applyNumberFormat="1" applyFont="1" applyBorder="1" applyAlignment="1">
      <alignment/>
    </xf>
    <xf numFmtId="3" fontId="6"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13" fillId="0" borderId="0" xfId="0" applyNumberFormat="1" applyFont="1" applyFill="1" applyAlignment="1">
      <alignment horizontal="center"/>
    </xf>
    <xf numFmtId="14" fontId="13" fillId="0" borderId="0" xfId="0" applyNumberFormat="1" applyFont="1" applyFill="1" applyAlignment="1" quotePrefix="1">
      <alignment horizontal="center"/>
    </xf>
    <xf numFmtId="0" fontId="14" fillId="0" borderId="0" xfId="0" applyNumberFormat="1" applyFont="1" applyFill="1" applyBorder="1" applyAlignment="1">
      <alignment horizontal="center"/>
    </xf>
    <xf numFmtId="0" fontId="13" fillId="0" borderId="0" xfId="0" applyNumberFormat="1" applyFont="1" applyFill="1" applyBorder="1" applyAlignment="1">
      <alignment/>
    </xf>
    <xf numFmtId="0" fontId="12" fillId="0" borderId="0" xfId="0" applyNumberFormat="1" applyFont="1" applyFill="1" applyBorder="1" applyAlignment="1">
      <alignment horizontal="center"/>
    </xf>
    <xf numFmtId="41" fontId="13" fillId="0" borderId="0" xfId="0" applyNumberFormat="1" applyFont="1" applyFill="1" applyAlignment="1">
      <alignment/>
    </xf>
    <xf numFmtId="43" fontId="13" fillId="0" borderId="0" xfId="0" applyNumberFormat="1" applyFont="1" applyFill="1" applyAlignment="1">
      <alignment/>
    </xf>
    <xf numFmtId="43" fontId="13" fillId="0" borderId="1" xfId="0" applyNumberFormat="1" applyFont="1" applyFill="1" applyAlignment="1">
      <alignment/>
    </xf>
    <xf numFmtId="41" fontId="13" fillId="0" borderId="1" xfId="0" applyNumberFormat="1" applyFont="1" applyFill="1" applyAlignment="1">
      <alignment horizontal="right"/>
    </xf>
    <xf numFmtId="41" fontId="13" fillId="0" borderId="0" xfId="0" applyNumberFormat="1" applyFont="1" applyFill="1" applyAlignment="1">
      <alignment horizontal="right"/>
    </xf>
    <xf numFmtId="4" fontId="13" fillId="0" borderId="0" xfId="0" applyNumberFormat="1" applyFont="1" applyFill="1" applyAlignment="1">
      <alignment/>
    </xf>
    <xf numFmtId="3" fontId="13" fillId="0" borderId="0" xfId="0" applyNumberFormat="1" applyFont="1" applyFill="1" applyAlignment="1">
      <alignment/>
    </xf>
    <xf numFmtId="3" fontId="6" fillId="0" borderId="0" xfId="0" applyNumberFormat="1" applyFont="1" applyFill="1" applyAlignment="1">
      <alignment/>
    </xf>
    <xf numFmtId="0" fontId="6" fillId="0" borderId="0" xfId="0" applyNumberFormat="1" applyFont="1" applyFill="1" applyAlignment="1">
      <alignment/>
    </xf>
    <xf numFmtId="3" fontId="0" fillId="0" borderId="0" xfId="0" applyNumberFormat="1" applyFont="1" applyFill="1" applyAlignment="1">
      <alignment/>
    </xf>
    <xf numFmtId="198" fontId="10" fillId="0" borderId="0" xfId="15" applyNumberFormat="1" applyFont="1" applyFill="1" applyAlignment="1">
      <alignment horizontal="center"/>
    </xf>
    <xf numFmtId="198" fontId="10" fillId="0" borderId="0" xfId="15" applyNumberFormat="1" applyFont="1" applyFill="1" applyAlignment="1">
      <alignment horizontal="center"/>
    </xf>
    <xf numFmtId="198" fontId="10" fillId="0" borderId="0" xfId="15" applyNumberFormat="1" applyFont="1" applyFill="1" applyAlignment="1">
      <alignment/>
    </xf>
    <xf numFmtId="0" fontId="0" fillId="0" borderId="0" xfId="0" applyNumberFormat="1" applyFont="1" applyFill="1" applyAlignment="1">
      <alignment/>
    </xf>
    <xf numFmtId="0" fontId="17" fillId="0" borderId="0" xfId="0" applyNumberFormat="1" applyFont="1" applyFill="1" applyAlignment="1" quotePrefix="1">
      <alignment/>
    </xf>
    <xf numFmtId="0" fontId="17" fillId="0" borderId="0" xfId="0" applyNumberFormat="1" applyFont="1" applyFill="1" applyAlignment="1">
      <alignment horizontal="left"/>
    </xf>
    <xf numFmtId="14" fontId="13" fillId="0" borderId="0" xfId="0" applyNumberFormat="1" applyFont="1" applyAlignment="1">
      <alignment horizontal="center"/>
    </xf>
    <xf numFmtId="41" fontId="13" fillId="0" borderId="0" xfId="0" applyNumberFormat="1" applyFont="1" applyFill="1" applyBorder="1" applyAlignment="1">
      <alignment horizontal="center"/>
    </xf>
    <xf numFmtId="41" fontId="13" fillId="0" borderId="3" xfId="0" applyNumberFormat="1" applyFont="1" applyFill="1" applyBorder="1" applyAlignment="1">
      <alignment/>
    </xf>
    <xf numFmtId="41" fontId="13" fillId="0" borderId="4" xfId="0" applyNumberFormat="1" applyFont="1" applyFill="1" applyBorder="1" applyAlignment="1">
      <alignment horizontal="center"/>
    </xf>
    <xf numFmtId="41" fontId="13" fillId="0" borderId="2" xfId="0" applyNumberFormat="1" applyFont="1" applyFill="1" applyBorder="1" applyAlignment="1">
      <alignment horizontal="center"/>
    </xf>
    <xf numFmtId="0" fontId="10" fillId="0" borderId="0" xfId="21" applyBorder="1">
      <alignment/>
      <protection/>
    </xf>
    <xf numFmtId="198" fontId="10" fillId="0" borderId="0" xfId="15" applyNumberFormat="1" applyFont="1" applyFill="1" applyAlignment="1">
      <alignment horizontal="center"/>
    </xf>
    <xf numFmtId="198" fontId="10" fillId="0" borderId="0" xfId="15" applyNumberFormat="1" applyFill="1" applyBorder="1" applyAlignment="1">
      <alignment/>
    </xf>
    <xf numFmtId="0" fontId="10" fillId="0" borderId="0" xfId="22" applyBorder="1">
      <alignment/>
      <protection/>
    </xf>
    <xf numFmtId="0" fontId="10" fillId="0" borderId="0" xfId="0" applyNumberFormat="1" applyFont="1" applyBorder="1" applyAlignment="1">
      <alignment horizontal="center"/>
    </xf>
    <xf numFmtId="14" fontId="10" fillId="0" borderId="0" xfId="0" applyNumberFormat="1" applyFont="1" applyBorder="1" applyAlignment="1" quotePrefix="1">
      <alignment horizontal="center"/>
    </xf>
    <xf numFmtId="0" fontId="10" fillId="0" borderId="0" xfId="22" applyFont="1" applyBorder="1" applyAlignment="1">
      <alignment horizontal="center"/>
      <protection/>
    </xf>
    <xf numFmtId="0" fontId="1" fillId="0" borderId="0" xfId="22" applyFont="1" applyBorder="1">
      <alignment/>
      <protection/>
    </xf>
    <xf numFmtId="198" fontId="10" fillId="0" borderId="0" xfId="15" applyNumberFormat="1" applyBorder="1" applyAlignment="1">
      <alignment/>
    </xf>
    <xf numFmtId="198" fontId="10" fillId="0" borderId="0" xfId="15" applyNumberFormat="1" applyFont="1" applyBorder="1" applyAlignment="1">
      <alignment/>
    </xf>
    <xf numFmtId="3" fontId="10" fillId="0" borderId="0" xfId="22" applyNumberFormat="1" applyFont="1" applyBorder="1" applyAlignment="1">
      <alignment/>
      <protection/>
    </xf>
    <xf numFmtId="198" fontId="10" fillId="0" borderId="3" xfId="15" applyNumberFormat="1" applyFont="1" applyFill="1" applyBorder="1" applyAlignment="1">
      <alignment horizontal="center"/>
    </xf>
    <xf numFmtId="198" fontId="10" fillId="0" borderId="4" xfId="15" applyNumberFormat="1" applyFont="1" applyFill="1" applyBorder="1" applyAlignment="1">
      <alignment horizontal="center"/>
    </xf>
    <xf numFmtId="198" fontId="1" fillId="0" borderId="6" xfId="15" applyNumberFormat="1" applyFont="1" applyBorder="1" applyAlignment="1">
      <alignment/>
    </xf>
    <xf numFmtId="198" fontId="10" fillId="0" borderId="6" xfId="15" applyNumberFormat="1" applyFont="1" applyFill="1" applyBorder="1" applyAlignment="1">
      <alignment horizontal="center"/>
    </xf>
    <xf numFmtId="198" fontId="10" fillId="0" borderId="0" xfId="15" applyNumberFormat="1" applyFont="1" applyFill="1" applyBorder="1" applyAlignment="1">
      <alignment horizontal="center"/>
    </xf>
    <xf numFmtId="0" fontId="13" fillId="0" borderId="0" xfId="0" applyNumberFormat="1" applyFont="1" applyAlignment="1">
      <alignment vertical="justify"/>
    </xf>
    <xf numFmtId="0" fontId="13" fillId="0" borderId="0" xfId="0" applyNumberFormat="1" applyFont="1" applyFill="1" applyAlignment="1">
      <alignment vertical="justify"/>
    </xf>
    <xf numFmtId="3" fontId="13" fillId="0" borderId="0" xfId="0" applyNumberFormat="1" applyFont="1" applyAlignment="1">
      <alignment vertical="justify"/>
    </xf>
    <xf numFmtId="3" fontId="13" fillId="0" borderId="0" xfId="0" applyNumberFormat="1" applyFont="1" applyFill="1" applyAlignment="1">
      <alignment vertical="justify"/>
    </xf>
    <xf numFmtId="0" fontId="10" fillId="0" borderId="0" xfId="0" applyNumberFormat="1" applyFont="1" applyAlignment="1">
      <alignment/>
    </xf>
    <xf numFmtId="0" fontId="2" fillId="0" borderId="0" xfId="0" applyNumberFormat="1" applyFont="1" applyAlignment="1">
      <alignment/>
    </xf>
    <xf numFmtId="3" fontId="10" fillId="0" borderId="0" xfId="0" applyNumberFormat="1" applyFont="1" applyAlignment="1">
      <alignment/>
    </xf>
    <xf numFmtId="3" fontId="10" fillId="0" borderId="0" xfId="0" applyNumberFormat="1" applyFont="1" applyFill="1" applyAlignment="1">
      <alignment/>
    </xf>
    <xf numFmtId="0" fontId="10" fillId="0" borderId="0" xfId="0" applyNumberFormat="1" applyFont="1" applyFill="1" applyAlignment="1">
      <alignment/>
    </xf>
    <xf numFmtId="0" fontId="0" fillId="0" borderId="0" xfId="0" applyNumberFormat="1" applyFont="1" applyBorder="1" applyAlignment="1">
      <alignment/>
    </xf>
    <xf numFmtId="0" fontId="10" fillId="0" borderId="0" xfId="21" applyFont="1">
      <alignment/>
      <protection/>
    </xf>
    <xf numFmtId="198" fontId="10" fillId="0" borderId="0" xfId="15" applyNumberFormat="1" applyFont="1" applyAlignment="1">
      <alignment/>
    </xf>
    <xf numFmtId="0" fontId="17" fillId="0" borderId="0" xfId="0" applyNumberFormat="1" applyFont="1" applyAlignment="1">
      <alignment horizontal="justify" wrapText="1"/>
    </xf>
    <xf numFmtId="0" fontId="15" fillId="0" borderId="0" xfId="0" applyNumberFormat="1" applyFont="1" applyFill="1" applyAlignment="1">
      <alignment horizontal="justify" vertical="top" wrapText="1"/>
    </xf>
    <xf numFmtId="43" fontId="17" fillId="0" borderId="0" xfId="15" applyNumberFormat="1" applyFont="1" applyAlignment="1">
      <alignment/>
    </xf>
    <xf numFmtId="198" fontId="17" fillId="0" borderId="2" xfId="15" applyNumberFormat="1" applyFont="1" applyBorder="1" applyAlignment="1">
      <alignment/>
    </xf>
    <xf numFmtId="0" fontId="17" fillId="0" borderId="0" xfId="0" applyNumberFormat="1" applyFont="1" applyAlignment="1">
      <alignment horizontal="center" wrapText="1"/>
    </xf>
    <xf numFmtId="0" fontId="19" fillId="0" borderId="0" xfId="0" applyNumberFormat="1" applyFont="1" applyAlignment="1">
      <alignment/>
    </xf>
    <xf numFmtId="0" fontId="10" fillId="0" borderId="0" xfId="0" applyNumberFormat="1" applyFont="1" applyAlignment="1">
      <alignment horizontal="left"/>
    </xf>
    <xf numFmtId="0" fontId="6" fillId="0" borderId="0" xfId="0" applyFont="1" applyBorder="1" applyAlignment="1">
      <alignment horizontal="justify" vertical="justify"/>
    </xf>
    <xf numFmtId="0" fontId="6" fillId="0" borderId="0" xfId="0" applyFont="1" applyBorder="1" applyAlignment="1">
      <alignment horizontal="justify" vertical="justify"/>
    </xf>
    <xf numFmtId="0" fontId="0" fillId="0" borderId="0" xfId="0" applyAlignment="1">
      <alignment horizontal="justify"/>
    </xf>
    <xf numFmtId="0" fontId="0" fillId="0" borderId="0" xfId="0" applyBorder="1" applyAlignment="1">
      <alignment horizontal="justify"/>
    </xf>
    <xf numFmtId="0" fontId="0" fillId="0" borderId="0" xfId="0" applyBorder="1" applyAlignment="1">
      <alignment horizontal="justify"/>
    </xf>
    <xf numFmtId="0" fontId="17" fillId="0" borderId="0" xfId="0" applyNumberFormat="1" applyFont="1" applyBorder="1" applyAlignment="1">
      <alignment horizontal="left"/>
    </xf>
    <xf numFmtId="37" fontId="17" fillId="0" borderId="0" xfId="0" applyNumberFormat="1" applyFont="1" applyBorder="1" applyAlignment="1">
      <alignment horizontal="right"/>
    </xf>
    <xf numFmtId="0" fontId="17" fillId="0" borderId="0" xfId="0" applyNumberFormat="1" applyFont="1" applyAlignment="1">
      <alignment horizontal="right"/>
    </xf>
    <xf numFmtId="0" fontId="17" fillId="0" borderId="0" xfId="0" applyNumberFormat="1" applyFont="1" applyAlignment="1">
      <alignment horizontal="right" wrapText="1"/>
    </xf>
    <xf numFmtId="37" fontId="17" fillId="0" borderId="2" xfId="0" applyNumberFormat="1" applyFont="1" applyBorder="1" applyAlignment="1">
      <alignment/>
    </xf>
    <xf numFmtId="0" fontId="15" fillId="0" borderId="0" xfId="0" applyNumberFormat="1" applyFont="1" applyAlignment="1">
      <alignment horizontal="right"/>
    </xf>
    <xf numFmtId="14" fontId="15" fillId="0" borderId="0" xfId="0" applyNumberFormat="1" applyFont="1" applyAlignment="1" quotePrefix="1">
      <alignment horizontal="right"/>
    </xf>
    <xf numFmtId="0" fontId="13" fillId="0" borderId="0" xfId="0" applyNumberFormat="1" applyFont="1" applyBorder="1" applyAlignment="1">
      <alignment/>
    </xf>
    <xf numFmtId="0" fontId="6" fillId="0" borderId="0" xfId="0" applyNumberFormat="1" applyFont="1" applyBorder="1" applyAlignment="1">
      <alignment/>
    </xf>
    <xf numFmtId="0" fontId="4" fillId="0" borderId="0" xfId="0" applyNumberFormat="1" applyFont="1" applyBorder="1" applyAlignment="1">
      <alignment horizontal="center"/>
    </xf>
    <xf numFmtId="14" fontId="4" fillId="0" borderId="0" xfId="0" applyNumberFormat="1" applyFont="1" applyBorder="1" applyAlignment="1" quotePrefix="1">
      <alignment horizontal="center"/>
    </xf>
    <xf numFmtId="3" fontId="6" fillId="0" borderId="0" xfId="0" applyNumberFormat="1" applyFont="1" applyBorder="1" applyAlignment="1">
      <alignment horizontal="center"/>
    </xf>
    <xf numFmtId="0" fontId="0" fillId="0" borderId="0" xfId="0" applyNumberFormat="1" applyFont="1" applyBorder="1" applyAlignment="1">
      <alignment/>
    </xf>
    <xf numFmtId="3" fontId="6" fillId="0" borderId="0" xfId="0" applyNumberFormat="1" applyFont="1" applyBorder="1" applyAlignment="1">
      <alignment/>
    </xf>
    <xf numFmtId="0" fontId="0" fillId="0" borderId="0" xfId="0" applyBorder="1" applyAlignment="1">
      <alignment horizontal="justify" wrapText="1"/>
    </xf>
    <xf numFmtId="0" fontId="17" fillId="0" borderId="0" xfId="0" applyNumberFormat="1" applyFont="1" applyFill="1" applyAlignment="1">
      <alignment horizontal="justify" wrapText="1"/>
    </xf>
    <xf numFmtId="3" fontId="4" fillId="0" borderId="0" xfId="0" applyNumberFormat="1" applyFont="1" applyAlignment="1">
      <alignment/>
    </xf>
    <xf numFmtId="4" fontId="4" fillId="0" borderId="0" xfId="0" applyNumberFormat="1" applyFont="1" applyAlignment="1">
      <alignment/>
    </xf>
    <xf numFmtId="3" fontId="20" fillId="0" borderId="0" xfId="0" applyNumberFormat="1" applyFont="1" applyBorder="1" applyAlignment="1">
      <alignment/>
    </xf>
    <xf numFmtId="0" fontId="21" fillId="0" borderId="0" xfId="21" applyFont="1">
      <alignment/>
      <protection/>
    </xf>
    <xf numFmtId="198" fontId="10" fillId="0" borderId="3" xfId="15"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center" wrapText="1"/>
    </xf>
    <xf numFmtId="3" fontId="0" fillId="0" borderId="0" xfId="0" applyNumberFormat="1" applyBorder="1" applyAlignment="1">
      <alignment horizontal="right" wrapText="1"/>
    </xf>
    <xf numFmtId="3" fontId="4" fillId="0" borderId="4" xfId="0" applyNumberFormat="1" applyFont="1" applyBorder="1" applyAlignment="1">
      <alignment horizontal="right" wrapText="1"/>
    </xf>
    <xf numFmtId="0" fontId="22" fillId="0" borderId="0" xfId="0" applyNumberFormat="1" applyFont="1" applyFill="1" applyAlignment="1">
      <alignment vertical="top"/>
    </xf>
    <xf numFmtId="0" fontId="15" fillId="0" borderId="0" xfId="0" applyNumberFormat="1" applyFont="1" applyFill="1" applyAlignment="1">
      <alignment horizontal="left" vertical="top" wrapText="1"/>
    </xf>
    <xf numFmtId="0" fontId="0" fillId="0" borderId="0" xfId="0" applyBorder="1" applyAlignment="1">
      <alignment wrapText="1"/>
    </xf>
    <xf numFmtId="0" fontId="0" fillId="0" borderId="0" xfId="0" applyBorder="1" applyAlignment="1">
      <alignment horizontal="justify" vertical="center" wrapText="1"/>
    </xf>
    <xf numFmtId="0" fontId="0" fillId="0" borderId="0" xfId="0" applyBorder="1" applyAlignment="1">
      <alignment horizontal="justify" vertical="center" wrapText="1"/>
    </xf>
    <xf numFmtId="41" fontId="6" fillId="0" borderId="0" xfId="0" applyNumberFormat="1" applyFont="1" applyBorder="1" applyAlignment="1">
      <alignment horizontal="right"/>
    </xf>
    <xf numFmtId="187" fontId="6" fillId="0" borderId="2" xfId="0" applyNumberFormat="1" applyFont="1" applyBorder="1" applyAlignment="1">
      <alignment horizontal="right"/>
    </xf>
    <xf numFmtId="0" fontId="7" fillId="0" borderId="0" xfId="0" applyNumberFormat="1" applyFont="1" applyBorder="1" applyAlignment="1">
      <alignment horizontal="left"/>
    </xf>
    <xf numFmtId="0" fontId="6" fillId="0" borderId="0" xfId="0" applyNumberFormat="1" applyFont="1" applyBorder="1" applyAlignment="1">
      <alignment/>
    </xf>
    <xf numFmtId="41" fontId="0" fillId="0" borderId="0" xfId="0" applyNumberFormat="1" applyFont="1" applyAlignment="1">
      <alignment/>
    </xf>
    <xf numFmtId="0" fontId="13" fillId="0" borderId="0" xfId="0" applyNumberFormat="1" applyFont="1" applyAlignment="1" quotePrefix="1">
      <alignment horizontal="left"/>
    </xf>
    <xf numFmtId="41" fontId="21" fillId="0" borderId="0" xfId="22" applyNumberFormat="1" applyFont="1">
      <alignment/>
      <protection/>
    </xf>
    <xf numFmtId="0" fontId="23" fillId="0" borderId="0" xfId="0" applyNumberFormat="1" applyFont="1" applyAlignment="1">
      <alignment horizontal="justify" vertical="center"/>
    </xf>
    <xf numFmtId="41" fontId="10" fillId="0" borderId="0" xfId="21" applyNumberFormat="1">
      <alignment/>
      <protection/>
    </xf>
    <xf numFmtId="198" fontId="17" fillId="0" borderId="0" xfId="15" applyNumberFormat="1" applyFont="1" applyFill="1" applyAlignment="1">
      <alignment horizontal="center" wrapText="1"/>
    </xf>
    <xf numFmtId="198" fontId="17" fillId="0" borderId="6" xfId="15" applyNumberFormat="1" applyFont="1" applyFill="1" applyBorder="1" applyAlignment="1">
      <alignment horizontal="center" wrapText="1"/>
    </xf>
    <xf numFmtId="0" fontId="0" fillId="0" borderId="0" xfId="0" applyFont="1" applyFill="1" applyBorder="1" applyAlignment="1">
      <alignment horizontal="justify" wrapText="1"/>
    </xf>
    <xf numFmtId="198" fontId="17" fillId="0" borderId="0" xfId="15" applyNumberFormat="1" applyFont="1" applyFill="1" applyAlignment="1">
      <alignment horizontal="right"/>
    </xf>
    <xf numFmtId="198" fontId="17" fillId="0" borderId="4" xfId="15" applyNumberFormat="1" applyFont="1" applyFill="1" applyBorder="1" applyAlignment="1">
      <alignment/>
    </xf>
    <xf numFmtId="3" fontId="0" fillId="0" borderId="0" xfId="0" applyNumberFormat="1" applyFill="1" applyBorder="1" applyAlignment="1">
      <alignment horizontal="right" wrapText="1"/>
    </xf>
    <xf numFmtId="198" fontId="17" fillId="0" borderId="7" xfId="15" applyNumberFormat="1" applyFont="1" applyFill="1" applyBorder="1" applyAlignment="1">
      <alignment/>
    </xf>
    <xf numFmtId="198" fontId="17" fillId="0" borderId="8" xfId="15" applyNumberFormat="1" applyFont="1" applyFill="1" applyBorder="1" applyAlignment="1">
      <alignment/>
    </xf>
    <xf numFmtId="198" fontId="17" fillId="0" borderId="0" xfId="15" applyNumberFormat="1" applyFont="1" applyFill="1" applyBorder="1" applyAlignment="1">
      <alignment/>
    </xf>
    <xf numFmtId="41" fontId="17" fillId="0" borderId="2" xfId="0" applyNumberFormat="1" applyFont="1" applyFill="1" applyBorder="1" applyAlignment="1">
      <alignment/>
    </xf>
    <xf numFmtId="198" fontId="17" fillId="0" borderId="2" xfId="15" applyNumberFormat="1" applyFont="1" applyFill="1" applyBorder="1" applyAlignment="1">
      <alignment/>
    </xf>
    <xf numFmtId="43" fontId="17" fillId="0" borderId="2" xfId="15" applyFont="1" applyFill="1" applyBorder="1" applyAlignment="1">
      <alignment/>
    </xf>
    <xf numFmtId="43" fontId="17" fillId="0" borderId="2" xfId="15" applyNumberFormat="1" applyFont="1" applyFill="1" applyBorder="1" applyAlignment="1">
      <alignment/>
    </xf>
    <xf numFmtId="0" fontId="17" fillId="0" borderId="0" xfId="0" applyNumberFormat="1" applyFont="1" applyFill="1" applyBorder="1" applyAlignment="1">
      <alignment/>
    </xf>
    <xf numFmtId="15" fontId="17" fillId="0" borderId="0" xfId="0" applyNumberFormat="1" applyFont="1" applyFill="1" applyAlignment="1" quotePrefix="1">
      <alignment/>
    </xf>
    <xf numFmtId="0" fontId="0" fillId="0" borderId="0" xfId="0" applyNumberFormat="1" applyFont="1" applyFill="1" applyBorder="1" applyAlignment="1">
      <alignment/>
    </xf>
    <xf numFmtId="43" fontId="17" fillId="0" borderId="2" xfId="15" applyNumberFormat="1" applyFont="1" applyFill="1" applyBorder="1" applyAlignment="1">
      <alignment horizontal="justify"/>
    </xf>
    <xf numFmtId="15" fontId="17" fillId="0" borderId="0" xfId="0" applyNumberFormat="1" applyFont="1" applyAlignment="1" quotePrefix="1">
      <alignment horizontal="right"/>
    </xf>
    <xf numFmtId="0" fontId="10" fillId="0" borderId="0" xfId="0" applyFont="1" applyBorder="1" applyAlignment="1">
      <alignment horizontal="justify" vertical="center"/>
    </xf>
    <xf numFmtId="0" fontId="10" fillId="0" borderId="0" xfId="0" applyFont="1" applyBorder="1" applyAlignment="1">
      <alignment horizontal="justify" vertical="justify"/>
    </xf>
    <xf numFmtId="0" fontId="0" fillId="0" borderId="0" xfId="0" applyFont="1" applyFill="1" applyAlignment="1">
      <alignment horizontal="justify" vertical="center" wrapText="1"/>
    </xf>
    <xf numFmtId="0" fontId="17" fillId="0" borderId="0" xfId="0" applyNumberFormat="1" applyFont="1" applyFill="1" applyAlignment="1">
      <alignment horizontal="left" vertical="center" wrapText="1"/>
    </xf>
    <xf numFmtId="0" fontId="15" fillId="0" borderId="0" xfId="0" applyNumberFormat="1" applyFont="1" applyAlignment="1" quotePrefix="1">
      <alignment horizontal="left" wrapText="1"/>
    </xf>
    <xf numFmtId="0" fontId="13" fillId="0" borderId="0" xfId="0" applyNumberFormat="1" applyFont="1" applyAlignment="1" quotePrefix="1">
      <alignment horizontal="justify" vertical="justify" wrapText="1"/>
    </xf>
    <xf numFmtId="0" fontId="0" fillId="0" borderId="0" xfId="0" applyBorder="1" applyAlignment="1">
      <alignment horizontal="justify" vertical="justify" wrapText="1"/>
    </xf>
    <xf numFmtId="0" fontId="0" fillId="0" borderId="0" xfId="0" applyBorder="1" applyAlignment="1">
      <alignment horizontal="justify" vertical="justify" wrapText="1"/>
    </xf>
    <xf numFmtId="0" fontId="13" fillId="0" borderId="0" xfId="0" applyNumberFormat="1" applyFont="1" applyAlignment="1">
      <alignment horizontal="justify" vertical="justify" wrapText="1"/>
    </xf>
    <xf numFmtId="0" fontId="6" fillId="0" borderId="0" xfId="0" applyNumberFormat="1" applyFont="1" applyAlignment="1">
      <alignment horizontal="justify" wrapText="1"/>
    </xf>
    <xf numFmtId="0" fontId="0" fillId="0" borderId="0" xfId="0" applyAlignment="1">
      <alignment horizontal="justify" wrapText="1"/>
    </xf>
    <xf numFmtId="0" fontId="13" fillId="0" borderId="0" xfId="0" applyNumberFormat="1" applyFont="1" applyAlignment="1" quotePrefix="1">
      <alignment horizontal="left" vertical="center" wrapText="1"/>
    </xf>
    <xf numFmtId="0" fontId="0" fillId="0" borderId="0" xfId="0" applyAlignment="1">
      <alignment horizontal="justify" vertical="center" wrapText="1"/>
    </xf>
    <xf numFmtId="0" fontId="10" fillId="0" borderId="0" xfId="0" applyNumberFormat="1" applyFont="1" applyAlignment="1" quotePrefix="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NumberFormat="1" applyFont="1" applyAlignment="1">
      <alignment horizontal="justify" vertical="justify" wrapText="1"/>
    </xf>
    <xf numFmtId="0" fontId="10" fillId="0" borderId="0" xfId="0" applyFont="1" applyBorder="1" applyAlignment="1">
      <alignment horizontal="justify" vertical="justify" wrapText="1"/>
    </xf>
    <xf numFmtId="0" fontId="10" fillId="0" borderId="0" xfId="0" applyFont="1" applyBorder="1" applyAlignment="1">
      <alignment horizontal="justify" vertical="justify" wrapText="1"/>
    </xf>
    <xf numFmtId="0" fontId="1" fillId="0" borderId="0" xfId="21" applyFont="1" applyAlignment="1">
      <alignment horizontal="justify" vertical="justify"/>
      <protection/>
    </xf>
    <xf numFmtId="0" fontId="0" fillId="0" borderId="0" xfId="0" applyAlignment="1">
      <alignment horizontal="justify" vertical="justify" wrapText="1"/>
    </xf>
    <xf numFmtId="0" fontId="17" fillId="0" borderId="0" xfId="0" applyNumberFormat="1" applyFont="1" applyFill="1" applyAlignment="1">
      <alignment horizontal="justify" vertical="center" wrapText="1"/>
    </xf>
    <xf numFmtId="0" fontId="17" fillId="0" borderId="0" xfId="0" applyNumberFormat="1" applyFont="1" applyAlignment="1">
      <alignment horizontal="justify" wrapText="1"/>
    </xf>
    <xf numFmtId="0" fontId="17" fillId="0" borderId="0" xfId="0" applyNumberFormat="1" applyFont="1" applyBorder="1" applyAlignment="1">
      <alignment horizontal="justify" wrapText="1"/>
    </xf>
    <xf numFmtId="0" fontId="0" fillId="0" borderId="0" xfId="0" applyBorder="1" applyAlignment="1">
      <alignment horizontal="justify" wrapText="1"/>
    </xf>
    <xf numFmtId="0" fontId="0" fillId="0" borderId="0" xfId="0" applyBorder="1" applyAlignment="1">
      <alignment horizontal="justify" wrapText="1"/>
    </xf>
    <xf numFmtId="0" fontId="15" fillId="0" borderId="0" xfId="0" applyNumberFormat="1" applyFont="1" applyFill="1" applyAlignment="1">
      <alignment horizontal="justify" wrapText="1"/>
    </xf>
    <xf numFmtId="0" fontId="0" fillId="0" borderId="0" xfId="0" applyFont="1" applyBorder="1" applyAlignment="1">
      <alignment horizontal="justify" wrapText="1"/>
    </xf>
    <xf numFmtId="0" fontId="0" fillId="0" borderId="0" xfId="0" applyFont="1" applyBorder="1" applyAlignment="1">
      <alignment horizontal="justify" wrapText="1"/>
    </xf>
    <xf numFmtId="0" fontId="17" fillId="0" borderId="0" xfId="0" applyNumberFormat="1" applyFont="1" applyFill="1" applyAlignment="1" quotePrefix="1">
      <alignment horizontal="justify" wrapText="1"/>
    </xf>
    <xf numFmtId="0" fontId="7" fillId="0" borderId="0" xfId="0" applyNumberFormat="1" applyFont="1" applyAlignment="1">
      <alignment wrapText="1"/>
    </xf>
    <xf numFmtId="0" fontId="0" fillId="0" borderId="0" xfId="0" applyBorder="1" applyAlignment="1">
      <alignment/>
    </xf>
    <xf numFmtId="0" fontId="0" fillId="0" borderId="0" xfId="0" applyBorder="1" applyAlignment="1">
      <alignment/>
    </xf>
    <xf numFmtId="0" fontId="17" fillId="0" borderId="0" xfId="0" applyNumberFormat="1" applyFont="1" applyFill="1" applyAlignment="1">
      <alignment horizontal="justify" wrapText="1"/>
    </xf>
    <xf numFmtId="0" fontId="0" fillId="0" borderId="0" xfId="0" applyFont="1" applyFill="1" applyBorder="1" applyAlignment="1">
      <alignment horizontal="justify" wrapText="1"/>
    </xf>
    <xf numFmtId="0" fontId="0" fillId="0" borderId="0" xfId="0" applyFont="1" applyFill="1" applyBorder="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equitystatement" xfId="21"/>
    <cellStyle name="Normal_GpCashflow"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11</xdr:row>
      <xdr:rowOff>76200</xdr:rowOff>
    </xdr:from>
    <xdr:to>
      <xdr:col>0</xdr:col>
      <xdr:colOff>466725</xdr:colOff>
      <xdr:row>11</xdr:row>
      <xdr:rowOff>76200</xdr:rowOff>
    </xdr:to>
    <xdr:sp>
      <xdr:nvSpPr>
        <xdr:cNvPr id="1" name="Line 2"/>
        <xdr:cNvSpPr>
          <a:spLocks/>
        </xdr:cNvSpPr>
      </xdr:nvSpPr>
      <xdr:spPr>
        <a:xfrm>
          <a:off x="466725"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8"/>
  <sheetViews>
    <sheetView showGridLines="0" showOutlineSymbols="0" zoomScale="60" zoomScaleNormal="60" workbookViewId="0" topLeftCell="A7">
      <selection activeCell="B4" sqref="B4"/>
    </sheetView>
  </sheetViews>
  <sheetFormatPr defaultColWidth="8.88671875" defaultRowHeight="15"/>
  <cols>
    <col min="1" max="1" width="5.21484375" style="1" customWidth="1"/>
    <col min="2" max="2" width="45.3359375" style="1" customWidth="1"/>
    <col min="3" max="3" width="11.6640625" style="1" customWidth="1"/>
    <col min="4" max="4" width="3.77734375" style="1" customWidth="1"/>
    <col min="5" max="5" width="15.88671875" style="112" customWidth="1"/>
    <col min="6" max="6" width="3.77734375" style="112" customWidth="1"/>
    <col min="7" max="7" width="14.88671875" style="112" customWidth="1"/>
    <col min="8" max="8" width="2.21484375" style="112" customWidth="1"/>
    <col min="9" max="9" width="23.6640625" style="112"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1:9" s="16" customFormat="1" ht="21.75">
      <c r="A1" s="88" t="s">
        <v>180</v>
      </c>
      <c r="B1" s="87"/>
      <c r="C1" s="47"/>
      <c r="D1" s="48"/>
      <c r="E1" s="49"/>
      <c r="F1" s="49"/>
      <c r="G1" s="49"/>
      <c r="H1" s="49"/>
      <c r="I1" s="49"/>
    </row>
    <row r="2" spans="2:254" ht="21.75">
      <c r="B2" s="88" t="s">
        <v>181</v>
      </c>
      <c r="D2" s="48"/>
      <c r="E2" s="49"/>
      <c r="F2" s="49"/>
      <c r="G2" s="49"/>
      <c r="H2" s="49"/>
      <c r="I2" s="4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88" t="s">
        <v>183</v>
      </c>
      <c r="D3" s="48"/>
      <c r="E3" s="49"/>
      <c r="F3" s="49"/>
      <c r="G3" s="49"/>
      <c r="H3" s="49"/>
      <c r="I3" s="4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48"/>
      <c r="B4" s="48"/>
      <c r="C4" s="48"/>
      <c r="D4" s="48"/>
      <c r="E4" s="49"/>
      <c r="F4" s="49"/>
      <c r="G4" s="49"/>
      <c r="H4" s="49"/>
      <c r="I4" s="49"/>
    </row>
    <row r="5" spans="1:9" ht="20.25">
      <c r="A5" s="215" t="s">
        <v>258</v>
      </c>
      <c r="B5" s="50"/>
      <c r="C5" s="50"/>
      <c r="D5" s="50"/>
      <c r="E5" s="113"/>
      <c r="F5" s="113"/>
      <c r="G5" s="49"/>
      <c r="H5" s="49"/>
      <c r="I5" s="49"/>
    </row>
    <row r="6" spans="1:9" ht="20.25">
      <c r="A6" s="48" t="s">
        <v>26</v>
      </c>
      <c r="B6" s="50"/>
      <c r="C6" s="50"/>
      <c r="D6" s="50"/>
      <c r="E6" s="113"/>
      <c r="F6" s="113"/>
      <c r="G6" s="49"/>
      <c r="H6" s="49"/>
      <c r="I6" s="49"/>
    </row>
    <row r="7" spans="1:9" ht="14.25" customHeight="1">
      <c r="A7" s="48"/>
      <c r="B7" s="48"/>
      <c r="C7" s="48"/>
      <c r="D7" s="48"/>
      <c r="E7" s="49"/>
      <c r="F7" s="49"/>
      <c r="G7" s="49"/>
      <c r="H7" s="49"/>
      <c r="I7" s="49"/>
    </row>
    <row r="8" spans="1:9" s="12" customFormat="1" ht="20.25">
      <c r="A8" s="50" t="s">
        <v>63</v>
      </c>
      <c r="B8" s="50"/>
      <c r="C8" s="50"/>
      <c r="D8" s="50"/>
      <c r="E8" s="113"/>
      <c r="F8" s="113"/>
      <c r="G8" s="113"/>
      <c r="H8" s="113"/>
      <c r="I8" s="113"/>
    </row>
    <row r="9" spans="1:9" s="12" customFormat="1" ht="20.25">
      <c r="A9" s="50"/>
      <c r="B9" s="50"/>
      <c r="C9" s="50"/>
      <c r="D9" s="50"/>
      <c r="E9" s="113"/>
      <c r="F9" s="113"/>
      <c r="G9" s="113"/>
      <c r="H9" s="113"/>
      <c r="I9" s="113"/>
    </row>
    <row r="10" spans="1:9" ht="21.75" customHeight="1">
      <c r="A10" s="48"/>
      <c r="B10" s="48"/>
      <c r="C10" s="48" t="s">
        <v>122</v>
      </c>
      <c r="D10" s="48"/>
      <c r="E10" s="49"/>
      <c r="F10" s="49"/>
      <c r="G10" s="49" t="s">
        <v>35</v>
      </c>
      <c r="H10" s="49"/>
      <c r="I10" s="49"/>
    </row>
    <row r="11" spans="1:9" ht="20.25" customHeight="1">
      <c r="A11" s="48"/>
      <c r="B11" s="48"/>
      <c r="C11" s="51" t="s">
        <v>29</v>
      </c>
      <c r="D11" s="51"/>
      <c r="E11" s="114" t="s">
        <v>33</v>
      </c>
      <c r="F11" s="114"/>
      <c r="G11" s="114" t="s">
        <v>29</v>
      </c>
      <c r="H11" s="114"/>
      <c r="I11" s="114" t="s">
        <v>33</v>
      </c>
    </row>
    <row r="12" spans="1:9" ht="21" customHeight="1">
      <c r="A12" s="48"/>
      <c r="B12" s="48"/>
      <c r="C12" s="51" t="s">
        <v>30</v>
      </c>
      <c r="D12" s="51"/>
      <c r="E12" s="114" t="s">
        <v>34</v>
      </c>
      <c r="F12" s="114"/>
      <c r="G12" s="114" t="s">
        <v>30</v>
      </c>
      <c r="H12" s="114"/>
      <c r="I12" s="114" t="s">
        <v>34</v>
      </c>
    </row>
    <row r="13" spans="1:9" ht="20.25" customHeight="1">
      <c r="A13" s="48"/>
      <c r="B13" s="48"/>
      <c r="C13" s="51" t="s">
        <v>31</v>
      </c>
      <c r="D13" s="51"/>
      <c r="E13" s="114" t="s">
        <v>31</v>
      </c>
      <c r="F13" s="114"/>
      <c r="G13" s="114" t="s">
        <v>36</v>
      </c>
      <c r="H13" s="114"/>
      <c r="I13" s="114" t="s">
        <v>37</v>
      </c>
    </row>
    <row r="14" spans="1:12" ht="17.25" customHeight="1">
      <c r="A14" s="48"/>
      <c r="B14" s="48"/>
      <c r="C14" s="135" t="s">
        <v>242</v>
      </c>
      <c r="D14" s="52"/>
      <c r="E14" s="52" t="s">
        <v>243</v>
      </c>
      <c r="F14" s="115"/>
      <c r="G14" s="52" t="str">
        <f>+C14</f>
        <v>31/03/2008</v>
      </c>
      <c r="H14" s="52"/>
      <c r="I14" s="52" t="str">
        <f>+E14</f>
        <v>31/03/2007</v>
      </c>
      <c r="L14" s="1" t="s">
        <v>138</v>
      </c>
    </row>
    <row r="15" spans="1:9" ht="17.25" customHeight="1">
      <c r="A15" s="48"/>
      <c r="B15" s="48"/>
      <c r="C15" s="51" t="s">
        <v>32</v>
      </c>
      <c r="D15" s="51"/>
      <c r="E15" s="114" t="s">
        <v>32</v>
      </c>
      <c r="F15" s="49"/>
      <c r="G15" s="114" t="s">
        <v>32</v>
      </c>
      <c r="H15" s="49"/>
      <c r="I15" s="114" t="s">
        <v>32</v>
      </c>
    </row>
    <row r="16" spans="1:9" ht="16.5" customHeight="1">
      <c r="A16" s="48"/>
      <c r="B16" s="48"/>
      <c r="C16" s="101"/>
      <c r="D16" s="101"/>
      <c r="E16" s="116"/>
      <c r="F16" s="117"/>
      <c r="G16" s="118"/>
      <c r="H16" s="117"/>
      <c r="I16" s="116"/>
    </row>
    <row r="17" spans="1:11" ht="20.25">
      <c r="A17" s="48" t="s">
        <v>53</v>
      </c>
      <c r="B17" s="48"/>
      <c r="C17" s="57">
        <f>+G17-18994</f>
        <v>9176</v>
      </c>
      <c r="D17" s="54"/>
      <c r="E17" s="136" t="s">
        <v>153</v>
      </c>
      <c r="F17" s="57"/>
      <c r="G17" s="57">
        <v>28170</v>
      </c>
      <c r="H17" s="57"/>
      <c r="I17" s="136" t="s">
        <v>153</v>
      </c>
      <c r="J17" s="6"/>
      <c r="K17" s="6"/>
    </row>
    <row r="18" spans="1:11" ht="16.5" customHeight="1">
      <c r="A18" s="48"/>
      <c r="B18" s="48"/>
      <c r="C18" s="54"/>
      <c r="D18" s="53"/>
      <c r="E18" s="57"/>
      <c r="F18" s="119"/>
      <c r="G18" s="54"/>
      <c r="H18" s="119"/>
      <c r="I18" s="57"/>
      <c r="J18" s="6"/>
      <c r="K18" s="6"/>
    </row>
    <row r="19" spans="1:11" s="112" customFormat="1" ht="20.25">
      <c r="A19" s="49" t="s">
        <v>139</v>
      </c>
      <c r="B19" s="49"/>
      <c r="C19" s="119">
        <f>+G19-215</f>
        <v>100</v>
      </c>
      <c r="D19" s="119"/>
      <c r="E19" s="136" t="s">
        <v>153</v>
      </c>
      <c r="F19" s="119"/>
      <c r="G19" s="119">
        <v>315</v>
      </c>
      <c r="H19" s="119"/>
      <c r="I19" s="136" t="s">
        <v>153</v>
      </c>
      <c r="J19" s="128"/>
      <c r="K19" s="128"/>
    </row>
    <row r="20" spans="1:11" ht="20.25">
      <c r="A20" s="48"/>
      <c r="B20" s="48"/>
      <c r="C20" s="53"/>
      <c r="D20" s="53"/>
      <c r="E20" s="119"/>
      <c r="F20" s="119"/>
      <c r="G20" s="53"/>
      <c r="H20" s="119"/>
      <c r="I20" s="119"/>
      <c r="J20" s="6"/>
      <c r="K20" s="6"/>
    </row>
    <row r="21" spans="1:11" ht="20.25">
      <c r="A21" s="48" t="s">
        <v>4</v>
      </c>
      <c r="B21" s="48"/>
      <c r="C21" s="53">
        <f>-(C17+C19+C23-C25)</f>
        <v>-7810</v>
      </c>
      <c r="D21" s="53"/>
      <c r="E21" s="136" t="s">
        <v>153</v>
      </c>
      <c r="F21" s="119"/>
      <c r="G21" s="53">
        <f>-(G17+G19+G23-G25)</f>
        <v>-22857</v>
      </c>
      <c r="H21" s="119"/>
      <c r="I21" s="136" t="s">
        <v>153</v>
      </c>
      <c r="J21" s="6"/>
      <c r="K21" s="6"/>
    </row>
    <row r="22" spans="1:11" ht="16.5" customHeight="1">
      <c r="A22" s="48"/>
      <c r="B22" s="48"/>
      <c r="C22" s="53"/>
      <c r="D22" s="53"/>
      <c r="E22" s="119"/>
      <c r="F22" s="119"/>
      <c r="G22" s="53"/>
      <c r="H22" s="119"/>
      <c r="I22" s="119"/>
      <c r="J22" s="6"/>
      <c r="K22" s="6"/>
    </row>
    <row r="23" spans="1:11" ht="20.25" customHeight="1">
      <c r="A23" s="48" t="s">
        <v>116</v>
      </c>
      <c r="B23" s="48"/>
      <c r="C23" s="53">
        <f>+G23+1893</f>
        <v>-987</v>
      </c>
      <c r="D23" s="53"/>
      <c r="E23" s="136" t="s">
        <v>153</v>
      </c>
      <c r="F23" s="119"/>
      <c r="G23" s="53">
        <v>-2880</v>
      </c>
      <c r="H23" s="119"/>
      <c r="I23" s="136" t="s">
        <v>153</v>
      </c>
      <c r="J23" s="6"/>
      <c r="K23" s="6"/>
    </row>
    <row r="24" spans="1:11" ht="15.75" customHeight="1">
      <c r="A24" s="48"/>
      <c r="B24" s="48"/>
      <c r="C24" s="53"/>
      <c r="D24" s="54"/>
      <c r="E24" s="137"/>
      <c r="F24" s="119"/>
      <c r="G24" s="53"/>
      <c r="H24" s="119"/>
      <c r="I24" s="137"/>
      <c r="J24" s="6"/>
      <c r="K24" s="6"/>
    </row>
    <row r="25" spans="1:11" ht="20.25">
      <c r="A25" s="48" t="s">
        <v>100</v>
      </c>
      <c r="B25" s="48"/>
      <c r="C25" s="55">
        <f>+G25-2269</f>
        <v>479</v>
      </c>
      <c r="D25" s="54"/>
      <c r="E25" s="136" t="s">
        <v>153</v>
      </c>
      <c r="F25" s="119"/>
      <c r="G25" s="55">
        <v>2748</v>
      </c>
      <c r="H25" s="119"/>
      <c r="I25" s="136" t="s">
        <v>153</v>
      </c>
      <c r="J25" s="6"/>
      <c r="K25" s="6"/>
    </row>
    <row r="26" spans="1:11" ht="20.25">
      <c r="A26" s="48"/>
      <c r="B26" s="48"/>
      <c r="C26" s="53"/>
      <c r="D26" s="54"/>
      <c r="E26" s="119"/>
      <c r="F26" s="119"/>
      <c r="G26" s="53"/>
      <c r="H26" s="119"/>
      <c r="I26" s="119"/>
      <c r="J26" s="6"/>
      <c r="K26" s="6"/>
    </row>
    <row r="27" spans="1:11" ht="20.25">
      <c r="A27" s="48" t="s">
        <v>54</v>
      </c>
      <c r="B27" s="48"/>
      <c r="C27" s="53">
        <f>+G27+447</f>
        <v>-85</v>
      </c>
      <c r="D27" s="54"/>
      <c r="E27" s="136" t="s">
        <v>153</v>
      </c>
      <c r="F27" s="119"/>
      <c r="G27" s="53">
        <v>-532</v>
      </c>
      <c r="H27" s="119"/>
      <c r="I27" s="136" t="s">
        <v>153</v>
      </c>
      <c r="J27" s="6"/>
      <c r="K27" s="6"/>
    </row>
    <row r="28" spans="1:11" ht="15.75" customHeight="1">
      <c r="A28" s="48"/>
      <c r="B28" s="48"/>
      <c r="C28" s="53"/>
      <c r="D28" s="54"/>
      <c r="E28" s="119"/>
      <c r="F28" s="57"/>
      <c r="G28" s="53"/>
      <c r="H28" s="57"/>
      <c r="I28" s="119"/>
      <c r="J28" s="6"/>
      <c r="K28" s="6"/>
    </row>
    <row r="29" spans="1:11" ht="21" thickBot="1">
      <c r="A29" s="48" t="s">
        <v>5</v>
      </c>
      <c r="B29" s="48"/>
      <c r="C29" s="56">
        <f>SUM(C25:C28)</f>
        <v>394</v>
      </c>
      <c r="D29" s="54"/>
      <c r="E29" s="138" t="s">
        <v>153</v>
      </c>
      <c r="F29" s="57"/>
      <c r="G29" s="56">
        <f>SUM(G25:G28)</f>
        <v>2216</v>
      </c>
      <c r="H29" s="57">
        <f>SUM(H25:H28)</f>
        <v>0</v>
      </c>
      <c r="I29" s="138" t="s">
        <v>153</v>
      </c>
      <c r="J29" s="6"/>
      <c r="K29" s="6"/>
    </row>
    <row r="30" spans="1:11" ht="21" thickTop="1">
      <c r="A30" s="48"/>
      <c r="B30" s="48"/>
      <c r="C30" s="54"/>
      <c r="D30" s="54"/>
      <c r="E30" s="57"/>
      <c r="F30" s="57"/>
      <c r="G30" s="54"/>
      <c r="H30" s="57"/>
      <c r="I30" s="57"/>
      <c r="J30" s="6"/>
      <c r="K30" s="6"/>
    </row>
    <row r="31" spans="1:11" ht="20.25">
      <c r="A31" s="48" t="s">
        <v>23</v>
      </c>
      <c r="B31" s="48"/>
      <c r="C31" s="54"/>
      <c r="D31" s="54"/>
      <c r="E31" s="57"/>
      <c r="F31" s="57"/>
      <c r="G31" s="54"/>
      <c r="H31" s="57"/>
      <c r="I31" s="57"/>
      <c r="J31" s="6"/>
      <c r="K31" s="6"/>
    </row>
    <row r="32" spans="1:11" ht="21" customHeight="1" thickBot="1">
      <c r="A32" s="48" t="s">
        <v>179</v>
      </c>
      <c r="B32" s="48"/>
      <c r="C32" s="110">
        <f>C29</f>
        <v>394</v>
      </c>
      <c r="D32" s="54"/>
      <c r="E32" s="139" t="str">
        <f>E29</f>
        <v>N/A</v>
      </c>
      <c r="F32" s="57"/>
      <c r="G32" s="110">
        <f>G29</f>
        <v>2216</v>
      </c>
      <c r="H32" s="57"/>
      <c r="I32" s="139" t="str">
        <f>I29</f>
        <v>N/A</v>
      </c>
      <c r="J32" s="6"/>
      <c r="K32" s="196"/>
    </row>
    <row r="33" spans="1:11" ht="20.25" customHeight="1" thickTop="1">
      <c r="A33" s="48"/>
      <c r="B33" s="48"/>
      <c r="C33" s="54"/>
      <c r="E33" s="57"/>
      <c r="F33" s="119"/>
      <c r="G33" s="54"/>
      <c r="H33" s="119"/>
      <c r="I33" s="57"/>
      <c r="J33" s="6"/>
      <c r="K33" s="6"/>
    </row>
    <row r="34" spans="1:11" ht="20.25">
      <c r="A34" s="48" t="s">
        <v>101</v>
      </c>
      <c r="B34" s="48"/>
      <c r="C34" s="48"/>
      <c r="D34" s="53"/>
      <c r="E34" s="119"/>
      <c r="F34" s="119"/>
      <c r="G34" s="48"/>
      <c r="H34" s="119"/>
      <c r="I34" s="119"/>
      <c r="J34" s="6"/>
      <c r="K34" s="6"/>
    </row>
    <row r="35" spans="1:11" ht="20.25">
      <c r="A35" s="48"/>
      <c r="B35" s="48"/>
      <c r="C35" s="48"/>
      <c r="D35" s="53"/>
      <c r="E35" s="119"/>
      <c r="F35" s="119"/>
      <c r="G35" s="48"/>
      <c r="H35" s="119"/>
      <c r="I35" s="119"/>
      <c r="J35" s="6"/>
      <c r="K35" s="6"/>
    </row>
    <row r="36" spans="1:11" ht="21" thickBot="1">
      <c r="A36" s="48" t="s">
        <v>27</v>
      </c>
      <c r="B36" s="48" t="s">
        <v>102</v>
      </c>
      <c r="C36" s="58">
        <f>C29/200000*100</f>
        <v>0.197</v>
      </c>
      <c r="D36" s="58"/>
      <c r="E36" s="136" t="s">
        <v>153</v>
      </c>
      <c r="F36" s="120"/>
      <c r="G36" s="58">
        <f>G29/200000*100</f>
        <v>1.1079999999999999</v>
      </c>
      <c r="H36" s="120"/>
      <c r="I36" s="136" t="s">
        <v>153</v>
      </c>
      <c r="J36" s="7"/>
      <c r="K36" s="197"/>
    </row>
    <row r="37" spans="1:10" ht="21" thickTop="1">
      <c r="A37" s="48"/>
      <c r="B37" s="48"/>
      <c r="C37" s="59"/>
      <c r="D37" s="58"/>
      <c r="E37" s="121"/>
      <c r="F37" s="120"/>
      <c r="G37" s="59"/>
      <c r="H37" s="120"/>
      <c r="I37" s="121"/>
      <c r="J37" s="7"/>
    </row>
    <row r="38" spans="1:11" ht="21" thickBot="1">
      <c r="A38" s="48" t="s">
        <v>28</v>
      </c>
      <c r="B38" s="48" t="s">
        <v>103</v>
      </c>
      <c r="C38" s="58">
        <f>C29/200000*100</f>
        <v>0.197</v>
      </c>
      <c r="D38" s="58"/>
      <c r="E38" s="136" t="s">
        <v>153</v>
      </c>
      <c r="F38" s="120"/>
      <c r="G38" s="58">
        <f>G29/200000*100</f>
        <v>1.1079999999999999</v>
      </c>
      <c r="H38" s="120"/>
      <c r="I38" s="136" t="s">
        <v>153</v>
      </c>
      <c r="J38" s="7"/>
      <c r="K38" s="197"/>
    </row>
    <row r="39" spans="1:11" ht="21" thickTop="1">
      <c r="A39" s="60"/>
      <c r="B39" s="48"/>
      <c r="C39" s="61"/>
      <c r="D39" s="62"/>
      <c r="E39" s="122"/>
      <c r="F39" s="123"/>
      <c r="G39" s="122"/>
      <c r="H39" s="123"/>
      <c r="I39" s="122"/>
      <c r="J39" s="7"/>
      <c r="K39" s="7"/>
    </row>
    <row r="40" spans="1:11" ht="20.25">
      <c r="A40" s="48"/>
      <c r="B40" s="48"/>
      <c r="C40" s="63"/>
      <c r="D40" s="48"/>
      <c r="E40" s="124"/>
      <c r="F40" s="49"/>
      <c r="G40" s="124"/>
      <c r="H40" s="49"/>
      <c r="I40" s="124"/>
      <c r="J40" s="7"/>
      <c r="K40" s="7"/>
    </row>
    <row r="41" spans="1:11" ht="20.25">
      <c r="A41" s="48" t="s">
        <v>152</v>
      </c>
      <c r="B41" s="64"/>
      <c r="C41" s="65"/>
      <c r="D41" s="48"/>
      <c r="E41" s="125"/>
      <c r="F41" s="49"/>
      <c r="G41" s="125"/>
      <c r="H41" s="49"/>
      <c r="I41" s="125"/>
      <c r="J41" s="6"/>
      <c r="K41" s="6"/>
    </row>
    <row r="42" spans="1:11" s="10" customFormat="1" ht="60" customHeight="1">
      <c r="A42" s="242" t="s">
        <v>250</v>
      </c>
      <c r="B42" s="243"/>
      <c r="C42" s="243"/>
      <c r="D42" s="243"/>
      <c r="E42" s="243"/>
      <c r="F42" s="243"/>
      <c r="G42" s="243"/>
      <c r="H42" s="243"/>
      <c r="I42" s="244"/>
      <c r="J42" s="23"/>
      <c r="K42" s="23"/>
    </row>
    <row r="43" spans="1:11" ht="20.25">
      <c r="A43" s="156"/>
      <c r="B43" s="157"/>
      <c r="C43" s="158"/>
      <c r="D43" s="156"/>
      <c r="E43" s="159"/>
      <c r="F43" s="157"/>
      <c r="G43" s="159"/>
      <c r="H43" s="157"/>
      <c r="I43" s="159"/>
      <c r="J43" s="6"/>
      <c r="K43" s="6"/>
    </row>
    <row r="44" spans="1:11" ht="3.75" customHeight="1">
      <c r="A44" s="156"/>
      <c r="B44" s="156"/>
      <c r="C44" s="156"/>
      <c r="D44" s="156"/>
      <c r="E44" s="157"/>
      <c r="F44" s="157"/>
      <c r="G44" s="157"/>
      <c r="H44" s="157"/>
      <c r="I44" s="157"/>
      <c r="K44" s="6"/>
    </row>
    <row r="45" spans="1:11" ht="42" customHeight="1">
      <c r="A45" s="245" t="s">
        <v>221</v>
      </c>
      <c r="B45" s="243"/>
      <c r="C45" s="243"/>
      <c r="D45" s="243"/>
      <c r="E45" s="243"/>
      <c r="F45" s="243"/>
      <c r="G45" s="243"/>
      <c r="H45" s="243"/>
      <c r="I45" s="244"/>
      <c r="J45" s="6"/>
      <c r="K45" s="6"/>
    </row>
    <row r="46" spans="1:11" ht="18">
      <c r="A46" s="16"/>
      <c r="B46" s="16"/>
      <c r="C46" s="22"/>
      <c r="D46" s="16"/>
      <c r="E46" s="126"/>
      <c r="F46" s="127"/>
      <c r="G46" s="126"/>
      <c r="H46" s="127"/>
      <c r="I46" s="126"/>
      <c r="J46" s="6"/>
      <c r="K46" s="6"/>
    </row>
    <row r="47" spans="1:11" ht="18">
      <c r="A47" s="16"/>
      <c r="B47" s="16"/>
      <c r="C47" s="22"/>
      <c r="D47" s="16"/>
      <c r="E47" s="126"/>
      <c r="F47" s="127"/>
      <c r="G47" s="126"/>
      <c r="H47" s="127"/>
      <c r="I47" s="126"/>
      <c r="J47" s="6"/>
      <c r="K47" s="6"/>
    </row>
    <row r="48" spans="1:11" ht="18">
      <c r="A48" s="4"/>
      <c r="B48" s="4"/>
      <c r="C48" s="5"/>
      <c r="E48" s="111"/>
      <c r="G48" s="111"/>
      <c r="I48" s="111"/>
      <c r="J48" s="6"/>
      <c r="K48" s="6"/>
    </row>
    <row r="49" spans="1:11" ht="18">
      <c r="A49" s="4"/>
      <c r="B49" s="4"/>
      <c r="C49" s="5"/>
      <c r="E49" s="111"/>
      <c r="G49" s="111"/>
      <c r="I49" s="111"/>
      <c r="J49" s="6"/>
      <c r="K49" s="6"/>
    </row>
    <row r="50" spans="3:11" ht="15">
      <c r="C50" s="6"/>
      <c r="E50" s="128"/>
      <c r="G50" s="128"/>
      <c r="I50" s="128"/>
      <c r="J50" s="6"/>
      <c r="K50" s="6"/>
    </row>
    <row r="51" spans="3:11" ht="15">
      <c r="C51" s="6"/>
      <c r="E51" s="128"/>
      <c r="G51" s="128"/>
      <c r="I51" s="128"/>
      <c r="J51" s="6"/>
      <c r="K51" s="6"/>
    </row>
    <row r="52" spans="3:11" ht="15">
      <c r="C52" s="6"/>
      <c r="E52" s="128"/>
      <c r="G52" s="128"/>
      <c r="I52" s="128"/>
      <c r="J52" s="6"/>
      <c r="K52" s="6"/>
    </row>
    <row r="53" spans="3:11" ht="15">
      <c r="C53" s="6"/>
      <c r="E53" s="128"/>
      <c r="G53" s="128"/>
      <c r="I53" s="128"/>
      <c r="J53" s="6"/>
      <c r="K53" s="6"/>
    </row>
    <row r="54" spans="3:11" ht="15">
      <c r="C54" s="6"/>
      <c r="E54" s="128"/>
      <c r="G54" s="128"/>
      <c r="I54" s="128"/>
      <c r="J54" s="6"/>
      <c r="K54" s="6"/>
    </row>
    <row r="55" spans="3:11" ht="15">
      <c r="C55" s="6"/>
      <c r="E55" s="128"/>
      <c r="G55" s="128"/>
      <c r="I55" s="128"/>
      <c r="J55" s="6"/>
      <c r="K55" s="6"/>
    </row>
    <row r="56" spans="3:11" ht="15">
      <c r="C56" s="6"/>
      <c r="E56" s="128"/>
      <c r="G56" s="128"/>
      <c r="I56" s="128"/>
      <c r="J56" s="6"/>
      <c r="K56" s="6"/>
    </row>
    <row r="57" spans="3:11" ht="15">
      <c r="C57" s="6"/>
      <c r="E57" s="128"/>
      <c r="G57" s="128"/>
      <c r="I57" s="128"/>
      <c r="J57" s="6"/>
      <c r="K57" s="6"/>
    </row>
    <row r="58" spans="3:11" ht="15">
      <c r="C58" s="6"/>
      <c r="E58" s="128"/>
      <c r="G58" s="128"/>
      <c r="I58" s="128"/>
      <c r="J58" s="6"/>
      <c r="K58" s="6"/>
    </row>
    <row r="59" spans="3:11" ht="15">
      <c r="C59" s="6"/>
      <c r="E59" s="128"/>
      <c r="G59" s="128"/>
      <c r="I59" s="128"/>
      <c r="J59" s="6"/>
      <c r="K59" s="6"/>
    </row>
    <row r="60" spans="3:11" ht="15">
      <c r="C60" s="6"/>
      <c r="E60" s="128"/>
      <c r="G60" s="128"/>
      <c r="I60" s="128"/>
      <c r="J60" s="6"/>
      <c r="K60" s="6"/>
    </row>
    <row r="61" spans="3:11" ht="15">
      <c r="C61" s="6"/>
      <c r="E61" s="128"/>
      <c r="G61" s="128"/>
      <c r="I61" s="128"/>
      <c r="J61" s="6"/>
      <c r="K61" s="6"/>
    </row>
    <row r="62" spans="3:11" ht="15">
      <c r="C62" s="6"/>
      <c r="E62" s="128"/>
      <c r="G62" s="128"/>
      <c r="I62" s="128"/>
      <c r="J62" s="6"/>
      <c r="K62" s="6"/>
    </row>
    <row r="63" spans="3:11" ht="15">
      <c r="C63" s="6"/>
      <c r="E63" s="128"/>
      <c r="G63" s="128"/>
      <c r="I63" s="128"/>
      <c r="J63" s="6"/>
      <c r="K63" s="6"/>
    </row>
    <row r="64" spans="3:11" ht="15">
      <c r="C64" s="6"/>
      <c r="E64" s="128"/>
      <c r="G64" s="128"/>
      <c r="I64" s="128"/>
      <c r="J64" s="6"/>
      <c r="K64" s="6"/>
    </row>
    <row r="65" spans="3:11" ht="15">
      <c r="C65" s="6"/>
      <c r="E65" s="128"/>
      <c r="G65" s="128"/>
      <c r="I65" s="128"/>
      <c r="J65" s="6"/>
      <c r="K65" s="6"/>
    </row>
    <row r="66" spans="3:11" ht="15">
      <c r="C66" s="6"/>
      <c r="E66" s="128"/>
      <c r="G66" s="128"/>
      <c r="I66" s="128"/>
      <c r="J66" s="6"/>
      <c r="K66" s="6"/>
    </row>
    <row r="67" spans="3:11" ht="15">
      <c r="C67" s="6"/>
      <c r="E67" s="128"/>
      <c r="G67" s="128"/>
      <c r="I67" s="128"/>
      <c r="J67" s="6"/>
      <c r="K67" s="6"/>
    </row>
    <row r="68" spans="3:11" ht="15">
      <c r="C68" s="6"/>
      <c r="E68" s="128"/>
      <c r="G68" s="128"/>
      <c r="I68" s="128"/>
      <c r="J68" s="6"/>
      <c r="K68" s="6"/>
    </row>
    <row r="69" spans="3:11" ht="15">
      <c r="C69" s="6"/>
      <c r="E69" s="128"/>
      <c r="G69" s="128"/>
      <c r="I69" s="128"/>
      <c r="J69" s="6"/>
      <c r="K69" s="6"/>
    </row>
    <row r="70" spans="3:11" ht="15">
      <c r="C70" s="6"/>
      <c r="E70" s="128"/>
      <c r="G70" s="128"/>
      <c r="I70" s="128"/>
      <c r="J70" s="6"/>
      <c r="K70" s="6"/>
    </row>
    <row r="71" spans="3:11" ht="15">
      <c r="C71" s="6"/>
      <c r="E71" s="128"/>
      <c r="G71" s="128"/>
      <c r="I71" s="128"/>
      <c r="J71" s="6"/>
      <c r="K71" s="6"/>
    </row>
    <row r="72" spans="3:11" ht="15">
      <c r="C72" s="6"/>
      <c r="E72" s="128"/>
      <c r="G72" s="128"/>
      <c r="I72" s="128"/>
      <c r="J72" s="6"/>
      <c r="K72" s="6"/>
    </row>
    <row r="73" spans="3:11" ht="15">
      <c r="C73" s="6"/>
      <c r="E73" s="128"/>
      <c r="G73" s="128"/>
      <c r="I73" s="128"/>
      <c r="J73" s="6"/>
      <c r="K73" s="6"/>
    </row>
    <row r="74" spans="3:11" ht="15">
      <c r="C74" s="6"/>
      <c r="E74" s="128"/>
      <c r="G74" s="128"/>
      <c r="I74" s="128"/>
      <c r="J74" s="6"/>
      <c r="K74" s="6"/>
    </row>
    <row r="75" spans="3:11" ht="15">
      <c r="C75" s="6"/>
      <c r="E75" s="128"/>
      <c r="G75" s="128"/>
      <c r="I75" s="128"/>
      <c r="J75" s="6"/>
      <c r="K75" s="6"/>
    </row>
    <row r="76" spans="3:11" ht="15">
      <c r="C76" s="6"/>
      <c r="E76" s="128"/>
      <c r="G76" s="128"/>
      <c r="I76" s="128"/>
      <c r="J76" s="6"/>
      <c r="K76" s="6"/>
    </row>
    <row r="77" spans="3:11" ht="15">
      <c r="C77" s="6"/>
      <c r="E77" s="128"/>
      <c r="G77" s="128"/>
      <c r="I77" s="128"/>
      <c r="J77" s="6"/>
      <c r="K77" s="6"/>
    </row>
    <row r="78" spans="3:11" ht="15">
      <c r="C78" s="6"/>
      <c r="E78" s="128"/>
      <c r="G78" s="128"/>
      <c r="I78" s="128"/>
      <c r="J78" s="6"/>
      <c r="K78" s="6"/>
    </row>
    <row r="79" spans="3:11" ht="15">
      <c r="C79" s="6"/>
      <c r="E79" s="128"/>
      <c r="G79" s="128"/>
      <c r="I79" s="128"/>
      <c r="J79" s="6"/>
      <c r="K79" s="6"/>
    </row>
    <row r="80" spans="3:11" ht="15">
      <c r="C80" s="6"/>
      <c r="E80" s="128"/>
      <c r="G80" s="128"/>
      <c r="I80" s="128"/>
      <c r="J80" s="6"/>
      <c r="K80" s="6"/>
    </row>
    <row r="81" spans="3:11" ht="15">
      <c r="C81" s="6"/>
      <c r="E81" s="128"/>
      <c r="G81" s="128"/>
      <c r="I81" s="128"/>
      <c r="J81" s="6"/>
      <c r="K81" s="6"/>
    </row>
    <row r="82" spans="3:11" ht="15">
      <c r="C82" s="6"/>
      <c r="E82" s="128"/>
      <c r="G82" s="128"/>
      <c r="I82" s="128"/>
      <c r="J82" s="6"/>
      <c r="K82" s="6"/>
    </row>
    <row r="83" spans="3:11" ht="15">
      <c r="C83" s="6"/>
      <c r="E83" s="128"/>
      <c r="G83" s="128"/>
      <c r="I83" s="128"/>
      <c r="J83" s="6"/>
      <c r="K83" s="6"/>
    </row>
    <row r="84" spans="3:11" ht="15">
      <c r="C84" s="6"/>
      <c r="E84" s="128"/>
      <c r="G84" s="128"/>
      <c r="I84" s="128"/>
      <c r="J84" s="6"/>
      <c r="K84" s="6"/>
    </row>
    <row r="85" spans="3:11" ht="15">
      <c r="C85" s="6"/>
      <c r="E85" s="128"/>
      <c r="G85" s="128"/>
      <c r="I85" s="128"/>
      <c r="J85" s="6"/>
      <c r="K85" s="6"/>
    </row>
    <row r="86" spans="3:11" ht="15">
      <c r="C86" s="6"/>
      <c r="E86" s="128"/>
      <c r="G86" s="128"/>
      <c r="I86" s="128"/>
      <c r="J86" s="6"/>
      <c r="K86" s="6"/>
    </row>
    <row r="87" spans="3:11" ht="15">
      <c r="C87" s="6"/>
      <c r="E87" s="128"/>
      <c r="G87" s="128"/>
      <c r="I87" s="128"/>
      <c r="J87" s="6"/>
      <c r="K87" s="6"/>
    </row>
    <row r="88" spans="3:11" ht="15">
      <c r="C88" s="6"/>
      <c r="E88" s="128"/>
      <c r="G88" s="128"/>
      <c r="I88" s="128"/>
      <c r="J88" s="6"/>
      <c r="K88" s="6"/>
    </row>
  </sheetData>
  <mergeCells count="2">
    <mergeCell ref="A42:I42"/>
    <mergeCell ref="A45:I45"/>
  </mergeCells>
  <printOptions horizontalCentered="1"/>
  <pageMargins left="0.69" right="0.39" top="0.5" bottom="0.25" header="0.34" footer="0"/>
  <pageSetup horizontalDpi="1200" verticalDpi="1200" orientation="portrait" paperSize="9" scale="60" r:id="rId1"/>
</worksheet>
</file>

<file path=xl/worksheets/sheet2.xml><?xml version="1.0" encoding="utf-8"?>
<worksheet xmlns="http://schemas.openxmlformats.org/spreadsheetml/2006/main" xmlns:r="http://schemas.openxmlformats.org/officeDocument/2006/relationships">
  <dimension ref="A1:IV69"/>
  <sheetViews>
    <sheetView showGridLines="0" showOutlineSymbols="0" zoomScale="75" zoomScaleNormal="75" workbookViewId="0" topLeftCell="A19">
      <selection activeCell="B61" sqref="B61"/>
    </sheetView>
  </sheetViews>
  <sheetFormatPr defaultColWidth="8.88671875" defaultRowHeight="15"/>
  <cols>
    <col min="1" max="1" width="12.99609375" style="1" customWidth="1"/>
    <col min="2" max="2" width="57.77734375" style="1" customWidth="1"/>
    <col min="3" max="3" width="13.6640625" style="1" customWidth="1"/>
    <col min="4" max="4" width="1.2265625" style="192" customWidth="1"/>
    <col min="5" max="5" width="13.6640625" style="1" customWidth="1"/>
    <col min="6" max="6" width="2.5546875" style="192" customWidth="1"/>
    <col min="7" max="7" width="13.6640625" style="1" hidden="1" customWidth="1"/>
    <col min="8" max="8" width="2.21484375" style="1" customWidth="1"/>
    <col min="9" max="9" width="14.5546875" style="1" customWidth="1"/>
    <col min="10" max="16384" width="10.6640625" style="1" customWidth="1"/>
  </cols>
  <sheetData>
    <row r="1" spans="1:11" s="16" customFormat="1" ht="21" customHeight="1">
      <c r="A1" s="86" t="s">
        <v>149</v>
      </c>
      <c r="B1" s="48"/>
      <c r="C1" s="83"/>
      <c r="D1" s="212"/>
      <c r="E1" s="83"/>
      <c r="F1" s="187"/>
      <c r="G1" s="49"/>
      <c r="H1" s="48"/>
      <c r="I1" s="48"/>
      <c r="J1" s="48"/>
      <c r="K1" s="49"/>
    </row>
    <row r="2" spans="2:256" ht="20.25">
      <c r="B2" s="83" t="s">
        <v>170</v>
      </c>
      <c r="C2" s="16"/>
      <c r="D2" s="213"/>
      <c r="E2" s="16"/>
      <c r="F2" s="187"/>
      <c r="G2" s="49"/>
      <c r="H2" s="48"/>
      <c r="I2" s="48"/>
      <c r="J2" s="48"/>
      <c r="K2" s="49"/>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2:256" ht="20.25">
      <c r="B3" s="83" t="s">
        <v>125</v>
      </c>
      <c r="C3" s="16"/>
      <c r="D3" s="213"/>
      <c r="E3" s="16"/>
      <c r="F3" s="187"/>
      <c r="G3" s="49"/>
      <c r="H3" s="48"/>
      <c r="I3" s="48"/>
      <c r="J3" s="48"/>
      <c r="K3" s="49"/>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11" ht="15.75" customHeight="1">
      <c r="A4" s="48"/>
      <c r="B4" s="48"/>
      <c r="C4" s="48"/>
      <c r="D4" s="187"/>
      <c r="E4" s="48"/>
      <c r="F4" s="187"/>
      <c r="G4" s="49"/>
      <c r="H4" s="48"/>
      <c r="I4" s="48"/>
      <c r="J4" s="48"/>
      <c r="K4" s="49"/>
    </row>
    <row r="5" spans="1:11" ht="18" customHeight="1">
      <c r="A5" s="16" t="str">
        <f>+PL!A5</f>
        <v>Quarterly report on consolidated results for the third quarter ended 31 March 2008.</v>
      </c>
      <c r="B5" s="48"/>
      <c r="C5" s="48"/>
      <c r="D5" s="187"/>
      <c r="E5" s="48"/>
      <c r="F5" s="187"/>
      <c r="G5" s="49"/>
      <c r="H5" s="48"/>
      <c r="I5" s="48"/>
      <c r="J5" s="48"/>
      <c r="K5" s="49"/>
    </row>
    <row r="6" spans="1:11" ht="15.75" customHeight="1">
      <c r="A6" s="16" t="str">
        <f>+PL!A6</f>
        <v>The figures have not been audited.</v>
      </c>
      <c r="B6" s="48"/>
      <c r="C6" s="48"/>
      <c r="D6" s="187"/>
      <c r="E6" s="48"/>
      <c r="F6" s="187"/>
      <c r="G6" s="49"/>
      <c r="H6" s="48"/>
      <c r="I6" s="48"/>
      <c r="J6" s="48"/>
      <c r="K6" s="49"/>
    </row>
    <row r="7" spans="1:11" ht="15.75" customHeight="1">
      <c r="A7" s="48"/>
      <c r="B7" s="48"/>
      <c r="C7" s="48"/>
      <c r="D7" s="187"/>
      <c r="E7" s="48"/>
      <c r="F7" s="187"/>
      <c r="G7" s="49"/>
      <c r="H7" s="48"/>
      <c r="I7" s="48"/>
      <c r="J7" s="48"/>
      <c r="K7" s="49"/>
    </row>
    <row r="8" spans="1:9" ht="18">
      <c r="A8" s="8" t="s">
        <v>123</v>
      </c>
      <c r="B8" s="4"/>
      <c r="C8" s="4"/>
      <c r="D8" s="188"/>
      <c r="E8" s="4"/>
      <c r="F8" s="188"/>
      <c r="G8" s="4"/>
      <c r="H8" s="4"/>
      <c r="I8" s="4"/>
    </row>
    <row r="9" spans="1:9" ht="18">
      <c r="A9" s="8"/>
      <c r="B9" s="4"/>
      <c r="C9" s="102" t="s">
        <v>246</v>
      </c>
      <c r="D9" s="188"/>
      <c r="E9" s="102" t="s">
        <v>220</v>
      </c>
      <c r="F9" s="188"/>
      <c r="G9" s="4"/>
      <c r="H9" s="4"/>
      <c r="I9" s="4"/>
    </row>
    <row r="10" spans="3:7" ht="15" customHeight="1">
      <c r="C10" s="2" t="s">
        <v>38</v>
      </c>
      <c r="D10" s="189"/>
      <c r="E10" s="2" t="s">
        <v>38</v>
      </c>
      <c r="F10" s="189"/>
      <c r="G10" s="2" t="s">
        <v>39</v>
      </c>
    </row>
    <row r="11" spans="3:7" ht="15.75">
      <c r="C11" s="21" t="str">
        <f>+PL!G14</f>
        <v>31/03/2008</v>
      </c>
      <c r="D11" s="190"/>
      <c r="E11" s="21" t="str">
        <f>+PL!I14</f>
        <v>31/03/2007</v>
      </c>
      <c r="F11" s="190"/>
      <c r="G11" s="21" t="s">
        <v>216</v>
      </c>
    </row>
    <row r="12" spans="3:7" ht="15.75">
      <c r="C12" s="2" t="s">
        <v>32</v>
      </c>
      <c r="D12" s="189"/>
      <c r="E12" s="2" t="s">
        <v>32</v>
      </c>
      <c r="F12" s="189"/>
      <c r="G12" s="2" t="s">
        <v>32</v>
      </c>
    </row>
    <row r="13" spans="1:9" ht="15.75" customHeight="1">
      <c r="A13" s="4"/>
      <c r="B13" s="4"/>
      <c r="C13" s="4"/>
      <c r="D13" s="188"/>
      <c r="E13" s="4"/>
      <c r="F13" s="188"/>
      <c r="G13" s="102"/>
      <c r="H13" s="4"/>
      <c r="I13" s="4"/>
    </row>
    <row r="14" spans="1:9" ht="15.75" customHeight="1">
      <c r="A14" s="86" t="s">
        <v>6</v>
      </c>
      <c r="B14" s="4"/>
      <c r="C14" s="4"/>
      <c r="D14" s="188"/>
      <c r="E14" s="4"/>
      <c r="F14" s="188"/>
      <c r="G14" s="4"/>
      <c r="H14" s="4"/>
      <c r="I14" s="4"/>
    </row>
    <row r="15" spans="1:9" ht="15.75" customHeight="1">
      <c r="A15" s="86" t="s">
        <v>7</v>
      </c>
      <c r="B15" s="4"/>
      <c r="C15" s="4"/>
      <c r="D15" s="188"/>
      <c r="E15" s="4"/>
      <c r="F15" s="188"/>
      <c r="G15" s="4"/>
      <c r="H15" s="4"/>
      <c r="I15" s="4"/>
    </row>
    <row r="16" spans="1:9" ht="18">
      <c r="A16" s="4" t="s">
        <v>55</v>
      </c>
      <c r="B16" s="4"/>
      <c r="C16" s="109">
        <v>59577</v>
      </c>
      <c r="D16" s="108"/>
      <c r="E16" s="109">
        <v>0</v>
      </c>
      <c r="F16" s="18"/>
      <c r="G16" s="13">
        <v>61372</v>
      </c>
      <c r="H16" s="5"/>
      <c r="I16" s="5"/>
    </row>
    <row r="17" spans="1:9" ht="18" hidden="1">
      <c r="A17" s="4" t="s">
        <v>199</v>
      </c>
      <c r="B17" s="4"/>
      <c r="C17" s="109">
        <v>0</v>
      </c>
      <c r="D17" s="108"/>
      <c r="E17" s="109">
        <v>0</v>
      </c>
      <c r="F17" s="18"/>
      <c r="G17" s="13">
        <v>0</v>
      </c>
      <c r="H17" s="5"/>
      <c r="I17" s="5"/>
    </row>
    <row r="18" spans="1:9" ht="18">
      <c r="A18" s="4" t="s">
        <v>169</v>
      </c>
      <c r="B18" s="4"/>
      <c r="C18" s="14">
        <v>3500</v>
      </c>
      <c r="D18" s="210"/>
      <c r="E18" s="14">
        <v>0</v>
      </c>
      <c r="F18" s="191"/>
      <c r="G18" s="14">
        <v>3500</v>
      </c>
      <c r="H18" s="5"/>
      <c r="I18" s="5"/>
    </row>
    <row r="19" spans="1:9" ht="18">
      <c r="A19" s="4"/>
      <c r="B19" s="4"/>
      <c r="C19" s="14"/>
      <c r="D19" s="210"/>
      <c r="E19" s="14"/>
      <c r="F19" s="191"/>
      <c r="G19" s="14"/>
      <c r="H19" s="5"/>
      <c r="I19" s="5"/>
    </row>
    <row r="20" spans="1:9" ht="18">
      <c r="A20" s="4"/>
      <c r="B20" s="4"/>
      <c r="C20" s="104">
        <f>SUM(C16:C19)</f>
        <v>63077</v>
      </c>
      <c r="D20" s="210"/>
      <c r="E20" s="104">
        <f>SUM(E16:E19)</f>
        <v>0</v>
      </c>
      <c r="F20" s="191"/>
      <c r="G20" s="104">
        <f>SUM(G16:G19)</f>
        <v>64872</v>
      </c>
      <c r="H20" s="5"/>
      <c r="I20" s="5"/>
    </row>
    <row r="21" spans="1:9" ht="18">
      <c r="A21" s="4"/>
      <c r="B21" s="4"/>
      <c r="C21" s="13"/>
      <c r="D21" s="103"/>
      <c r="E21" s="13"/>
      <c r="F21" s="18"/>
      <c r="G21" s="13"/>
      <c r="H21" s="5"/>
      <c r="I21" s="5"/>
    </row>
    <row r="22" spans="1:9" ht="18">
      <c r="A22" s="86" t="s">
        <v>56</v>
      </c>
      <c r="B22" s="4"/>
      <c r="C22" s="13"/>
      <c r="D22" s="103"/>
      <c r="E22" s="13"/>
      <c r="F22" s="18"/>
      <c r="G22" s="13"/>
      <c r="H22" s="5"/>
      <c r="I22" s="5"/>
    </row>
    <row r="23" spans="1:9" ht="18">
      <c r="A23" s="4" t="s">
        <v>8</v>
      </c>
      <c r="C23" s="103">
        <v>5457</v>
      </c>
      <c r="D23" s="103"/>
      <c r="E23" s="103">
        <v>0</v>
      </c>
      <c r="F23" s="18"/>
      <c r="G23" s="103">
        <v>3054</v>
      </c>
      <c r="H23" s="18"/>
      <c r="I23" s="5"/>
    </row>
    <row r="24" spans="1:9" ht="18">
      <c r="A24" s="4" t="s">
        <v>9</v>
      </c>
      <c r="C24" s="108">
        <v>19504</v>
      </c>
      <c r="D24" s="108"/>
      <c r="E24" s="108">
        <v>0</v>
      </c>
      <c r="F24" s="18"/>
      <c r="G24" s="108">
        <v>10819</v>
      </c>
      <c r="H24" s="18"/>
      <c r="I24" s="5"/>
    </row>
    <row r="25" spans="1:9" ht="18">
      <c r="A25" s="4" t="s">
        <v>13</v>
      </c>
      <c r="C25" s="108">
        <v>7264</v>
      </c>
      <c r="D25" s="108"/>
      <c r="E25" s="108">
        <v>0</v>
      </c>
      <c r="F25" s="18"/>
      <c r="G25" s="108">
        <f>18699-G24</f>
        <v>7880</v>
      </c>
      <c r="H25" s="18"/>
      <c r="I25" s="5"/>
    </row>
    <row r="26" spans="1:9" ht="18">
      <c r="A26" s="4" t="s">
        <v>14</v>
      </c>
      <c r="C26" s="103">
        <v>8902</v>
      </c>
      <c r="D26" s="103"/>
      <c r="E26" s="103">
        <v>0</v>
      </c>
      <c r="F26" s="18"/>
      <c r="G26" s="103">
        <v>10051</v>
      </c>
      <c r="H26" s="18"/>
      <c r="I26" s="5"/>
    </row>
    <row r="27" spans="1:9" ht="18" hidden="1">
      <c r="A27" s="4" t="s">
        <v>200</v>
      </c>
      <c r="C27" s="103">
        <v>0</v>
      </c>
      <c r="D27" s="103"/>
      <c r="E27" s="103">
        <v>0</v>
      </c>
      <c r="F27" s="18"/>
      <c r="G27" s="103">
        <v>0</v>
      </c>
      <c r="H27" s="18"/>
      <c r="I27" s="5"/>
    </row>
    <row r="28" spans="1:9" ht="18">
      <c r="A28" s="4" t="s">
        <v>10</v>
      </c>
      <c r="C28" s="103">
        <v>1150</v>
      </c>
      <c r="D28" s="103"/>
      <c r="E28" s="103">
        <v>0</v>
      </c>
      <c r="F28" s="18"/>
      <c r="G28" s="103">
        <v>1150</v>
      </c>
      <c r="H28" s="18"/>
      <c r="I28" s="5"/>
    </row>
    <row r="29" spans="1:9" ht="18">
      <c r="A29" s="4"/>
      <c r="C29" s="105">
        <f>SUM(C23:C28)</f>
        <v>42277</v>
      </c>
      <c r="D29" s="103"/>
      <c r="E29" s="105">
        <f>SUM(E23:E28)</f>
        <v>0</v>
      </c>
      <c r="F29" s="103">
        <f>SUM(F23:F28)</f>
        <v>0</v>
      </c>
      <c r="G29" s="105">
        <f>SUM(G23:G28)</f>
        <v>32954</v>
      </c>
      <c r="H29" s="18"/>
      <c r="I29" s="5"/>
    </row>
    <row r="30" spans="1:9" ht="18">
      <c r="A30" s="4"/>
      <c r="C30" s="103"/>
      <c r="D30" s="103"/>
      <c r="E30" s="103"/>
      <c r="F30" s="18"/>
      <c r="G30" s="103"/>
      <c r="H30" s="18"/>
      <c r="I30" s="5"/>
    </row>
    <row r="31" spans="1:9" ht="18.75" thickBot="1">
      <c r="A31" s="86" t="s">
        <v>15</v>
      </c>
      <c r="B31" s="4"/>
      <c r="C31" s="106">
        <f>C20+C29</f>
        <v>105354</v>
      </c>
      <c r="D31" s="103"/>
      <c r="E31" s="106">
        <f>E20+E29</f>
        <v>0</v>
      </c>
      <c r="F31" s="18"/>
      <c r="G31" s="106">
        <f>G20+G29</f>
        <v>97826</v>
      </c>
      <c r="H31" s="18"/>
      <c r="I31" s="5"/>
    </row>
    <row r="32" spans="1:9" ht="18.75" thickTop="1">
      <c r="A32" s="4"/>
      <c r="B32" s="4"/>
      <c r="C32" s="103"/>
      <c r="D32" s="103"/>
      <c r="E32" s="103"/>
      <c r="F32" s="18"/>
      <c r="G32" s="103"/>
      <c r="H32" s="18"/>
      <c r="I32" s="5"/>
    </row>
    <row r="33" spans="1:9" ht="18">
      <c r="A33" s="4"/>
      <c r="B33" s="4"/>
      <c r="C33" s="103"/>
      <c r="D33" s="103"/>
      <c r="E33" s="103"/>
      <c r="F33" s="18"/>
      <c r="G33" s="103"/>
      <c r="H33" s="18"/>
      <c r="I33" s="5"/>
    </row>
    <row r="34" spans="1:9" ht="18">
      <c r="A34" s="86" t="s">
        <v>16</v>
      </c>
      <c r="B34" s="4"/>
      <c r="C34" s="103"/>
      <c r="D34" s="103"/>
      <c r="E34" s="103"/>
      <c r="F34" s="18"/>
      <c r="G34" s="103"/>
      <c r="H34" s="18"/>
      <c r="I34" s="5"/>
    </row>
    <row r="35" spans="1:9" ht="18">
      <c r="A35" s="86" t="s">
        <v>17</v>
      </c>
      <c r="B35" s="4"/>
      <c r="C35" s="103"/>
      <c r="D35" s="103"/>
      <c r="E35" s="103"/>
      <c r="F35" s="18"/>
      <c r="G35" s="103"/>
      <c r="H35" s="18"/>
      <c r="I35" s="5"/>
    </row>
    <row r="36" spans="1:9" ht="18">
      <c r="A36" s="4" t="s">
        <v>58</v>
      </c>
      <c r="B36" s="4"/>
      <c r="C36" s="13">
        <v>40000</v>
      </c>
      <c r="D36" s="103"/>
      <c r="E36" s="14" t="s">
        <v>218</v>
      </c>
      <c r="F36" s="18"/>
      <c r="G36" s="13">
        <v>32598</v>
      </c>
      <c r="H36" s="18"/>
      <c r="I36" s="5"/>
    </row>
    <row r="37" spans="1:9" ht="18">
      <c r="A37" s="4" t="s">
        <v>213</v>
      </c>
      <c r="C37" s="14">
        <v>8765</v>
      </c>
      <c r="D37" s="210"/>
      <c r="E37" s="14">
        <v>-5</v>
      </c>
      <c r="F37" s="18"/>
      <c r="G37" s="14">
        <v>3686</v>
      </c>
      <c r="H37" s="18"/>
      <c r="I37" s="5"/>
    </row>
    <row r="38" spans="1:9" ht="18">
      <c r="A38" s="86" t="s">
        <v>18</v>
      </c>
      <c r="B38" s="4"/>
      <c r="C38" s="105">
        <f>SUM(C36:C37)</f>
        <v>48765</v>
      </c>
      <c r="D38" s="103"/>
      <c r="E38" s="105">
        <f>SUM(E36:E37)</f>
        <v>-5</v>
      </c>
      <c r="F38" s="18"/>
      <c r="G38" s="105">
        <f>SUM(G36:G37)</f>
        <v>36284</v>
      </c>
      <c r="H38" s="18"/>
      <c r="I38" s="5"/>
    </row>
    <row r="39" spans="1:9" ht="18">
      <c r="A39" s="4"/>
      <c r="B39" s="4"/>
      <c r="C39" s="103"/>
      <c r="D39" s="103"/>
      <c r="E39" s="103"/>
      <c r="F39" s="18"/>
      <c r="G39" s="103"/>
      <c r="H39" s="18"/>
      <c r="I39" s="5"/>
    </row>
    <row r="40" spans="1:9" ht="18">
      <c r="A40" s="86" t="s">
        <v>19</v>
      </c>
      <c r="B40" s="4"/>
      <c r="C40" s="103"/>
      <c r="D40" s="103"/>
      <c r="E40" s="103"/>
      <c r="F40" s="18"/>
      <c r="G40" s="103"/>
      <c r="H40" s="18"/>
      <c r="I40" s="5"/>
    </row>
    <row r="41" spans="1:9" ht="18">
      <c r="A41" s="4" t="s">
        <v>59</v>
      </c>
      <c r="B41" s="4"/>
      <c r="C41" s="14">
        <f>35000+6630+834</f>
        <v>42464</v>
      </c>
      <c r="D41" s="210"/>
      <c r="E41" s="14">
        <v>0</v>
      </c>
      <c r="F41" s="18"/>
      <c r="G41" s="14">
        <f>42318+5795</f>
        <v>48113</v>
      </c>
      <c r="H41" s="18"/>
      <c r="I41" s="5"/>
    </row>
    <row r="42" spans="1:9" ht="18">
      <c r="A42" s="4" t="s">
        <v>60</v>
      </c>
      <c r="C42" s="13">
        <v>3638</v>
      </c>
      <c r="D42" s="103"/>
      <c r="E42" s="13">
        <v>0</v>
      </c>
      <c r="F42" s="18"/>
      <c r="G42" s="13">
        <v>3106</v>
      </c>
      <c r="H42" s="18"/>
      <c r="I42" s="5"/>
    </row>
    <row r="43" spans="1:9" ht="18">
      <c r="A43" s="4"/>
      <c r="C43" s="105">
        <f>SUM(C41:C42)</f>
        <v>46102</v>
      </c>
      <c r="D43" s="103"/>
      <c r="E43" s="105">
        <f>SUM(E41:E42)</f>
        <v>0</v>
      </c>
      <c r="F43" s="18"/>
      <c r="G43" s="105">
        <f>SUM(G41:G42)</f>
        <v>51219</v>
      </c>
      <c r="H43" s="18"/>
      <c r="I43" s="5"/>
    </row>
    <row r="44" spans="1:9" ht="18">
      <c r="A44" s="4"/>
      <c r="B44" s="4"/>
      <c r="C44" s="103"/>
      <c r="D44" s="103"/>
      <c r="E44" s="103"/>
      <c r="F44" s="18"/>
      <c r="G44" s="103"/>
      <c r="H44" s="18"/>
      <c r="I44" s="5"/>
    </row>
    <row r="45" spans="1:9" ht="18">
      <c r="A45" s="86" t="s">
        <v>57</v>
      </c>
      <c r="B45" s="4"/>
      <c r="C45" s="103"/>
      <c r="D45" s="103"/>
      <c r="E45" s="103"/>
      <c r="F45" s="18"/>
      <c r="G45" s="103"/>
      <c r="H45" s="18"/>
      <c r="I45" s="5"/>
    </row>
    <row r="46" spans="1:9" ht="18">
      <c r="A46" s="4" t="s">
        <v>11</v>
      </c>
      <c r="C46" s="103">
        <v>1358</v>
      </c>
      <c r="D46" s="103"/>
      <c r="E46" s="103">
        <v>0</v>
      </c>
      <c r="F46" s="18"/>
      <c r="G46" s="103">
        <v>1674</v>
      </c>
      <c r="H46" s="18"/>
      <c r="I46" s="5"/>
    </row>
    <row r="47" spans="1:9" ht="18">
      <c r="A47" s="4" t="s">
        <v>22</v>
      </c>
      <c r="C47" s="103">
        <v>1979</v>
      </c>
      <c r="D47" s="103"/>
      <c r="E47" s="103">
        <v>5</v>
      </c>
      <c r="F47" s="18"/>
      <c r="G47" s="103">
        <f>4028-G46</f>
        <v>2354</v>
      </c>
      <c r="H47" s="18"/>
      <c r="I47" s="5"/>
    </row>
    <row r="48" spans="1:9" ht="18">
      <c r="A48" s="4" t="s">
        <v>12</v>
      </c>
      <c r="C48" s="103">
        <v>7150</v>
      </c>
      <c r="D48" s="103"/>
      <c r="E48" s="103">
        <v>0</v>
      </c>
      <c r="F48" s="18"/>
      <c r="G48" s="103">
        <f>4570+1725</f>
        <v>6295</v>
      </c>
      <c r="H48" s="18"/>
      <c r="I48" s="5"/>
    </row>
    <row r="49" spans="1:9" ht="18">
      <c r="A49" s="4"/>
      <c r="C49" s="105">
        <f>SUM(C46:C48)</f>
        <v>10487</v>
      </c>
      <c r="D49" s="103"/>
      <c r="E49" s="105">
        <f>SUM(E46:E48)</f>
        <v>5</v>
      </c>
      <c r="F49" s="18"/>
      <c r="G49" s="105">
        <f>SUM(G46:G48)</f>
        <v>10323</v>
      </c>
      <c r="H49" s="18"/>
      <c r="I49" s="5"/>
    </row>
    <row r="50" spans="1:9" ht="18">
      <c r="A50" s="4"/>
      <c r="B50" s="4"/>
      <c r="C50" s="103"/>
      <c r="D50" s="103"/>
      <c r="E50" s="103"/>
      <c r="F50" s="18"/>
      <c r="G50" s="103"/>
      <c r="H50" s="18"/>
      <c r="I50" s="5"/>
    </row>
    <row r="51" spans="1:9" ht="18" customHeight="1">
      <c r="A51" s="86" t="s">
        <v>20</v>
      </c>
      <c r="C51" s="107">
        <f>C43+C49</f>
        <v>56589</v>
      </c>
      <c r="D51" s="103"/>
      <c r="E51" s="107">
        <f>E43+E49</f>
        <v>5</v>
      </c>
      <c r="F51" s="103">
        <f>F43+F49</f>
        <v>0</v>
      </c>
      <c r="G51" s="107">
        <f>G43+G49</f>
        <v>61542</v>
      </c>
      <c r="H51" s="5"/>
      <c r="I51" s="5"/>
    </row>
    <row r="52" spans="1:9" ht="18" customHeight="1">
      <c r="A52" s="4"/>
      <c r="B52" s="4"/>
      <c r="C52" s="13"/>
      <c r="D52" s="103"/>
      <c r="E52" s="13"/>
      <c r="F52" s="18"/>
      <c r="G52" s="13"/>
      <c r="H52" s="5"/>
      <c r="I52" s="5"/>
    </row>
    <row r="53" spans="1:9" ht="18" customHeight="1" thickBot="1">
      <c r="A53" s="86" t="s">
        <v>21</v>
      </c>
      <c r="C53" s="13">
        <f>C38+C51</f>
        <v>105354</v>
      </c>
      <c r="D53" s="103"/>
      <c r="E53" s="13">
        <f>E38+E51</f>
        <v>0</v>
      </c>
      <c r="G53" s="13">
        <f>G38+G51</f>
        <v>97826</v>
      </c>
      <c r="H53" s="198"/>
      <c r="I53" s="5"/>
    </row>
    <row r="54" spans="1:9" ht="19.5" hidden="1" thickBot="1" thickTop="1">
      <c r="A54" s="4"/>
      <c r="B54" s="4"/>
      <c r="C54" s="15">
        <f>+C31-C53</f>
        <v>0</v>
      </c>
      <c r="D54" s="103"/>
      <c r="E54" s="15">
        <f>+E31-E53</f>
        <v>0</v>
      </c>
      <c r="F54" s="18"/>
      <c r="G54" s="15">
        <f>+G31-G53</f>
        <v>0</v>
      </c>
      <c r="H54" s="5"/>
      <c r="I54" s="5"/>
    </row>
    <row r="55" spans="1:9" ht="18.75" thickTop="1">
      <c r="A55" s="4"/>
      <c r="B55" s="4"/>
      <c r="C55" s="15"/>
      <c r="D55" s="103"/>
      <c r="E55" s="15"/>
      <c r="F55" s="18"/>
      <c r="G55" s="15"/>
      <c r="H55" s="5"/>
      <c r="I55" s="5"/>
    </row>
    <row r="56" spans="1:9" ht="18">
      <c r="A56" s="4" t="s">
        <v>2</v>
      </c>
      <c r="B56" s="4"/>
      <c r="H56" s="5"/>
      <c r="I56" s="5"/>
    </row>
    <row r="57" spans="1:9" ht="18.75" thickBot="1">
      <c r="A57" s="4" t="s">
        <v>3</v>
      </c>
      <c r="B57" s="4"/>
      <c r="C57" s="20">
        <f>(C31-C51)/200000</f>
        <v>0.243825</v>
      </c>
      <c r="D57" s="42"/>
      <c r="E57" s="211" t="s">
        <v>153</v>
      </c>
      <c r="F57" s="42"/>
      <c r="G57" s="20">
        <f>(G31-G51)/162991</f>
        <v>0.22261351853783337</v>
      </c>
      <c r="I57" s="197"/>
    </row>
    <row r="58" spans="1:10" ht="18.75" thickTop="1">
      <c r="A58" s="4"/>
      <c r="B58" s="4"/>
      <c r="C58" s="42"/>
      <c r="D58" s="42"/>
      <c r="E58" s="42"/>
      <c r="F58" s="42"/>
      <c r="G58" s="42"/>
      <c r="H58" s="5"/>
      <c r="I58" s="5"/>
      <c r="J58" s="214"/>
    </row>
    <row r="59" spans="1:9" ht="18">
      <c r="A59" s="4" t="s">
        <v>219</v>
      </c>
      <c r="B59" s="4"/>
      <c r="C59" s="42"/>
      <c r="D59" s="42"/>
      <c r="E59" s="42"/>
      <c r="F59" s="42"/>
      <c r="G59" s="42"/>
      <c r="H59" s="5"/>
      <c r="I59" s="5"/>
    </row>
    <row r="60" spans="1:9" ht="18">
      <c r="A60" s="16" t="s">
        <v>173</v>
      </c>
      <c r="B60" s="4"/>
      <c r="C60" s="42"/>
      <c r="D60" s="42"/>
      <c r="E60" s="42"/>
      <c r="F60" s="42"/>
      <c r="G60" s="42"/>
      <c r="H60" s="5"/>
      <c r="I60" s="5"/>
    </row>
    <row r="61" spans="1:9" ht="18">
      <c r="A61" s="4"/>
      <c r="B61" s="4"/>
      <c r="C61" s="42"/>
      <c r="D61" s="42"/>
      <c r="E61" s="42"/>
      <c r="F61" s="42"/>
      <c r="G61" s="42"/>
      <c r="H61" s="5"/>
      <c r="I61" s="5"/>
    </row>
    <row r="62" spans="1:11" ht="87.75" customHeight="1">
      <c r="A62" s="248" t="s">
        <v>251</v>
      </c>
      <c r="B62" s="249"/>
      <c r="C62" s="249"/>
      <c r="D62" s="249"/>
      <c r="E62" s="249"/>
      <c r="F62" s="249"/>
      <c r="G62" s="249"/>
      <c r="H62" s="208"/>
      <c r="I62" s="208"/>
      <c r="J62" s="208"/>
      <c r="K62" s="209"/>
    </row>
    <row r="63" spans="1:9" ht="18">
      <c r="A63" s="4"/>
      <c r="B63" s="4"/>
      <c r="C63" s="42"/>
      <c r="D63" s="42"/>
      <c r="E63" s="42"/>
      <c r="F63" s="42"/>
      <c r="G63" s="42"/>
      <c r="H63" s="5"/>
      <c r="I63" s="5"/>
    </row>
    <row r="64" spans="1:9" ht="18.75" customHeight="1">
      <c r="A64" s="246"/>
      <c r="B64" s="247"/>
      <c r="C64" s="247"/>
      <c r="D64" s="247"/>
      <c r="E64" s="247"/>
      <c r="F64" s="247"/>
      <c r="G64" s="247"/>
      <c r="H64" s="5"/>
      <c r="I64" s="5"/>
    </row>
    <row r="65" spans="1:13" s="10" customFormat="1" ht="15" customHeight="1">
      <c r="A65" s="16"/>
      <c r="B65" s="22"/>
      <c r="C65" s="16"/>
      <c r="D65" s="213"/>
      <c r="E65" s="16"/>
      <c r="F65" s="193"/>
      <c r="G65" s="16"/>
      <c r="H65" s="22"/>
      <c r="I65" s="16"/>
      <c r="J65" s="22"/>
      <c r="K65" s="6"/>
      <c r="L65" s="23"/>
      <c r="M65" s="23"/>
    </row>
    <row r="66" spans="8:13" ht="75" customHeight="1" hidden="1">
      <c r="H66" s="177"/>
      <c r="I66" s="175"/>
      <c r="J66" s="175"/>
      <c r="K66" s="176"/>
      <c r="L66" s="6"/>
      <c r="M66" s="6"/>
    </row>
    <row r="67" spans="1:9" ht="18" hidden="1">
      <c r="A67" s="4"/>
      <c r="B67" s="4"/>
      <c r="C67" s="5"/>
      <c r="D67" s="18"/>
      <c r="E67" s="5"/>
      <c r="F67" s="18"/>
      <c r="G67" s="5"/>
      <c r="H67" s="5"/>
      <c r="I67" s="5"/>
    </row>
    <row r="68" spans="1:9" ht="18">
      <c r="A68" s="4"/>
      <c r="B68" s="4"/>
      <c r="C68" s="5"/>
      <c r="D68" s="18"/>
      <c r="E68" s="5"/>
      <c r="F68" s="18"/>
      <c r="G68" s="5"/>
      <c r="H68" s="5"/>
      <c r="I68" s="5"/>
    </row>
    <row r="69" spans="1:9" ht="18">
      <c r="A69" s="4"/>
      <c r="B69" s="4"/>
      <c r="C69" s="5"/>
      <c r="D69" s="18"/>
      <c r="E69" s="5"/>
      <c r="F69" s="18"/>
      <c r="G69" s="5"/>
      <c r="H69" s="5"/>
      <c r="I69" s="5"/>
    </row>
  </sheetData>
  <sheetProtection password="CC06" sheet="1" objects="1" scenarios="1"/>
  <mergeCells count="2">
    <mergeCell ref="A64:G64"/>
    <mergeCell ref="A62:G62"/>
  </mergeCells>
  <printOptions horizontalCentered="1"/>
  <pageMargins left="0.6" right="0.25" top="0.48" bottom="0.13" header="0" footer="0"/>
  <pageSetup horizontalDpi="1200" verticalDpi="12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L66"/>
  <sheetViews>
    <sheetView showGridLines="0" tabSelected="1" workbookViewId="0" topLeftCell="A20">
      <selection activeCell="H59" sqref="H59"/>
    </sheetView>
  </sheetViews>
  <sheetFormatPr defaultColWidth="8.88671875" defaultRowHeight="15"/>
  <cols>
    <col min="1" max="6" width="7.10546875" style="25" customWidth="1"/>
    <col min="7" max="7" width="5.5546875" style="25" customWidth="1"/>
    <col min="8" max="8" width="11.10546875" style="25" customWidth="1"/>
    <col min="9" max="9" width="1.99609375" style="143" customWidth="1"/>
    <col min="10" max="10" width="13.77734375" style="26" customWidth="1"/>
    <col min="11" max="11" width="8.4453125" style="25" bestFit="1" customWidth="1"/>
    <col min="12" max="16384" width="7.10546875" style="25" customWidth="1"/>
  </cols>
  <sheetData>
    <row r="1" spans="1:11" ht="15.75" customHeight="1">
      <c r="A1" s="85" t="s">
        <v>151</v>
      </c>
      <c r="B1" s="16"/>
      <c r="C1" s="24"/>
      <c r="D1" s="24"/>
      <c r="E1" s="24"/>
      <c r="F1" s="24"/>
      <c r="K1" s="24"/>
    </row>
    <row r="2" spans="1:11" ht="14.25" customHeight="1">
      <c r="A2" s="85" t="s">
        <v>171</v>
      </c>
      <c r="B2" s="38"/>
      <c r="C2" s="39"/>
      <c r="D2" s="24"/>
      <c r="E2" s="24"/>
      <c r="F2" s="24"/>
      <c r="K2" s="24"/>
    </row>
    <row r="3" spans="1:11" ht="13.5" customHeight="1">
      <c r="A3" s="85" t="s">
        <v>127</v>
      </c>
      <c r="B3" s="38"/>
      <c r="C3" s="39"/>
      <c r="D3" s="24"/>
      <c r="E3" s="24"/>
      <c r="F3" s="24"/>
      <c r="K3" s="24"/>
    </row>
    <row r="4" spans="1:11" ht="13.5" customHeight="1">
      <c r="A4" s="85"/>
      <c r="B4" s="38"/>
      <c r="C4" s="39"/>
      <c r="D4" s="24"/>
      <c r="E4" s="24"/>
      <c r="F4" s="24"/>
      <c r="K4" s="24"/>
    </row>
    <row r="5" spans="1:11" ht="13.5" customHeight="1">
      <c r="A5" s="174" t="str">
        <f>+'Equity '!A5</f>
        <v>Quarterly report on consolidated results for the third quarter ended 31 March 2008.</v>
      </c>
      <c r="B5" s="38"/>
      <c r="C5" s="39"/>
      <c r="D5" s="24"/>
      <c r="E5" s="24"/>
      <c r="F5" s="24"/>
      <c r="K5" s="24"/>
    </row>
    <row r="6" spans="1:11" ht="13.5" customHeight="1">
      <c r="A6" s="174" t="str">
        <f>+'Equity '!A6</f>
        <v>The figures have not been audited.</v>
      </c>
      <c r="B6" s="38"/>
      <c r="C6" s="39"/>
      <c r="D6" s="24"/>
      <c r="E6" s="24"/>
      <c r="F6" s="24"/>
      <c r="K6" s="24"/>
    </row>
    <row r="7" spans="1:11" ht="15.75" customHeight="1">
      <c r="A7" s="24" t="s">
        <v>126</v>
      </c>
      <c r="B7" s="24"/>
      <c r="C7" s="24"/>
      <c r="D7" s="24"/>
      <c r="E7" s="24"/>
      <c r="F7" s="24"/>
      <c r="K7" s="24"/>
    </row>
    <row r="8" spans="1:11" ht="12.75">
      <c r="A8" s="24" t="s">
        <v>144</v>
      </c>
      <c r="B8" s="24"/>
      <c r="C8" s="24"/>
      <c r="D8" s="24"/>
      <c r="E8" s="24"/>
      <c r="F8" s="24"/>
      <c r="K8" s="24"/>
    </row>
    <row r="9" ht="12.75">
      <c r="A9" s="24" t="s">
        <v>259</v>
      </c>
    </row>
    <row r="10" spans="1:12" ht="12.75">
      <c r="A10" s="24"/>
      <c r="H10" s="43" t="s">
        <v>29</v>
      </c>
      <c r="I10" s="144"/>
      <c r="J10" s="129" t="s">
        <v>33</v>
      </c>
      <c r="L10" s="45"/>
    </row>
    <row r="11" spans="1:12" ht="12.75">
      <c r="A11" s="24"/>
      <c r="H11" s="43" t="s">
        <v>30</v>
      </c>
      <c r="I11" s="144"/>
      <c r="J11" s="129" t="s">
        <v>34</v>
      </c>
      <c r="L11" s="45"/>
    </row>
    <row r="12" spans="1:12" ht="12.75">
      <c r="A12" s="24"/>
      <c r="H12" s="43" t="s">
        <v>36</v>
      </c>
      <c r="I12" s="144"/>
      <c r="J12" s="129" t="s">
        <v>37</v>
      </c>
      <c r="L12" s="45"/>
    </row>
    <row r="13" spans="8:12" ht="12.75">
      <c r="H13" s="44" t="str">
        <f>+PL!G14</f>
        <v>31/03/2008</v>
      </c>
      <c r="I13" s="145"/>
      <c r="J13" s="44" t="str">
        <f>+PL!I14</f>
        <v>31/03/2007</v>
      </c>
      <c r="L13" s="45"/>
    </row>
    <row r="14" spans="8:10" ht="12.75">
      <c r="H14" s="94" t="s">
        <v>32</v>
      </c>
      <c r="I14" s="146"/>
      <c r="J14" s="130" t="s">
        <v>32</v>
      </c>
    </row>
    <row r="15" spans="1:9" ht="12.75">
      <c r="A15" s="24" t="s">
        <v>1</v>
      </c>
      <c r="B15" s="24"/>
      <c r="C15" s="24"/>
      <c r="D15" s="24"/>
      <c r="E15" s="24"/>
      <c r="F15" s="24"/>
      <c r="H15" s="24"/>
      <c r="I15" s="147"/>
    </row>
    <row r="17" spans="1:10" ht="12.75">
      <c r="A17" s="46" t="s">
        <v>100</v>
      </c>
      <c r="H17" s="26">
        <f>PL!G25</f>
        <v>2748</v>
      </c>
      <c r="I17" s="142"/>
      <c r="J17" s="141" t="s">
        <v>153</v>
      </c>
    </row>
    <row r="18" spans="1:10" ht="12.75">
      <c r="A18" s="46"/>
      <c r="H18" s="26"/>
      <c r="I18" s="142"/>
      <c r="J18" s="141"/>
    </row>
    <row r="19" spans="1:10" ht="12.75">
      <c r="A19" s="40" t="s">
        <v>160</v>
      </c>
      <c r="H19" s="142"/>
      <c r="I19" s="142"/>
      <c r="J19" s="155"/>
    </row>
    <row r="20" spans="1:10" ht="12.75">
      <c r="A20" s="40" t="s">
        <v>155</v>
      </c>
      <c r="H20" s="142">
        <v>4341</v>
      </c>
      <c r="I20" s="142"/>
      <c r="J20" s="141" t="s">
        <v>153</v>
      </c>
    </row>
    <row r="21" spans="1:10" ht="12.75">
      <c r="A21" s="40" t="s">
        <v>178</v>
      </c>
      <c r="H21" s="26">
        <f>-PL!G23</f>
        <v>2880</v>
      </c>
      <c r="I21" s="142"/>
      <c r="J21" s="141" t="s">
        <v>153</v>
      </c>
    </row>
    <row r="22" spans="1:10" ht="12.75">
      <c r="A22" s="40" t="s">
        <v>201</v>
      </c>
      <c r="H22" s="26">
        <v>-49</v>
      </c>
      <c r="I22" s="142"/>
      <c r="J22" s="141" t="s">
        <v>153</v>
      </c>
    </row>
    <row r="23" spans="1:10" ht="12.75">
      <c r="A23" s="40" t="s">
        <v>217</v>
      </c>
      <c r="H23" s="26">
        <v>-162</v>
      </c>
      <c r="I23" s="142"/>
      <c r="J23" s="141" t="s">
        <v>153</v>
      </c>
    </row>
    <row r="24" spans="1:10" ht="12.75">
      <c r="A24" s="40"/>
      <c r="H24" s="27"/>
      <c r="I24" s="142"/>
      <c r="J24" s="151"/>
    </row>
    <row r="25" spans="1:10" ht="12.75">
      <c r="A25" s="24" t="s">
        <v>159</v>
      </c>
      <c r="H25" s="28">
        <f>SUM(H17:H24)</f>
        <v>9758</v>
      </c>
      <c r="I25" s="148"/>
      <c r="J25" s="141" t="s">
        <v>153</v>
      </c>
    </row>
    <row r="26" spans="1:10" ht="12.75">
      <c r="A26" s="40"/>
      <c r="H26" s="28"/>
      <c r="I26" s="148"/>
      <c r="J26" s="141"/>
    </row>
    <row r="27" spans="1:10" ht="12.75">
      <c r="A27" s="40" t="s">
        <v>156</v>
      </c>
      <c r="H27" s="28">
        <f>+BSHEET!G23-BSHEET!C23</f>
        <v>-2403</v>
      </c>
      <c r="I27" s="148"/>
      <c r="J27" s="141" t="s">
        <v>153</v>
      </c>
    </row>
    <row r="28" spans="1:10" ht="12.75">
      <c r="A28" s="40" t="s">
        <v>157</v>
      </c>
      <c r="H28" s="28">
        <f>+BSHEET!G24-BSHEET!C24</f>
        <v>-8685</v>
      </c>
      <c r="I28" s="148"/>
      <c r="J28" s="141" t="s">
        <v>153</v>
      </c>
    </row>
    <row r="29" spans="1:10" ht="12.75">
      <c r="A29" s="40" t="s">
        <v>158</v>
      </c>
      <c r="H29" s="28">
        <f>+BSHEET!G25-BSHEET!C25</f>
        <v>616</v>
      </c>
      <c r="I29" s="148"/>
      <c r="J29" s="141" t="s">
        <v>153</v>
      </c>
    </row>
    <row r="30" spans="1:10" ht="12.75" hidden="1">
      <c r="A30" s="40" t="s">
        <v>202</v>
      </c>
      <c r="H30" s="28">
        <f>+BSHEET!G27-BSHEET!C27</f>
        <v>0</v>
      </c>
      <c r="I30" s="148"/>
      <c r="J30" s="141"/>
    </row>
    <row r="31" spans="1:10" ht="12.75">
      <c r="A31" s="40" t="s">
        <v>174</v>
      </c>
      <c r="H31" s="28">
        <f>+BSHEET!C46-BSHEET!G46</f>
        <v>-316</v>
      </c>
      <c r="I31" s="148"/>
      <c r="J31" s="141" t="s">
        <v>153</v>
      </c>
    </row>
    <row r="32" spans="1:10" ht="12.75">
      <c r="A32" s="40" t="s">
        <v>175</v>
      </c>
      <c r="H32" s="29">
        <f>+BSHEET!C47-BSHEET!G47</f>
        <v>-375</v>
      </c>
      <c r="I32" s="148"/>
      <c r="J32" s="151" t="s">
        <v>153</v>
      </c>
    </row>
    <row r="33" spans="1:10" ht="12.75">
      <c r="A33" s="40" t="s">
        <v>177</v>
      </c>
      <c r="H33" s="28">
        <f>SUM(H25:H32)</f>
        <v>-1405</v>
      </c>
      <c r="I33" s="148"/>
      <c r="J33" s="141" t="s">
        <v>153</v>
      </c>
    </row>
    <row r="34" spans="1:10" ht="12.75">
      <c r="A34" s="40" t="s">
        <v>128</v>
      </c>
      <c r="H34" s="29">
        <v>0</v>
      </c>
      <c r="I34" s="148"/>
      <c r="J34" s="151" t="s">
        <v>153</v>
      </c>
    </row>
    <row r="35" spans="1:10" ht="12.75">
      <c r="A35" s="24" t="s">
        <v>223</v>
      </c>
      <c r="B35" s="24"/>
      <c r="C35" s="24"/>
      <c r="D35" s="24"/>
      <c r="E35" s="24"/>
      <c r="F35" s="24"/>
      <c r="H35" s="30">
        <f>SUM(H33:H34)</f>
        <v>-1405</v>
      </c>
      <c r="I35" s="98"/>
      <c r="J35" s="141" t="s">
        <v>153</v>
      </c>
    </row>
    <row r="36" spans="8:9" ht="12.75">
      <c r="H36" s="28"/>
      <c r="I36" s="148"/>
    </row>
    <row r="37" spans="1:9" ht="12.75">
      <c r="A37" s="24" t="s">
        <v>107</v>
      </c>
      <c r="B37" s="24"/>
      <c r="C37" s="24"/>
      <c r="D37" s="24"/>
      <c r="E37" s="24"/>
      <c r="F37" s="24"/>
      <c r="H37" s="30"/>
      <c r="I37" s="98"/>
    </row>
    <row r="38" spans="8:9" ht="12.75">
      <c r="H38" s="28"/>
      <c r="I38" s="148"/>
    </row>
    <row r="39" spans="1:10" ht="12.75" hidden="1">
      <c r="A39" s="40" t="s">
        <v>129</v>
      </c>
      <c r="H39" s="148">
        <v>0</v>
      </c>
      <c r="I39" s="148"/>
      <c r="J39" s="141" t="s">
        <v>153</v>
      </c>
    </row>
    <row r="40" spans="1:10" ht="12.75" hidden="1">
      <c r="A40" s="40" t="s">
        <v>130</v>
      </c>
      <c r="H40" s="148">
        <v>0</v>
      </c>
      <c r="I40" s="148"/>
      <c r="J40" s="141" t="s">
        <v>153</v>
      </c>
    </row>
    <row r="41" spans="1:11" ht="12.75">
      <c r="A41" s="40" t="s">
        <v>136</v>
      </c>
      <c r="H41" s="148">
        <f>-H23</f>
        <v>162</v>
      </c>
      <c r="I41" s="148"/>
      <c r="J41" s="141" t="s">
        <v>153</v>
      </c>
      <c r="K41" s="143"/>
    </row>
    <row r="42" spans="1:11" ht="12.75">
      <c r="A42" s="40" t="s">
        <v>225</v>
      </c>
      <c r="H42" s="148">
        <v>10265</v>
      </c>
      <c r="I42" s="148"/>
      <c r="J42" s="141" t="s">
        <v>153</v>
      </c>
      <c r="K42" s="143"/>
    </row>
    <row r="43" spans="1:10" ht="12.75">
      <c r="A43" s="40" t="s">
        <v>131</v>
      </c>
      <c r="H43" s="148">
        <f>-BSHEET!C16+BSHEET!G16-Cashflow!H20</f>
        <v>-2546</v>
      </c>
      <c r="I43" s="148"/>
      <c r="J43" s="141" t="s">
        <v>153</v>
      </c>
    </row>
    <row r="44" spans="1:10" ht="12.75">
      <c r="A44" s="40" t="s">
        <v>140</v>
      </c>
      <c r="E44" s="24"/>
      <c r="F44" s="24"/>
      <c r="H44" s="200">
        <v>0</v>
      </c>
      <c r="I44" s="149"/>
      <c r="J44" s="151" t="s">
        <v>153</v>
      </c>
    </row>
    <row r="45" spans="1:10" ht="12.75">
      <c r="A45" s="24" t="s">
        <v>224</v>
      </c>
      <c r="B45" s="24"/>
      <c r="C45" s="24"/>
      <c r="D45" s="24"/>
      <c r="E45" s="24"/>
      <c r="F45" s="24"/>
      <c r="H45" s="153">
        <f>SUM(H39:H44)</f>
        <v>7881</v>
      </c>
      <c r="I45" s="98"/>
      <c r="J45" s="154" t="s">
        <v>153</v>
      </c>
    </row>
    <row r="46" spans="1:9" ht="12.75">
      <c r="A46" s="24"/>
      <c r="B46" s="24"/>
      <c r="C46" s="24"/>
      <c r="D46" s="24"/>
      <c r="E46" s="24"/>
      <c r="F46" s="24"/>
      <c r="H46" s="30"/>
      <c r="I46" s="98"/>
    </row>
    <row r="47" spans="1:9" ht="12.75">
      <c r="A47" s="24" t="s">
        <v>108</v>
      </c>
      <c r="H47" s="28"/>
      <c r="I47" s="148"/>
    </row>
    <row r="48" spans="8:9" ht="12.75">
      <c r="H48" s="28"/>
      <c r="I48" s="148"/>
    </row>
    <row r="49" spans="1:10" ht="12.75">
      <c r="A49" s="40" t="s">
        <v>176</v>
      </c>
      <c r="H49" s="148">
        <f>+BSHEET!C48+BSHEET!C41-BSHEET!G48-BSHEET!G41</f>
        <v>-4794</v>
      </c>
      <c r="I49" s="148"/>
      <c r="J49" s="141" t="s">
        <v>153</v>
      </c>
    </row>
    <row r="50" spans="1:10" ht="12.75">
      <c r="A50" s="40" t="s">
        <v>201</v>
      </c>
      <c r="H50" s="148">
        <f>-H22</f>
        <v>49</v>
      </c>
      <c r="I50" s="148"/>
      <c r="J50" s="141" t="s">
        <v>153</v>
      </c>
    </row>
    <row r="51" spans="1:10" ht="12.75">
      <c r="A51" s="40" t="s">
        <v>132</v>
      </c>
      <c r="B51" s="24"/>
      <c r="C51" s="24"/>
      <c r="D51" s="24"/>
      <c r="E51" s="24"/>
      <c r="F51" s="24"/>
      <c r="H51" s="149">
        <f>+PL!G23</f>
        <v>-2880</v>
      </c>
      <c r="I51" s="149"/>
      <c r="J51" s="141" t="s">
        <v>153</v>
      </c>
    </row>
    <row r="52" spans="1:10" ht="12.75">
      <c r="A52" s="24" t="s">
        <v>226</v>
      </c>
      <c r="H52" s="153">
        <f>SUM(H49:H51)</f>
        <v>-7625</v>
      </c>
      <c r="I52" s="98"/>
      <c r="J52" s="154" t="s">
        <v>153</v>
      </c>
    </row>
    <row r="53" spans="2:10" ht="12.75">
      <c r="B53" s="24"/>
      <c r="C53" s="24"/>
      <c r="D53" s="24"/>
      <c r="E53" s="24"/>
      <c r="F53" s="24"/>
      <c r="H53" s="148"/>
      <c r="I53" s="148"/>
      <c r="J53" s="142"/>
    </row>
    <row r="54" spans="1:10" ht="12.75">
      <c r="A54" s="24" t="s">
        <v>161</v>
      </c>
      <c r="B54" s="24"/>
      <c r="C54" s="24"/>
      <c r="D54" s="24"/>
      <c r="E54" s="24"/>
      <c r="F54" s="24"/>
      <c r="H54" s="30">
        <f>H35+H45+H52</f>
        <v>-1149</v>
      </c>
      <c r="I54" s="98"/>
      <c r="J54" s="141" t="s">
        <v>153</v>
      </c>
    </row>
    <row r="55" spans="1:9" ht="12.75">
      <c r="A55" s="24"/>
      <c r="B55" s="24"/>
      <c r="C55" s="24"/>
      <c r="D55" s="24"/>
      <c r="E55" s="24"/>
      <c r="F55" s="24"/>
      <c r="H55" s="30"/>
      <c r="I55" s="98"/>
    </row>
    <row r="56" spans="1:10" ht="12.75">
      <c r="A56" s="24" t="s">
        <v>145</v>
      </c>
      <c r="B56" s="24"/>
      <c r="C56" s="24"/>
      <c r="D56" s="24"/>
      <c r="E56" s="24"/>
      <c r="F56" s="24"/>
      <c r="H56" s="30">
        <f>+BSHEET!G26</f>
        <v>10051</v>
      </c>
      <c r="I56" s="98"/>
      <c r="J56" s="141" t="s">
        <v>153</v>
      </c>
    </row>
    <row r="57" spans="1:9" ht="12.75">
      <c r="A57" s="24"/>
      <c r="B57" s="24"/>
      <c r="C57" s="24"/>
      <c r="D57" s="24"/>
      <c r="E57" s="24"/>
      <c r="F57" s="24"/>
      <c r="H57" s="30"/>
      <c r="I57" s="98"/>
    </row>
    <row r="58" spans="1:10" ht="13.5" thickBot="1">
      <c r="A58" s="24" t="s">
        <v>146</v>
      </c>
      <c r="B58" s="24"/>
      <c r="C58" s="24"/>
      <c r="D58" s="24"/>
      <c r="E58" s="24"/>
      <c r="F58" s="24"/>
      <c r="H58" s="31">
        <f>SUM(H54:H56)</f>
        <v>8902</v>
      </c>
      <c r="I58" s="98"/>
      <c r="J58" s="152" t="s">
        <v>153</v>
      </c>
    </row>
    <row r="59" spans="1:11" ht="13.5" hidden="1" thickTop="1">
      <c r="A59" s="24"/>
      <c r="H59" s="216">
        <f>+H58-8902</f>
        <v>0</v>
      </c>
      <c r="K59" s="28"/>
    </row>
    <row r="60" spans="1:11" ht="13.5" thickTop="1">
      <c r="A60" s="24"/>
      <c r="K60" s="28"/>
    </row>
    <row r="61" spans="2:11" s="32" customFormat="1" ht="12.75">
      <c r="B61" s="33"/>
      <c r="D61" s="33"/>
      <c r="G61" s="33"/>
      <c r="H61" s="33"/>
      <c r="I61" s="150"/>
      <c r="J61" s="131"/>
      <c r="K61" s="33"/>
    </row>
    <row r="62" spans="1:11" s="32" customFormat="1" ht="12.75">
      <c r="A62" s="160" t="s">
        <v>152</v>
      </c>
      <c r="B62" s="161"/>
      <c r="C62" s="162"/>
      <c r="D62" s="160"/>
      <c r="E62" s="163"/>
      <c r="F62" s="164"/>
      <c r="G62" s="163"/>
      <c r="H62" s="164"/>
      <c r="I62" s="163"/>
      <c r="J62" s="131"/>
      <c r="K62" s="33"/>
    </row>
    <row r="63" spans="1:10" ht="41.25" customHeight="1">
      <c r="A63" s="250" t="s">
        <v>252</v>
      </c>
      <c r="B63" s="251"/>
      <c r="C63" s="251"/>
      <c r="D63" s="251"/>
      <c r="E63" s="251"/>
      <c r="F63" s="251"/>
      <c r="G63" s="251"/>
      <c r="H63" s="251"/>
      <c r="I63" s="251"/>
      <c r="J63" s="252"/>
    </row>
    <row r="64" spans="1:9" ht="12.75">
      <c r="A64" s="160"/>
      <c r="B64" s="164"/>
      <c r="C64" s="162"/>
      <c r="D64" s="160"/>
      <c r="E64" s="163"/>
      <c r="F64" s="164"/>
      <c r="G64" s="163"/>
      <c r="H64" s="164"/>
      <c r="I64" s="163"/>
    </row>
    <row r="65" spans="1:9" ht="12.75">
      <c r="A65" s="160"/>
      <c r="B65" s="160"/>
      <c r="C65" s="160"/>
      <c r="D65" s="160"/>
      <c r="E65" s="164"/>
      <c r="F65" s="164"/>
      <c r="G65" s="164"/>
      <c r="H65" s="164"/>
      <c r="I65" s="164"/>
    </row>
    <row r="66" spans="1:10" ht="27.75" customHeight="1">
      <c r="A66" s="253" t="s">
        <v>221</v>
      </c>
      <c r="B66" s="254"/>
      <c r="C66" s="254"/>
      <c r="D66" s="254"/>
      <c r="E66" s="254"/>
      <c r="F66" s="254"/>
      <c r="G66" s="254"/>
      <c r="H66" s="254"/>
      <c r="I66" s="255"/>
      <c r="J66" s="247"/>
    </row>
  </sheetData>
  <mergeCells count="2">
    <mergeCell ref="A63:J63"/>
    <mergeCell ref="A66:J66"/>
  </mergeCells>
  <printOptions horizontalCentered="1"/>
  <pageMargins left="0.86" right="0.49" top="0.5" bottom="0.25" header="0.5" footer="0.25"/>
  <pageSetup fitToHeight="1" fitToWidth="1" horizontalDpi="360" verticalDpi="36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IS40"/>
  <sheetViews>
    <sheetView showGridLines="0" workbookViewId="0" topLeftCell="A26">
      <selection activeCell="D31" sqref="D30:D31"/>
    </sheetView>
  </sheetViews>
  <sheetFormatPr defaultColWidth="8.88671875" defaultRowHeight="15"/>
  <cols>
    <col min="1" max="2" width="7.10546875" style="34" customWidth="1"/>
    <col min="3" max="3" width="16.5546875" style="34" customWidth="1"/>
    <col min="4" max="4" width="6.77734375" style="34" customWidth="1"/>
    <col min="5" max="5" width="9.10546875" style="34" customWidth="1"/>
    <col min="6" max="6" width="9.5546875" style="34" customWidth="1"/>
    <col min="7" max="7" width="9.88671875" style="34" customWidth="1"/>
    <col min="8" max="8" width="9.5546875" style="34" customWidth="1"/>
    <col min="9" max="16384" width="7.10546875" style="34" customWidth="1"/>
  </cols>
  <sheetData>
    <row r="1" spans="1:8" s="16" customFormat="1" ht="15" customHeight="1">
      <c r="A1" s="12" t="s">
        <v>184</v>
      </c>
      <c r="B1" s="84"/>
      <c r="F1" s="48"/>
      <c r="G1" s="48"/>
      <c r="H1" s="49"/>
    </row>
    <row r="2" spans="2:253" s="19" customFormat="1" ht="15" customHeight="1">
      <c r="B2" s="85" t="s">
        <v>185</v>
      </c>
      <c r="F2" s="48"/>
      <c r="G2" s="48"/>
      <c r="H2" s="4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2:253" s="19" customFormat="1" ht="15.75" customHeight="1">
      <c r="B3" s="85" t="s">
        <v>182</v>
      </c>
      <c r="F3" s="48"/>
      <c r="G3" s="48"/>
      <c r="H3" s="49"/>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8" s="19" customFormat="1" ht="9.75" customHeight="1">
      <c r="A4" s="48"/>
      <c r="B4" s="48"/>
      <c r="C4" s="48"/>
      <c r="D4" s="48"/>
      <c r="E4" s="49"/>
      <c r="F4" s="48"/>
      <c r="G4" s="48"/>
      <c r="H4" s="49"/>
    </row>
    <row r="5" spans="1:8" s="19" customFormat="1" ht="15" customHeight="1">
      <c r="A5" s="160" t="str">
        <f>+BSHEET!A5</f>
        <v>Quarterly report on consolidated results for the third quarter ended 31 March 2008.</v>
      </c>
      <c r="B5" s="48"/>
      <c r="C5" s="48"/>
      <c r="D5" s="48"/>
      <c r="E5" s="49"/>
      <c r="F5" s="48"/>
      <c r="G5" s="48"/>
      <c r="H5" s="49"/>
    </row>
    <row r="6" spans="1:8" s="19" customFormat="1" ht="18" customHeight="1">
      <c r="A6" s="160" t="str">
        <f>+BSHEET!A6</f>
        <v>The figures have not been audited.</v>
      </c>
      <c r="B6" s="48"/>
      <c r="C6" s="48"/>
      <c r="D6" s="48"/>
      <c r="E6" s="49"/>
      <c r="F6" s="48"/>
      <c r="G6" s="48"/>
      <c r="H6" s="49"/>
    </row>
    <row r="7" spans="1:8" s="19" customFormat="1" ht="12.75" customHeight="1">
      <c r="A7" s="48"/>
      <c r="B7" s="48"/>
      <c r="C7" s="48"/>
      <c r="D7" s="48"/>
      <c r="E7" s="49"/>
      <c r="F7" s="48"/>
      <c r="G7" s="48"/>
      <c r="H7" s="49"/>
    </row>
    <row r="8" spans="1:8" s="35" customFormat="1" ht="25.5" customHeight="1">
      <c r="A8" s="256" t="s">
        <v>244</v>
      </c>
      <c r="B8" s="256"/>
      <c r="C8" s="256"/>
      <c r="D8" s="256"/>
      <c r="E8" s="256"/>
      <c r="F8" s="256"/>
      <c r="G8" s="256"/>
      <c r="H8" s="256"/>
    </row>
    <row r="9" s="35" customFormat="1" ht="12.75"/>
    <row r="11" spans="4:7" ht="12.75">
      <c r="D11" s="41"/>
      <c r="E11" s="41"/>
      <c r="F11" s="41" t="s">
        <v>154</v>
      </c>
      <c r="G11" s="41" t="s">
        <v>154</v>
      </c>
    </row>
    <row r="12" spans="5:7" ht="15" customHeight="1">
      <c r="E12" s="36" t="s">
        <v>109</v>
      </c>
      <c r="F12" s="36" t="s">
        <v>109</v>
      </c>
      <c r="G12" s="36" t="s">
        <v>109</v>
      </c>
    </row>
    <row r="13" spans="4:8" ht="12.75">
      <c r="D13" s="36" t="s">
        <v>111</v>
      </c>
      <c r="E13" s="41" t="s">
        <v>137</v>
      </c>
      <c r="F13" s="41" t="s">
        <v>111</v>
      </c>
      <c r="G13" s="41" t="s">
        <v>237</v>
      </c>
      <c r="H13" s="36" t="s">
        <v>110</v>
      </c>
    </row>
    <row r="14" spans="4:8" ht="12.75">
      <c r="D14" s="36" t="s">
        <v>112</v>
      </c>
      <c r="E14" s="41" t="s">
        <v>115</v>
      </c>
      <c r="F14" s="41" t="s">
        <v>113</v>
      </c>
      <c r="G14" s="166" t="s">
        <v>238</v>
      </c>
      <c r="H14" s="36" t="s">
        <v>114</v>
      </c>
    </row>
    <row r="15" spans="4:9" ht="12.75">
      <c r="D15" s="36" t="s">
        <v>32</v>
      </c>
      <c r="E15" s="36" t="s">
        <v>32</v>
      </c>
      <c r="F15" s="41" t="s">
        <v>32</v>
      </c>
      <c r="G15" s="36" t="s">
        <v>32</v>
      </c>
      <c r="H15" s="36" t="s">
        <v>212</v>
      </c>
      <c r="I15" s="89"/>
    </row>
    <row r="17" spans="1:8" ht="12.75">
      <c r="A17" s="99" t="s">
        <v>150</v>
      </c>
      <c r="D17" s="167" t="s">
        <v>172</v>
      </c>
      <c r="E17" s="28">
        <v>-5</v>
      </c>
      <c r="F17" s="28">
        <v>0</v>
      </c>
      <c r="G17" s="28">
        <v>0</v>
      </c>
      <c r="H17" s="28">
        <f>SUM(E17:G17)</f>
        <v>-5</v>
      </c>
    </row>
    <row r="18" spans="4:8" ht="12.75">
      <c r="D18" s="28"/>
      <c r="E18" s="28"/>
      <c r="F18" s="28"/>
      <c r="G18" s="28"/>
      <c r="H18" s="28"/>
    </row>
    <row r="19" spans="1:8" ht="12.75">
      <c r="A19" s="166" t="s">
        <v>222</v>
      </c>
      <c r="D19" s="28">
        <v>40000</v>
      </c>
      <c r="E19" s="28">
        <v>0</v>
      </c>
      <c r="F19" s="28">
        <v>4811</v>
      </c>
      <c r="G19" s="28">
        <v>0</v>
      </c>
      <c r="H19" s="28">
        <f>SUM(D19:G19)</f>
        <v>44811</v>
      </c>
    </row>
    <row r="20" spans="1:8" ht="12.75">
      <c r="A20" s="166"/>
      <c r="D20" s="28"/>
      <c r="E20" s="28"/>
      <c r="F20" s="28"/>
      <c r="G20" s="28"/>
      <c r="H20" s="28"/>
    </row>
    <row r="21" spans="1:8" ht="12.75">
      <c r="A21" s="166" t="s">
        <v>214</v>
      </c>
      <c r="D21" s="28">
        <v>0</v>
      </c>
      <c r="E21" s="28">
        <v>0</v>
      </c>
      <c r="F21" s="28">
        <v>-1948</v>
      </c>
      <c r="G21" s="28">
        <v>0</v>
      </c>
      <c r="H21" s="28">
        <f>SUM(D21:G21)</f>
        <v>-1948</v>
      </c>
    </row>
    <row r="22" spans="1:8" ht="12.75">
      <c r="A22" s="166"/>
      <c r="D22" s="28"/>
      <c r="E22" s="28"/>
      <c r="F22" s="28"/>
      <c r="G22" s="28"/>
      <c r="H22" s="28"/>
    </row>
    <row r="23" spans="1:8" ht="12.75">
      <c r="A23" s="166" t="s">
        <v>239</v>
      </c>
      <c r="D23" s="28">
        <v>0</v>
      </c>
      <c r="E23" s="28">
        <v>0</v>
      </c>
      <c r="F23" s="28">
        <v>0</v>
      </c>
      <c r="G23" s="28">
        <v>3691</v>
      </c>
      <c r="H23" s="28">
        <f>SUM(D23:G23)</f>
        <v>3691</v>
      </c>
    </row>
    <row r="24" spans="4:8" ht="12.75">
      <c r="D24" s="28"/>
      <c r="E24" s="28"/>
      <c r="F24" s="28"/>
      <c r="G24" s="28"/>
      <c r="H24" s="28"/>
    </row>
    <row r="25" spans="1:9" ht="12.75">
      <c r="A25" s="99" t="s">
        <v>141</v>
      </c>
      <c r="D25" s="28">
        <v>0</v>
      </c>
      <c r="E25" s="28">
        <f>PL!G29</f>
        <v>2216</v>
      </c>
      <c r="F25" s="28">
        <v>0</v>
      </c>
      <c r="G25" s="28">
        <v>0</v>
      </c>
      <c r="H25" s="28">
        <f>SUM(D25:G25)</f>
        <v>2216</v>
      </c>
      <c r="I25" s="199"/>
    </row>
    <row r="26" spans="4:8" ht="12.75">
      <c r="D26" s="28"/>
      <c r="E26" s="28"/>
      <c r="F26" s="28"/>
      <c r="G26" s="28"/>
      <c r="H26" s="28"/>
    </row>
    <row r="27" spans="1:8" ht="13.5" thickBot="1">
      <c r="A27" s="99" t="s">
        <v>260</v>
      </c>
      <c r="D27" s="95">
        <f>SUM(D17:D26)</f>
        <v>40000</v>
      </c>
      <c r="E27" s="95">
        <f>SUM(E17:E26)</f>
        <v>2211</v>
      </c>
      <c r="F27" s="95">
        <f>SUM(F17:F26)</f>
        <v>2863</v>
      </c>
      <c r="G27" s="95">
        <f>SUM(G17:G26)</f>
        <v>3691</v>
      </c>
      <c r="H27" s="95">
        <f>SUM(H17:H26)</f>
        <v>48765</v>
      </c>
    </row>
    <row r="28" ht="13.5" hidden="1" thickTop="1">
      <c r="H28" s="218">
        <f>+H27-BSHEET!C38</f>
        <v>0</v>
      </c>
    </row>
    <row r="29" spans="1:7" ht="13.5" thickTop="1">
      <c r="A29" s="140"/>
      <c r="B29" s="140"/>
      <c r="C29" s="140"/>
      <c r="D29" s="140"/>
      <c r="E29" s="140"/>
      <c r="F29" s="140"/>
      <c r="G29" s="140"/>
    </row>
    <row r="30" spans="1:9" ht="12.75">
      <c r="A30" s="160" t="s">
        <v>152</v>
      </c>
      <c r="B30" s="161"/>
      <c r="C30" s="162"/>
      <c r="D30" s="160"/>
      <c r="E30" s="163"/>
      <c r="F30" s="164"/>
      <c r="G30" s="163"/>
      <c r="H30" s="164"/>
      <c r="I30" s="163"/>
    </row>
    <row r="31" spans="1:9" ht="11.25" customHeight="1">
      <c r="A31" s="160" t="s">
        <v>173</v>
      </c>
      <c r="B31" s="161"/>
      <c r="C31" s="162"/>
      <c r="D31" s="160"/>
      <c r="E31" s="163"/>
      <c r="F31" s="164"/>
      <c r="G31" s="163"/>
      <c r="H31" s="164"/>
      <c r="I31" s="163"/>
    </row>
    <row r="32" spans="1:9" ht="11.25" customHeight="1">
      <c r="A32" s="160"/>
      <c r="B32" s="161"/>
      <c r="C32" s="162"/>
      <c r="D32" s="160"/>
      <c r="E32" s="163"/>
      <c r="F32" s="164"/>
      <c r="G32" s="163"/>
      <c r="H32" s="164"/>
      <c r="I32" s="163"/>
    </row>
    <row r="33" spans="1:9" ht="43.5" customHeight="1">
      <c r="A33" s="250" t="s">
        <v>253</v>
      </c>
      <c r="B33" s="249"/>
      <c r="C33" s="249"/>
      <c r="D33" s="249"/>
      <c r="E33" s="249"/>
      <c r="F33" s="249"/>
      <c r="G33" s="249"/>
      <c r="H33" s="249"/>
      <c r="I33" s="237"/>
    </row>
    <row r="34" spans="1:9" ht="12.75">
      <c r="A34" s="160"/>
      <c r="B34" s="160"/>
      <c r="C34" s="160"/>
      <c r="D34" s="160"/>
      <c r="E34" s="164"/>
      <c r="F34" s="164"/>
      <c r="G34" s="164"/>
      <c r="H34" s="164"/>
      <c r="I34" s="164"/>
    </row>
    <row r="35" spans="1:9" ht="25.5" customHeight="1">
      <c r="A35" s="253" t="s">
        <v>221</v>
      </c>
      <c r="B35" s="257"/>
      <c r="C35" s="257"/>
      <c r="D35" s="257"/>
      <c r="E35" s="257"/>
      <c r="F35" s="257"/>
      <c r="G35" s="257"/>
      <c r="H35" s="257"/>
      <c r="I35" s="238"/>
    </row>
    <row r="39" ht="12.75">
      <c r="A39" s="37"/>
    </row>
    <row r="40" ht="12.75">
      <c r="A40" s="37"/>
    </row>
  </sheetData>
  <mergeCells count="3">
    <mergeCell ref="A8:H8"/>
    <mergeCell ref="A33:H33"/>
    <mergeCell ref="A35:H35"/>
  </mergeCells>
  <printOptions horizontalCentered="1"/>
  <pageMargins left="0.35" right="0.21" top="1" bottom="1" header="0.5" footer="0.5"/>
  <pageSetup fitToHeight="1" fitToWidth="1"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dimension ref="A1:L194"/>
  <sheetViews>
    <sheetView showGridLines="0" showOutlineSymbols="0" zoomScale="90" zoomScaleNormal="90" workbookViewId="0" topLeftCell="A85">
      <selection activeCell="E131" sqref="E131"/>
    </sheetView>
  </sheetViews>
  <sheetFormatPr defaultColWidth="8.88671875" defaultRowHeight="15"/>
  <cols>
    <col min="1" max="1" width="5.88671875" style="19" customWidth="1"/>
    <col min="2" max="2" width="1.88671875" style="19" customWidth="1"/>
    <col min="3" max="4" width="3.6640625" style="19" customWidth="1"/>
    <col min="5" max="5" width="46.4453125" style="19" customWidth="1"/>
    <col min="6" max="6" width="13.77734375" style="19" customWidth="1"/>
    <col min="7" max="7" width="13.6640625" style="19" customWidth="1"/>
    <col min="8" max="8" width="13.3359375" style="19" customWidth="1"/>
    <col min="9" max="9" width="8.3359375" style="19" customWidth="1"/>
    <col min="10" max="10" width="19.5546875" style="19" customWidth="1"/>
    <col min="11" max="11" width="16.10546875" style="19" customWidth="1"/>
    <col min="12" max="12" width="13.4453125" style="19" customWidth="1"/>
    <col min="13" max="13" width="11.3359375" style="19" customWidth="1"/>
    <col min="14" max="16384" width="10.6640625" style="19" customWidth="1"/>
  </cols>
  <sheetData>
    <row r="1" spans="1:12" ht="15.75" customHeight="1">
      <c r="A1" s="267" t="s">
        <v>186</v>
      </c>
      <c r="B1" s="268"/>
      <c r="C1" s="268"/>
      <c r="D1" s="268"/>
      <c r="E1" s="268"/>
      <c r="F1" s="268"/>
      <c r="G1" s="268"/>
      <c r="H1" s="269"/>
      <c r="I1" s="9"/>
      <c r="J1" s="9"/>
      <c r="K1" s="9"/>
      <c r="L1" s="9"/>
    </row>
    <row r="2" spans="1:12" ht="16.5" customHeight="1">
      <c r="A2" s="83" t="s">
        <v>187</v>
      </c>
      <c r="B2" s="67"/>
      <c r="C2" s="67"/>
      <c r="D2" s="67"/>
      <c r="E2" s="66"/>
      <c r="F2" s="68"/>
      <c r="G2" s="69"/>
      <c r="H2" s="68"/>
      <c r="I2" s="69"/>
      <c r="L2" s="9"/>
    </row>
    <row r="3" spans="1:12" ht="18">
      <c r="A3" s="86" t="s">
        <v>188</v>
      </c>
      <c r="B3" s="67"/>
      <c r="C3" s="67"/>
      <c r="D3" s="67"/>
      <c r="E3" s="66"/>
      <c r="F3" s="69"/>
      <c r="G3" s="69"/>
      <c r="H3" s="69"/>
      <c r="I3" s="69"/>
      <c r="L3" s="9"/>
    </row>
    <row r="4" spans="1:12" ht="16.5">
      <c r="A4" s="70"/>
      <c r="B4" s="69"/>
      <c r="C4" s="69"/>
      <c r="D4" s="69"/>
      <c r="E4" s="69"/>
      <c r="F4" s="69"/>
      <c r="G4" s="69"/>
      <c r="H4" s="69"/>
      <c r="I4" s="69"/>
      <c r="L4" s="9"/>
    </row>
    <row r="5" spans="1:12" s="16" customFormat="1" ht="35.25" customHeight="1">
      <c r="A5" s="241" t="s">
        <v>247</v>
      </c>
      <c r="B5" s="247"/>
      <c r="C5" s="247"/>
      <c r="D5" s="247"/>
      <c r="E5" s="247"/>
      <c r="F5" s="247"/>
      <c r="G5" s="247"/>
      <c r="H5" s="247"/>
      <c r="I5" s="69"/>
      <c r="L5" s="17"/>
    </row>
    <row r="6" spans="1:12" s="16" customFormat="1" ht="18">
      <c r="A6" s="67"/>
      <c r="B6" s="69"/>
      <c r="C6" s="69"/>
      <c r="D6" s="69"/>
      <c r="E6" s="69"/>
      <c r="F6" s="69"/>
      <c r="G6" s="69"/>
      <c r="H6" s="69"/>
      <c r="I6" s="69"/>
      <c r="L6" s="17"/>
    </row>
    <row r="7" spans="1:12" ht="16.5">
      <c r="A7" s="67"/>
      <c r="B7" s="69"/>
      <c r="C7" s="69"/>
      <c r="D7" s="69"/>
      <c r="E7" s="69"/>
      <c r="F7" s="69"/>
      <c r="G7" s="69"/>
      <c r="H7" s="69"/>
      <c r="I7" s="69"/>
      <c r="L7" s="9"/>
    </row>
    <row r="8" spans="1:12" ht="16.5">
      <c r="A8" s="66" t="s">
        <v>64</v>
      </c>
      <c r="B8" s="67" t="s">
        <v>65</v>
      </c>
      <c r="C8" s="67"/>
      <c r="D8" s="67"/>
      <c r="E8" s="67"/>
      <c r="F8" s="69"/>
      <c r="G8" s="69"/>
      <c r="H8" s="69"/>
      <c r="I8" s="69"/>
      <c r="L8" s="9"/>
    </row>
    <row r="9" spans="1:12" ht="16.5">
      <c r="A9" s="66"/>
      <c r="B9" s="67"/>
      <c r="C9" s="67"/>
      <c r="D9" s="67"/>
      <c r="E9" s="67"/>
      <c r="F9" s="69"/>
      <c r="G9" s="69"/>
      <c r="H9" s="69"/>
      <c r="I9" s="69"/>
      <c r="L9" s="9"/>
    </row>
    <row r="10" spans="1:12" ht="72" customHeight="1">
      <c r="A10" s="66"/>
      <c r="B10" s="259" t="s">
        <v>227</v>
      </c>
      <c r="C10" s="261"/>
      <c r="D10" s="261"/>
      <c r="E10" s="261"/>
      <c r="F10" s="261"/>
      <c r="G10" s="261"/>
      <c r="H10" s="262"/>
      <c r="I10" s="69"/>
      <c r="L10" s="9"/>
    </row>
    <row r="11" spans="1:12" ht="16.5">
      <c r="A11" s="66"/>
      <c r="B11" s="67"/>
      <c r="C11" s="67"/>
      <c r="D11" s="67"/>
      <c r="E11" s="67"/>
      <c r="F11" s="69"/>
      <c r="G11" s="69"/>
      <c r="H11" s="69"/>
      <c r="I11" s="69"/>
      <c r="L11" s="9"/>
    </row>
    <row r="12" spans="1:12" ht="69.75" customHeight="1">
      <c r="A12" s="66"/>
      <c r="B12" s="259" t="s">
        <v>228</v>
      </c>
      <c r="C12" s="259"/>
      <c r="D12" s="259"/>
      <c r="E12" s="259"/>
      <c r="F12" s="259"/>
      <c r="G12" s="259"/>
      <c r="H12" s="259"/>
      <c r="I12" s="69"/>
      <c r="L12" s="9"/>
    </row>
    <row r="13" spans="1:12" ht="16.5">
      <c r="A13" s="66"/>
      <c r="B13" s="69"/>
      <c r="C13" s="69"/>
      <c r="D13" s="69"/>
      <c r="E13" s="69"/>
      <c r="F13" s="69"/>
      <c r="G13" s="69"/>
      <c r="H13" s="69"/>
      <c r="I13" s="69"/>
      <c r="L13" s="9"/>
    </row>
    <row r="14" spans="1:12" ht="16.5">
      <c r="A14" s="66" t="s">
        <v>66</v>
      </c>
      <c r="B14" s="67" t="s">
        <v>67</v>
      </c>
      <c r="C14" s="67"/>
      <c r="D14" s="67"/>
      <c r="E14" s="67"/>
      <c r="F14" s="69"/>
      <c r="G14" s="69"/>
      <c r="H14" s="69"/>
      <c r="I14" s="69"/>
      <c r="L14" s="9"/>
    </row>
    <row r="15" spans="1:12" ht="16.5">
      <c r="A15" s="66"/>
      <c r="B15" s="69"/>
      <c r="C15" s="69"/>
      <c r="D15" s="69"/>
      <c r="E15" s="69"/>
      <c r="F15" s="69"/>
      <c r="G15" s="69"/>
      <c r="H15" s="69"/>
      <c r="I15" s="69"/>
      <c r="L15" s="9"/>
    </row>
    <row r="16" spans="1:12" ht="16.5">
      <c r="A16" s="66"/>
      <c r="B16" s="69" t="s">
        <v>104</v>
      </c>
      <c r="C16" s="69"/>
      <c r="D16" s="69"/>
      <c r="E16" s="69"/>
      <c r="F16" s="69"/>
      <c r="G16" s="69"/>
      <c r="H16" s="69"/>
      <c r="I16" s="69"/>
      <c r="L16" s="9"/>
    </row>
    <row r="17" spans="1:12" ht="16.5">
      <c r="A17" s="66"/>
      <c r="B17" s="69"/>
      <c r="C17" s="69"/>
      <c r="D17" s="69"/>
      <c r="E17" s="69"/>
      <c r="F17" s="69"/>
      <c r="G17" s="69"/>
      <c r="H17" s="69"/>
      <c r="I17" s="69"/>
      <c r="L17" s="9"/>
    </row>
    <row r="18" spans="1:12" ht="16.5">
      <c r="A18" s="66" t="s">
        <v>68</v>
      </c>
      <c r="B18" s="67" t="s">
        <v>44</v>
      </c>
      <c r="C18" s="67"/>
      <c r="D18" s="67"/>
      <c r="E18" s="69"/>
      <c r="F18" s="69"/>
      <c r="G18" s="69"/>
      <c r="H18" s="69"/>
      <c r="I18" s="69"/>
      <c r="L18" s="9"/>
    </row>
    <row r="19" spans="1:12" ht="16.5">
      <c r="A19" s="66"/>
      <c r="B19" s="67"/>
      <c r="C19" s="67"/>
      <c r="D19" s="67"/>
      <c r="E19" s="69"/>
      <c r="F19" s="69"/>
      <c r="G19" s="69"/>
      <c r="H19" s="69"/>
      <c r="I19" s="69"/>
      <c r="L19" s="9"/>
    </row>
    <row r="20" spans="1:12" s="10" customFormat="1" ht="37.5" customHeight="1">
      <c r="A20" s="71"/>
      <c r="B20" s="259" t="s">
        <v>162</v>
      </c>
      <c r="C20" s="259"/>
      <c r="D20" s="259"/>
      <c r="E20" s="259"/>
      <c r="F20" s="259"/>
      <c r="G20" s="259"/>
      <c r="H20" s="259"/>
      <c r="I20" s="69"/>
      <c r="L20" s="11"/>
    </row>
    <row r="21" spans="1:12" ht="16.5">
      <c r="A21" s="66"/>
      <c r="B21" s="69"/>
      <c r="C21" s="69"/>
      <c r="D21" s="69"/>
      <c r="E21" s="67"/>
      <c r="F21" s="69"/>
      <c r="G21" s="69"/>
      <c r="H21" s="69"/>
      <c r="I21" s="69"/>
      <c r="L21" s="9"/>
    </row>
    <row r="22" spans="1:12" ht="16.5">
      <c r="A22" s="66"/>
      <c r="B22" s="69"/>
      <c r="C22" s="69"/>
      <c r="D22" s="69"/>
      <c r="E22" s="69"/>
      <c r="F22" s="69"/>
      <c r="G22" s="69"/>
      <c r="H22" s="69"/>
      <c r="I22" s="69"/>
      <c r="L22" s="9"/>
    </row>
    <row r="23" spans="1:12" ht="16.5">
      <c r="A23" s="66" t="s">
        <v>69</v>
      </c>
      <c r="B23" s="67" t="s">
        <v>133</v>
      </c>
      <c r="C23" s="67"/>
      <c r="D23" s="67"/>
      <c r="E23" s="67"/>
      <c r="F23" s="67"/>
      <c r="G23" s="67"/>
      <c r="H23" s="67"/>
      <c r="I23" s="67"/>
      <c r="L23" s="9"/>
    </row>
    <row r="24" spans="1:12" ht="16.5">
      <c r="A24" s="66"/>
      <c r="B24" s="69"/>
      <c r="C24" s="69"/>
      <c r="D24" s="69"/>
      <c r="E24" s="69"/>
      <c r="F24" s="69"/>
      <c r="G24" s="69"/>
      <c r="H24" s="69"/>
      <c r="I24" s="69"/>
      <c r="L24" s="9"/>
    </row>
    <row r="25" spans="1:12" ht="30.75" customHeight="1">
      <c r="A25" s="66"/>
      <c r="B25" s="259" t="s">
        <v>189</v>
      </c>
      <c r="C25" s="259"/>
      <c r="D25" s="259"/>
      <c r="E25" s="259"/>
      <c r="F25" s="259"/>
      <c r="G25" s="259"/>
      <c r="H25" s="259"/>
      <c r="I25" s="69"/>
      <c r="L25" s="9"/>
    </row>
    <row r="26" spans="1:12" ht="16.5">
      <c r="A26" s="66"/>
      <c r="B26" s="69"/>
      <c r="C26" s="69"/>
      <c r="D26" s="69"/>
      <c r="E26" s="69"/>
      <c r="F26" s="69"/>
      <c r="G26" s="69"/>
      <c r="H26" s="69"/>
      <c r="I26" s="69"/>
      <c r="L26" s="9"/>
    </row>
    <row r="27" spans="1:12" ht="16.5">
      <c r="A27" s="66" t="s">
        <v>70</v>
      </c>
      <c r="B27" s="67" t="s">
        <v>71</v>
      </c>
      <c r="C27" s="67"/>
      <c r="D27" s="67"/>
      <c r="E27" s="67"/>
      <c r="F27" s="67"/>
      <c r="G27" s="69"/>
      <c r="H27" s="69"/>
      <c r="I27" s="69"/>
      <c r="L27" s="9"/>
    </row>
    <row r="28" spans="1:12" ht="16.5">
      <c r="A28" s="66"/>
      <c r="B28" s="69"/>
      <c r="C28" s="69"/>
      <c r="D28" s="69"/>
      <c r="E28" s="69"/>
      <c r="F28" s="69"/>
      <c r="G28" s="69"/>
      <c r="H28" s="69"/>
      <c r="I28" s="69"/>
      <c r="L28" s="9"/>
    </row>
    <row r="29" spans="1:12" ht="37.5" customHeight="1">
      <c r="A29" s="66"/>
      <c r="B29" s="259" t="s">
        <v>190</v>
      </c>
      <c r="C29" s="259"/>
      <c r="D29" s="259"/>
      <c r="E29" s="259"/>
      <c r="F29" s="259"/>
      <c r="G29" s="259"/>
      <c r="H29" s="259"/>
      <c r="I29" s="69"/>
      <c r="L29" s="9"/>
    </row>
    <row r="30" spans="1:12" ht="16.5">
      <c r="A30" s="66"/>
      <c r="B30" s="69"/>
      <c r="C30" s="69"/>
      <c r="D30" s="69"/>
      <c r="E30" s="69"/>
      <c r="F30" s="69"/>
      <c r="G30" s="69"/>
      <c r="H30" s="69"/>
      <c r="I30" s="69"/>
      <c r="L30" s="9"/>
    </row>
    <row r="31" spans="1:12" ht="16.5">
      <c r="A31" s="66"/>
      <c r="B31" s="69"/>
      <c r="C31" s="69"/>
      <c r="D31" s="69"/>
      <c r="E31" s="69"/>
      <c r="F31" s="69"/>
      <c r="G31" s="69"/>
      <c r="H31" s="69"/>
      <c r="I31" s="69"/>
      <c r="L31" s="9"/>
    </row>
    <row r="32" spans="1:12" s="91" customFormat="1" ht="33" customHeight="1">
      <c r="A32" s="169" t="s">
        <v>72</v>
      </c>
      <c r="B32" s="263" t="s">
        <v>191</v>
      </c>
      <c r="C32" s="247"/>
      <c r="D32" s="247"/>
      <c r="E32" s="247"/>
      <c r="F32" s="247"/>
      <c r="G32" s="247"/>
      <c r="H32" s="247"/>
      <c r="I32" s="78"/>
      <c r="L32" s="92"/>
    </row>
    <row r="33" spans="1:12" ht="16.5">
      <c r="A33" s="90"/>
      <c r="B33" s="67"/>
      <c r="C33" s="67"/>
      <c r="D33" s="67"/>
      <c r="E33" s="69"/>
      <c r="F33" s="69"/>
      <c r="G33" s="69"/>
      <c r="H33" s="69"/>
      <c r="I33" s="69"/>
      <c r="L33" s="9"/>
    </row>
    <row r="34" spans="1:12" ht="36.75" customHeight="1">
      <c r="A34" s="90"/>
      <c r="B34" s="240" t="s">
        <v>261</v>
      </c>
      <c r="C34" s="258"/>
      <c r="D34" s="258"/>
      <c r="E34" s="258"/>
      <c r="F34" s="258"/>
      <c r="G34" s="258"/>
      <c r="H34" s="258"/>
      <c r="I34" s="217"/>
      <c r="L34" s="9"/>
    </row>
    <row r="35" spans="1:12" ht="16.5">
      <c r="A35" s="90"/>
      <c r="B35" s="69"/>
      <c r="C35" s="69"/>
      <c r="D35" s="69"/>
      <c r="E35" s="67"/>
      <c r="F35" s="69"/>
      <c r="G35" s="69"/>
      <c r="H35" s="69"/>
      <c r="I35" s="69"/>
      <c r="L35" s="9"/>
    </row>
    <row r="36" spans="1:12" ht="16.5">
      <c r="A36" s="66" t="s">
        <v>73</v>
      </c>
      <c r="B36" s="67" t="s">
        <v>74</v>
      </c>
      <c r="C36" s="67"/>
      <c r="D36" s="67"/>
      <c r="E36" s="69"/>
      <c r="F36" s="69"/>
      <c r="G36" s="69"/>
      <c r="H36" s="69"/>
      <c r="I36" s="69"/>
      <c r="L36" s="9"/>
    </row>
    <row r="37" spans="1:12" ht="16.5">
      <c r="A37" s="66"/>
      <c r="B37" s="67"/>
      <c r="C37" s="67"/>
      <c r="D37" s="67"/>
      <c r="E37" s="69"/>
      <c r="F37" s="69"/>
      <c r="G37" s="69"/>
      <c r="H37" s="69"/>
      <c r="I37" s="69"/>
      <c r="L37" s="9"/>
    </row>
    <row r="38" spans="1:12" ht="16.5">
      <c r="A38" s="66"/>
      <c r="B38" s="69" t="s">
        <v>163</v>
      </c>
      <c r="C38" s="69"/>
      <c r="D38" s="69"/>
      <c r="E38" s="69"/>
      <c r="F38" s="69"/>
      <c r="G38" s="69"/>
      <c r="H38" s="69"/>
      <c r="I38" s="69"/>
      <c r="L38" s="9"/>
    </row>
    <row r="39" spans="1:12" ht="16.5">
      <c r="A39" s="66"/>
      <c r="B39" s="69"/>
      <c r="C39" s="69"/>
      <c r="D39" s="69"/>
      <c r="E39" s="69"/>
      <c r="F39" s="69"/>
      <c r="G39" s="69"/>
      <c r="H39" s="69"/>
      <c r="I39" s="69"/>
      <c r="L39" s="9"/>
    </row>
    <row r="40" spans="1:12" ht="16.5">
      <c r="A40" s="66" t="s">
        <v>75</v>
      </c>
      <c r="B40" s="67" t="s">
        <v>164</v>
      </c>
      <c r="C40" s="67"/>
      <c r="D40" s="67"/>
      <c r="E40" s="69"/>
      <c r="F40" s="69"/>
      <c r="G40" s="69"/>
      <c r="H40" s="69"/>
      <c r="I40" s="69"/>
      <c r="L40" s="9"/>
    </row>
    <row r="41" spans="1:12" ht="16.5">
      <c r="A41" s="66"/>
      <c r="B41" s="67"/>
      <c r="C41" s="67"/>
      <c r="D41" s="67"/>
      <c r="E41" s="69"/>
      <c r="F41" s="69"/>
      <c r="G41" s="69"/>
      <c r="H41" s="69"/>
      <c r="I41" s="69"/>
      <c r="L41" s="9"/>
    </row>
    <row r="42" spans="1:12" ht="16.5">
      <c r="A42" s="66"/>
      <c r="B42" s="259" t="s">
        <v>240</v>
      </c>
      <c r="C42" s="259"/>
      <c r="D42" s="259"/>
      <c r="E42" s="259"/>
      <c r="F42" s="259"/>
      <c r="G42" s="259"/>
      <c r="H42" s="259"/>
      <c r="I42" s="69"/>
      <c r="L42" s="9"/>
    </row>
    <row r="43" spans="1:12" ht="16.5">
      <c r="A43" s="66"/>
      <c r="B43" s="168"/>
      <c r="C43" s="168"/>
      <c r="D43" s="168"/>
      <c r="E43" s="168"/>
      <c r="F43" s="168"/>
      <c r="G43" s="182" t="s">
        <v>245</v>
      </c>
      <c r="H43" s="168"/>
      <c r="I43" s="69"/>
      <c r="L43" s="9"/>
    </row>
    <row r="44" spans="1:12" ht="16.5">
      <c r="A44" s="66"/>
      <c r="B44" s="168"/>
      <c r="C44" s="168"/>
      <c r="D44" s="168"/>
      <c r="E44" s="168"/>
      <c r="F44" s="168"/>
      <c r="G44" s="236" t="s">
        <v>242</v>
      </c>
      <c r="H44" s="168"/>
      <c r="I44" s="69"/>
      <c r="L44" s="9"/>
    </row>
    <row r="45" spans="1:12" ht="16.5">
      <c r="A45" s="66"/>
      <c r="B45" s="173" t="s">
        <v>192</v>
      </c>
      <c r="C45" s="168"/>
      <c r="D45" s="168"/>
      <c r="E45" s="168"/>
      <c r="F45" s="168"/>
      <c r="G45" s="183" t="s">
        <v>32</v>
      </c>
      <c r="H45" s="168"/>
      <c r="I45" s="69"/>
      <c r="L45" s="9"/>
    </row>
    <row r="46" spans="1:12" ht="16.5">
      <c r="A46" s="66"/>
      <c r="B46" s="173" t="s">
        <v>53</v>
      </c>
      <c r="C46" s="168"/>
      <c r="D46" s="168"/>
      <c r="E46" s="168"/>
      <c r="F46" s="168"/>
      <c r="G46" s="172"/>
      <c r="H46" s="168"/>
      <c r="I46" s="69"/>
      <c r="L46" s="9"/>
    </row>
    <row r="47" spans="1:12" ht="16.5">
      <c r="A47" s="66"/>
      <c r="B47" s="69" t="s">
        <v>193</v>
      </c>
      <c r="C47" s="168"/>
      <c r="D47" s="168"/>
      <c r="E47" s="168"/>
      <c r="F47" s="168"/>
      <c r="G47" s="219">
        <v>6606</v>
      </c>
      <c r="H47" s="168"/>
      <c r="I47" s="217"/>
      <c r="L47" s="9"/>
    </row>
    <row r="48" spans="1:12" ht="16.5">
      <c r="A48" s="66"/>
      <c r="B48" s="69" t="s">
        <v>194</v>
      </c>
      <c r="C48" s="168"/>
      <c r="D48" s="168"/>
      <c r="E48" s="168"/>
      <c r="F48" s="168"/>
      <c r="G48" s="219">
        <f>+G49-G47</f>
        <v>21564</v>
      </c>
      <c r="H48" s="168"/>
      <c r="I48" s="69"/>
      <c r="L48" s="9"/>
    </row>
    <row r="49" spans="1:12" ht="18.75" customHeight="1">
      <c r="A49" s="66"/>
      <c r="B49" s="69" t="s">
        <v>195</v>
      </c>
      <c r="C49" s="168"/>
      <c r="D49" s="168"/>
      <c r="E49" s="168"/>
      <c r="F49" s="168"/>
      <c r="G49" s="220">
        <f>+PL!G17</f>
        <v>28170</v>
      </c>
      <c r="H49" s="168"/>
      <c r="I49" s="69"/>
      <c r="L49" s="9"/>
    </row>
    <row r="50" spans="1:12" ht="16.5">
      <c r="A50" s="66"/>
      <c r="B50" s="67"/>
      <c r="C50" s="67"/>
      <c r="D50" s="67"/>
      <c r="E50" s="69"/>
      <c r="F50" s="69"/>
      <c r="G50" s="69"/>
      <c r="H50" s="69"/>
      <c r="I50" s="69"/>
      <c r="L50" s="9"/>
    </row>
    <row r="51" spans="1:12" s="10" customFormat="1" ht="48.75" customHeight="1">
      <c r="A51" s="71"/>
      <c r="B51" s="260" t="s">
        <v>229</v>
      </c>
      <c r="C51" s="261"/>
      <c r="D51" s="261"/>
      <c r="E51" s="261"/>
      <c r="F51" s="261"/>
      <c r="G51" s="261"/>
      <c r="H51" s="262"/>
      <c r="I51" s="69"/>
      <c r="L51" s="11"/>
    </row>
    <row r="52" spans="1:12" s="10" customFormat="1" ht="16.5">
      <c r="A52" s="71"/>
      <c r="B52" s="72"/>
      <c r="C52" s="72"/>
      <c r="D52" s="72"/>
      <c r="E52" s="72"/>
      <c r="F52" s="72"/>
      <c r="G52" s="72"/>
      <c r="H52" s="69"/>
      <c r="I52" s="69"/>
      <c r="L52" s="11"/>
    </row>
    <row r="53" spans="1:12" ht="16.5">
      <c r="A53" s="66" t="s">
        <v>76</v>
      </c>
      <c r="B53" s="67" t="s">
        <v>77</v>
      </c>
      <c r="C53" s="67"/>
      <c r="D53" s="67"/>
      <c r="E53" s="67"/>
      <c r="F53" s="76"/>
      <c r="G53" s="76"/>
      <c r="H53" s="74"/>
      <c r="I53" s="74"/>
      <c r="L53" s="9"/>
    </row>
    <row r="54" spans="1:12" ht="16.5">
      <c r="A54" s="66"/>
      <c r="B54" s="69"/>
      <c r="C54" s="69"/>
      <c r="D54" s="69"/>
      <c r="E54" s="67"/>
      <c r="F54" s="74"/>
      <c r="G54" s="74"/>
      <c r="H54" s="74"/>
      <c r="I54" s="74"/>
      <c r="L54" s="9"/>
    </row>
    <row r="55" spans="1:12" ht="52.5" customHeight="1">
      <c r="A55" s="66"/>
      <c r="B55" s="259" t="s">
        <v>165</v>
      </c>
      <c r="C55" s="261"/>
      <c r="D55" s="261"/>
      <c r="E55" s="261"/>
      <c r="F55" s="261"/>
      <c r="G55" s="261"/>
      <c r="H55" s="262"/>
      <c r="I55" s="74"/>
      <c r="L55" s="9"/>
    </row>
    <row r="56" spans="1:12" ht="16.5">
      <c r="A56" s="66"/>
      <c r="B56" s="69"/>
      <c r="C56" s="69"/>
      <c r="D56" s="69"/>
      <c r="E56" s="67"/>
      <c r="F56" s="74"/>
      <c r="G56" s="74"/>
      <c r="H56" s="74"/>
      <c r="I56" s="74"/>
      <c r="L56" s="9"/>
    </row>
    <row r="57" spans="1:12" ht="16.5">
      <c r="A57" s="66" t="s">
        <v>78</v>
      </c>
      <c r="B57" s="67" t="s">
        <v>62</v>
      </c>
      <c r="C57" s="67"/>
      <c r="D57" s="67"/>
      <c r="E57" s="67"/>
      <c r="F57" s="69"/>
      <c r="G57" s="69"/>
      <c r="H57" s="69"/>
      <c r="I57" s="69"/>
      <c r="J57" s="10"/>
      <c r="L57" s="9"/>
    </row>
    <row r="58" spans="1:12" ht="16.5">
      <c r="A58" s="66"/>
      <c r="B58" s="69"/>
      <c r="C58" s="69"/>
      <c r="D58" s="69"/>
      <c r="E58" s="69"/>
      <c r="F58" s="69"/>
      <c r="G58" s="69"/>
      <c r="H58" s="69"/>
      <c r="I58" s="69"/>
      <c r="J58" s="10"/>
      <c r="L58" s="9"/>
    </row>
    <row r="59" spans="1:12" ht="36" customHeight="1">
      <c r="A59" s="66"/>
      <c r="B59" s="259" t="s">
        <v>211</v>
      </c>
      <c r="C59" s="259"/>
      <c r="D59" s="259"/>
      <c r="E59" s="259"/>
      <c r="F59" s="259"/>
      <c r="G59" s="259"/>
      <c r="H59" s="259"/>
      <c r="I59" s="69"/>
      <c r="J59" s="10"/>
      <c r="L59" s="9"/>
    </row>
    <row r="60" spans="1:12" ht="16.5">
      <c r="A60" s="66"/>
      <c r="B60" s="69"/>
      <c r="C60" s="69"/>
      <c r="D60" s="69"/>
      <c r="E60" s="69"/>
      <c r="F60" s="69"/>
      <c r="G60" s="69"/>
      <c r="H60" s="69"/>
      <c r="I60" s="69"/>
      <c r="J60" s="10"/>
      <c r="L60" s="9"/>
    </row>
    <row r="61" spans="1:12" s="10" customFormat="1" ht="16.5">
      <c r="A61" s="66" t="s">
        <v>79</v>
      </c>
      <c r="B61" s="67" t="s">
        <v>42</v>
      </c>
      <c r="C61" s="67"/>
      <c r="D61" s="67"/>
      <c r="E61" s="67"/>
      <c r="F61" s="69"/>
      <c r="G61" s="69"/>
      <c r="H61" s="69"/>
      <c r="I61" s="69"/>
      <c r="L61" s="11"/>
    </row>
    <row r="62" spans="1:12" ht="16.5">
      <c r="A62" s="66"/>
      <c r="B62" s="67"/>
      <c r="C62" s="67"/>
      <c r="D62" s="67"/>
      <c r="E62" s="67"/>
      <c r="F62" s="69"/>
      <c r="G62" s="69"/>
      <c r="H62" s="69"/>
      <c r="I62" s="69"/>
      <c r="L62" s="9"/>
    </row>
    <row r="63" spans="1:12" ht="19.5" customHeight="1">
      <c r="A63" s="66"/>
      <c r="B63" s="259" t="s">
        <v>230</v>
      </c>
      <c r="C63" s="259"/>
      <c r="D63" s="259"/>
      <c r="E63" s="259"/>
      <c r="F63" s="259"/>
      <c r="G63" s="259"/>
      <c r="H63" s="259"/>
      <c r="I63" s="69"/>
      <c r="L63" s="9"/>
    </row>
    <row r="64" spans="1:12" ht="16.5">
      <c r="A64" s="66"/>
      <c r="B64" s="69"/>
      <c r="C64" s="69"/>
      <c r="D64" s="69"/>
      <c r="E64" s="67"/>
      <c r="F64" s="74"/>
      <c r="G64" s="74"/>
      <c r="H64" s="74"/>
      <c r="I64" s="74"/>
      <c r="L64" s="9"/>
    </row>
    <row r="65" spans="1:12" ht="16.5">
      <c r="A65" s="66" t="s">
        <v>80</v>
      </c>
      <c r="B65" s="67" t="s">
        <v>81</v>
      </c>
      <c r="C65" s="67"/>
      <c r="D65" s="67"/>
      <c r="E65" s="69"/>
      <c r="F65" s="69"/>
      <c r="G65" s="69"/>
      <c r="H65" s="69"/>
      <c r="I65" s="74"/>
      <c r="L65" s="9"/>
    </row>
    <row r="66" spans="1:12" ht="16.5">
      <c r="A66" s="66"/>
      <c r="B66" s="67"/>
      <c r="C66" s="67"/>
      <c r="D66" s="67"/>
      <c r="E66" s="69"/>
      <c r="F66" s="69"/>
      <c r="G66" s="69"/>
      <c r="H66" s="69"/>
      <c r="I66" s="74"/>
      <c r="L66" s="9"/>
    </row>
    <row r="67" spans="1:12" ht="16.5">
      <c r="A67" s="66"/>
      <c r="B67" s="69" t="s">
        <v>82</v>
      </c>
      <c r="C67" s="69"/>
      <c r="D67" s="69"/>
      <c r="E67" s="67"/>
      <c r="F67" s="69"/>
      <c r="G67" s="69"/>
      <c r="H67" s="69"/>
      <c r="I67" s="74"/>
      <c r="L67" s="9"/>
    </row>
    <row r="68" spans="1:12" ht="16.5">
      <c r="A68" s="66"/>
      <c r="B68" s="69"/>
      <c r="C68" s="69"/>
      <c r="D68" s="69"/>
      <c r="E68" s="67"/>
      <c r="F68" s="74"/>
      <c r="G68" s="74"/>
      <c r="H68" s="74"/>
      <c r="I68" s="74"/>
      <c r="L68" s="9"/>
    </row>
    <row r="69" spans="1:12" ht="16.5">
      <c r="A69" s="66" t="s">
        <v>197</v>
      </c>
      <c r="B69" s="67" t="s">
        <v>198</v>
      </c>
      <c r="C69" s="69"/>
      <c r="D69" s="69"/>
      <c r="E69" s="67"/>
      <c r="F69" s="74"/>
      <c r="G69" s="74"/>
      <c r="H69" s="74"/>
      <c r="I69" s="74"/>
      <c r="L69" s="9"/>
    </row>
    <row r="70" spans="1:12" ht="16.5">
      <c r="A70" s="66"/>
      <c r="B70" s="69"/>
      <c r="C70" s="69"/>
      <c r="D70" s="69"/>
      <c r="E70" s="67"/>
      <c r="F70" s="74"/>
      <c r="G70" s="74"/>
      <c r="H70" s="74"/>
      <c r="I70" s="74"/>
      <c r="L70" s="9"/>
    </row>
    <row r="71" spans="1:12" ht="36" customHeight="1">
      <c r="A71" s="66"/>
      <c r="B71" s="259" t="s">
        <v>231</v>
      </c>
      <c r="C71" s="247"/>
      <c r="D71" s="247"/>
      <c r="E71" s="247"/>
      <c r="F71" s="247"/>
      <c r="G71" s="247"/>
      <c r="H71" s="247"/>
      <c r="I71" s="74"/>
      <c r="L71" s="9"/>
    </row>
    <row r="72" spans="1:12" ht="16.5">
      <c r="A72" s="66"/>
      <c r="B72" s="69"/>
      <c r="C72" s="69"/>
      <c r="D72" s="69"/>
      <c r="E72" s="67"/>
      <c r="F72" s="74"/>
      <c r="G72" s="181" t="s">
        <v>32</v>
      </c>
      <c r="H72" s="74"/>
      <c r="I72" s="74"/>
      <c r="L72" s="9"/>
    </row>
    <row r="73" spans="1:12" ht="20.25" customHeight="1" thickBot="1">
      <c r="A73" s="66"/>
      <c r="B73" s="69" t="s">
        <v>232</v>
      </c>
      <c r="C73" s="69"/>
      <c r="D73" s="69"/>
      <c r="E73" s="67"/>
      <c r="F73" s="74"/>
      <c r="G73" s="184">
        <v>3070</v>
      </c>
      <c r="H73" s="74"/>
      <c r="I73" s="74"/>
      <c r="L73" s="9"/>
    </row>
    <row r="74" spans="1:12" ht="17.25" thickTop="1">
      <c r="A74" s="66"/>
      <c r="B74" s="69"/>
      <c r="C74" s="69"/>
      <c r="D74" s="69"/>
      <c r="E74" s="67"/>
      <c r="F74" s="74"/>
      <c r="G74" s="74"/>
      <c r="H74" s="74"/>
      <c r="I74" s="74"/>
      <c r="L74" s="9"/>
    </row>
    <row r="75" spans="1:12" ht="16.5">
      <c r="A75" s="66" t="s">
        <v>167</v>
      </c>
      <c r="B75" s="69"/>
      <c r="C75" s="69"/>
      <c r="D75" s="69"/>
      <c r="E75" s="67"/>
      <c r="F75" s="74"/>
      <c r="G75" s="74"/>
      <c r="H75" s="74"/>
      <c r="I75" s="74"/>
      <c r="L75" s="9"/>
    </row>
    <row r="76" spans="1:9" ht="16.5">
      <c r="A76" s="66"/>
      <c r="B76" s="69"/>
      <c r="C76" s="69"/>
      <c r="D76" s="69"/>
      <c r="E76" s="67"/>
      <c r="F76" s="69"/>
      <c r="G76" s="69"/>
      <c r="H76" s="69"/>
      <c r="I76" s="69"/>
    </row>
    <row r="77" spans="1:9" ht="16.5">
      <c r="A77" s="66"/>
      <c r="B77" s="69"/>
      <c r="C77" s="69"/>
      <c r="D77" s="69"/>
      <c r="E77" s="67"/>
      <c r="F77" s="69"/>
      <c r="G77" s="69"/>
      <c r="H77" s="69"/>
      <c r="I77" s="217"/>
    </row>
    <row r="78" spans="1:9" ht="16.5">
      <c r="A78" s="66" t="s">
        <v>83</v>
      </c>
      <c r="B78" s="67" t="s">
        <v>84</v>
      </c>
      <c r="C78" s="67"/>
      <c r="D78" s="67"/>
      <c r="E78" s="69"/>
      <c r="F78" s="69"/>
      <c r="G78" s="69"/>
      <c r="H78" s="69"/>
      <c r="I78" s="69"/>
    </row>
    <row r="79" spans="1:9" ht="16.5">
      <c r="A79" s="66"/>
      <c r="B79" s="69"/>
      <c r="C79" s="69"/>
      <c r="D79" s="69"/>
      <c r="E79" s="67"/>
      <c r="F79" s="69"/>
      <c r="G79" s="69"/>
      <c r="H79" s="69"/>
      <c r="I79" s="69"/>
    </row>
    <row r="80" spans="1:10" ht="37.5" customHeight="1">
      <c r="A80" s="66"/>
      <c r="B80" s="270" t="s">
        <v>262</v>
      </c>
      <c r="C80" s="270"/>
      <c r="D80" s="270"/>
      <c r="E80" s="270"/>
      <c r="F80" s="270"/>
      <c r="G80" s="270"/>
      <c r="H80" s="270"/>
      <c r="I80" s="217"/>
      <c r="J80" s="10"/>
    </row>
    <row r="81" spans="1:10" ht="16.5">
      <c r="A81" s="66"/>
      <c r="B81" s="78"/>
      <c r="C81" s="78"/>
      <c r="D81" s="78"/>
      <c r="E81" s="78"/>
      <c r="F81" s="78"/>
      <c r="G81" s="78"/>
      <c r="H81" s="78"/>
      <c r="I81" s="69"/>
      <c r="J81" s="10"/>
    </row>
    <row r="82" spans="1:10" ht="33.75" customHeight="1">
      <c r="A82" s="66"/>
      <c r="B82" s="266" t="s">
        <v>264</v>
      </c>
      <c r="C82" s="270"/>
      <c r="D82" s="270"/>
      <c r="E82" s="270"/>
      <c r="F82" s="270"/>
      <c r="G82" s="270"/>
      <c r="H82" s="270"/>
      <c r="I82" s="217"/>
      <c r="J82" s="10"/>
    </row>
    <row r="83" spans="1:10" s="91" customFormat="1" ht="16.5">
      <c r="A83" s="90"/>
      <c r="B83" s="78"/>
      <c r="C83" s="78"/>
      <c r="D83" s="78"/>
      <c r="E83" s="78"/>
      <c r="F83" s="78"/>
      <c r="G83" s="78"/>
      <c r="H83" s="78"/>
      <c r="I83" s="78"/>
      <c r="J83" s="132"/>
    </row>
    <row r="84" spans="1:10" ht="16.5">
      <c r="A84" s="66"/>
      <c r="B84" s="69"/>
      <c r="C84" s="69"/>
      <c r="D84" s="69"/>
      <c r="E84" s="69"/>
      <c r="F84" s="69"/>
      <c r="G84" s="69"/>
      <c r="H84" s="69"/>
      <c r="I84" s="69"/>
      <c r="J84" s="10"/>
    </row>
    <row r="85" spans="1:9" ht="35.25" customHeight="1">
      <c r="A85" s="206" t="s">
        <v>85</v>
      </c>
      <c r="B85" s="263" t="s">
        <v>166</v>
      </c>
      <c r="C85" s="264"/>
      <c r="D85" s="264"/>
      <c r="E85" s="264"/>
      <c r="F85" s="264"/>
      <c r="G85" s="264"/>
      <c r="H85" s="265"/>
      <c r="I85" s="69"/>
    </row>
    <row r="86" spans="1:9" ht="16.5">
      <c r="A86" s="90"/>
      <c r="B86" s="93"/>
      <c r="C86" s="67"/>
      <c r="D86" s="67"/>
      <c r="E86" s="69"/>
      <c r="F86" s="69"/>
      <c r="G86" s="69"/>
      <c r="H86" s="69"/>
      <c r="I86" s="69"/>
    </row>
    <row r="87" spans="1:9" ht="49.5" customHeight="1">
      <c r="A87" s="90"/>
      <c r="B87" s="266" t="s">
        <v>265</v>
      </c>
      <c r="C87" s="271"/>
      <c r="D87" s="271"/>
      <c r="E87" s="271"/>
      <c r="F87" s="271"/>
      <c r="G87" s="271"/>
      <c r="H87" s="272"/>
      <c r="I87" s="217"/>
    </row>
    <row r="88" spans="1:9" ht="16.5">
      <c r="A88" s="90"/>
      <c r="B88" s="78"/>
      <c r="C88" s="78"/>
      <c r="D88" s="78"/>
      <c r="E88" s="78"/>
      <c r="F88" s="78"/>
      <c r="G88" s="78"/>
      <c r="H88" s="78"/>
      <c r="I88" s="69"/>
    </row>
    <row r="89" spans="1:9" ht="50.25" customHeight="1">
      <c r="A89" s="90"/>
      <c r="B89" s="258" t="s">
        <v>266</v>
      </c>
      <c r="C89" s="239"/>
      <c r="D89" s="239"/>
      <c r="E89" s="239"/>
      <c r="F89" s="239"/>
      <c r="G89" s="239"/>
      <c r="H89" s="239"/>
      <c r="I89" s="217"/>
    </row>
    <row r="90" spans="1:9" ht="16.5">
      <c r="A90" s="90"/>
      <c r="B90" s="78"/>
      <c r="C90" s="69"/>
      <c r="D90" s="69"/>
      <c r="E90" s="69"/>
      <c r="F90" s="69"/>
      <c r="G90" s="69"/>
      <c r="H90" s="69"/>
      <c r="I90" s="69"/>
    </row>
    <row r="91" spans="1:9" s="91" customFormat="1" ht="16.5">
      <c r="A91" s="78"/>
      <c r="B91" s="78"/>
      <c r="C91" s="78"/>
      <c r="D91" s="78"/>
      <c r="E91" s="78"/>
      <c r="F91" s="78"/>
      <c r="G91" s="78"/>
      <c r="H91" s="78"/>
      <c r="I91" s="78"/>
    </row>
    <row r="92" spans="1:9" s="91" customFormat="1" ht="16.5">
      <c r="A92" s="93" t="s">
        <v>147</v>
      </c>
      <c r="B92" s="93" t="s">
        <v>148</v>
      </c>
      <c r="C92" s="93"/>
      <c r="D92" s="93"/>
      <c r="E92" s="78"/>
      <c r="F92" s="78"/>
      <c r="G92" s="78"/>
      <c r="H92" s="78"/>
      <c r="I92" s="78"/>
    </row>
    <row r="93" spans="1:9" ht="16.5">
      <c r="A93" s="78"/>
      <c r="B93" s="69"/>
      <c r="C93" s="69"/>
      <c r="D93" s="69"/>
      <c r="E93" s="69"/>
      <c r="F93" s="69"/>
      <c r="G93" s="69"/>
      <c r="H93" s="69"/>
      <c r="I93" s="69"/>
    </row>
    <row r="94" spans="1:9" ht="37.5" customHeight="1">
      <c r="A94" s="78"/>
      <c r="B94" s="270" t="s">
        <v>267</v>
      </c>
      <c r="C94" s="270"/>
      <c r="D94" s="270"/>
      <c r="E94" s="270"/>
      <c r="F94" s="270"/>
      <c r="G94" s="270"/>
      <c r="H94" s="270"/>
      <c r="I94" s="217"/>
    </row>
    <row r="95" spans="1:9" ht="16.5">
      <c r="A95" s="78"/>
      <c r="B95" s="69"/>
      <c r="C95" s="69"/>
      <c r="D95" s="69"/>
      <c r="E95" s="69"/>
      <c r="F95" s="69"/>
      <c r="G95" s="69"/>
      <c r="H95" s="69"/>
      <c r="I95" s="69"/>
    </row>
    <row r="96" spans="1:9" ht="16.5">
      <c r="A96" s="78"/>
      <c r="B96" s="69"/>
      <c r="C96" s="69"/>
      <c r="D96" s="69"/>
      <c r="E96" s="69"/>
      <c r="F96" s="69"/>
      <c r="G96" s="69"/>
      <c r="H96" s="69"/>
      <c r="I96" s="69"/>
    </row>
    <row r="97" spans="1:9" ht="16.5">
      <c r="A97" s="90" t="s">
        <v>86</v>
      </c>
      <c r="B97" s="67" t="s">
        <v>168</v>
      </c>
      <c r="C97" s="67"/>
      <c r="D97" s="67"/>
      <c r="E97" s="67"/>
      <c r="F97" s="67"/>
      <c r="G97" s="67"/>
      <c r="H97" s="67"/>
      <c r="I97" s="69"/>
    </row>
    <row r="98" spans="1:9" ht="16.5">
      <c r="A98" s="90"/>
      <c r="B98" s="69"/>
      <c r="C98" s="69"/>
      <c r="D98" s="69"/>
      <c r="E98" s="69"/>
      <c r="F98" s="69"/>
      <c r="G98" s="69"/>
      <c r="H98" s="69"/>
      <c r="I98" s="69"/>
    </row>
    <row r="99" spans="1:9" ht="33" customHeight="1">
      <c r="A99" s="90"/>
      <c r="B99" s="259" t="s">
        <v>241</v>
      </c>
      <c r="C99" s="259"/>
      <c r="D99" s="259"/>
      <c r="E99" s="259"/>
      <c r="F99" s="259"/>
      <c r="G99" s="259"/>
      <c r="H99" s="259"/>
      <c r="I99" s="69"/>
    </row>
    <row r="100" spans="1:9" ht="16.5">
      <c r="A100" s="90"/>
      <c r="B100" s="67"/>
      <c r="C100" s="67"/>
      <c r="D100" s="67"/>
      <c r="E100" s="67"/>
      <c r="F100" s="69"/>
      <c r="G100" s="67"/>
      <c r="H100" s="69"/>
      <c r="I100" s="69"/>
    </row>
    <row r="101" spans="1:12" ht="16.5">
      <c r="A101" s="90" t="s">
        <v>87</v>
      </c>
      <c r="B101" s="93" t="s">
        <v>40</v>
      </c>
      <c r="C101" s="67"/>
      <c r="D101" s="67"/>
      <c r="E101" s="67"/>
      <c r="F101" s="69"/>
      <c r="G101" s="185" t="s">
        <v>51</v>
      </c>
      <c r="H101" s="69"/>
      <c r="I101" s="69"/>
      <c r="L101" s="9"/>
    </row>
    <row r="102" spans="1:12" ht="16.5">
      <c r="A102" s="90"/>
      <c r="B102" s="78"/>
      <c r="C102" s="69"/>
      <c r="D102" s="69"/>
      <c r="E102" s="69"/>
      <c r="F102" s="185" t="s">
        <v>215</v>
      </c>
      <c r="G102" s="185" t="s">
        <v>49</v>
      </c>
      <c r="H102" s="69"/>
      <c r="I102" s="69"/>
      <c r="L102" s="9"/>
    </row>
    <row r="103" spans="1:12" ht="16.5">
      <c r="A103" s="90"/>
      <c r="B103" s="78"/>
      <c r="C103" s="69"/>
      <c r="D103" s="69"/>
      <c r="E103" s="69"/>
      <c r="F103" s="185" t="s">
        <v>50</v>
      </c>
      <c r="G103" s="185" t="s">
        <v>52</v>
      </c>
      <c r="H103" s="69"/>
      <c r="I103" s="69"/>
      <c r="L103" s="9"/>
    </row>
    <row r="104" spans="1:12" ht="16.5">
      <c r="A104" s="90"/>
      <c r="B104" s="78"/>
      <c r="C104" s="69"/>
      <c r="D104" s="69"/>
      <c r="E104" s="69"/>
      <c r="F104" s="186" t="str">
        <f>+PL!C14</f>
        <v>31/03/2008</v>
      </c>
      <c r="G104" s="186" t="str">
        <f>+PL!G14</f>
        <v>31/03/2008</v>
      </c>
      <c r="H104" s="69"/>
      <c r="I104" s="69"/>
      <c r="L104" s="9"/>
    </row>
    <row r="105" spans="1:12" ht="16.5">
      <c r="A105" s="90"/>
      <c r="B105" s="78"/>
      <c r="C105" s="69"/>
      <c r="D105" s="69"/>
      <c r="E105" s="69"/>
      <c r="F105" s="185" t="s">
        <v>32</v>
      </c>
      <c r="G105" s="185" t="s">
        <v>32</v>
      </c>
      <c r="H105" s="69"/>
      <c r="I105" s="69"/>
      <c r="L105" s="9"/>
    </row>
    <row r="106" spans="1:12" ht="16.5">
      <c r="A106" s="90"/>
      <c r="B106" s="78" t="s">
        <v>117</v>
      </c>
      <c r="C106" s="69"/>
      <c r="D106" s="69"/>
      <c r="E106" s="69"/>
      <c r="F106" s="96"/>
      <c r="G106" s="96"/>
      <c r="H106" s="69"/>
      <c r="I106" s="69"/>
      <c r="L106" s="9"/>
    </row>
    <row r="107" spans="1:12" ht="16.5">
      <c r="A107" s="90"/>
      <c r="B107" s="133" t="s">
        <v>134</v>
      </c>
      <c r="C107" s="97"/>
      <c r="D107" s="97"/>
      <c r="E107" s="69"/>
      <c r="F107" s="96">
        <v>0</v>
      </c>
      <c r="G107" s="96">
        <v>0</v>
      </c>
      <c r="H107" s="69"/>
      <c r="I107" s="217"/>
      <c r="L107" s="9"/>
    </row>
    <row r="108" spans="1:12" ht="16.5" hidden="1">
      <c r="A108" s="90"/>
      <c r="B108" s="133" t="s">
        <v>135</v>
      </c>
      <c r="C108" s="97"/>
      <c r="D108" s="97"/>
      <c r="E108" s="69"/>
      <c r="F108" s="96">
        <v>0</v>
      </c>
      <c r="G108" s="96">
        <v>0</v>
      </c>
      <c r="H108" s="69"/>
      <c r="I108" s="217" t="s">
        <v>248</v>
      </c>
      <c r="L108" s="9"/>
    </row>
    <row r="109" spans="1:12" ht="16.5">
      <c r="A109" s="90"/>
      <c r="B109" s="78" t="s">
        <v>61</v>
      </c>
      <c r="C109" s="69"/>
      <c r="D109" s="69"/>
      <c r="E109" s="69"/>
      <c r="F109" s="222">
        <v>85</v>
      </c>
      <c r="G109" s="222">
        <v>532</v>
      </c>
      <c r="H109" s="69"/>
      <c r="I109" s="217"/>
      <c r="L109" s="9"/>
    </row>
    <row r="110" spans="1:12" ht="18.75" customHeight="1" thickBot="1">
      <c r="A110" s="90"/>
      <c r="B110" s="78"/>
      <c r="C110" s="69"/>
      <c r="D110" s="69"/>
      <c r="E110" s="69"/>
      <c r="F110" s="223">
        <f>SUM(F107:F109)</f>
        <v>85</v>
      </c>
      <c r="G110" s="223">
        <f>SUM(G107:G109)</f>
        <v>532</v>
      </c>
      <c r="H110" s="72"/>
      <c r="I110" s="69"/>
      <c r="L110" s="9"/>
    </row>
    <row r="111" spans="1:12" ht="18.75" customHeight="1" thickTop="1">
      <c r="A111" s="90"/>
      <c r="B111" s="78"/>
      <c r="C111" s="69"/>
      <c r="D111" s="69"/>
      <c r="E111" s="69"/>
      <c r="F111" s="77"/>
      <c r="G111" s="75"/>
      <c r="H111" s="77"/>
      <c r="I111" s="69"/>
      <c r="L111" s="9"/>
    </row>
    <row r="112" spans="1:12" ht="56.25" customHeight="1">
      <c r="A112" s="90"/>
      <c r="B112" s="270" t="s">
        <v>233</v>
      </c>
      <c r="C112" s="261"/>
      <c r="D112" s="261"/>
      <c r="E112" s="261"/>
      <c r="F112" s="261"/>
      <c r="G112" s="261"/>
      <c r="H112" s="262"/>
      <c r="I112" s="69"/>
      <c r="L112" s="9"/>
    </row>
    <row r="113" spans="1:12" ht="18.75" customHeight="1">
      <c r="A113" s="90"/>
      <c r="B113" s="78"/>
      <c r="C113" s="78"/>
      <c r="D113" s="78"/>
      <c r="E113" s="69"/>
      <c r="F113" s="77"/>
      <c r="G113" s="74"/>
      <c r="H113" s="77"/>
      <c r="I113" s="69"/>
      <c r="L113" s="9"/>
    </row>
    <row r="114" spans="1:12" ht="18.75" customHeight="1">
      <c r="A114" s="90"/>
      <c r="B114" s="78"/>
      <c r="C114" s="78"/>
      <c r="D114" s="78"/>
      <c r="E114" s="78"/>
      <c r="F114" s="79"/>
      <c r="G114" s="74"/>
      <c r="H114" s="77"/>
      <c r="I114" s="69"/>
      <c r="L114" s="9"/>
    </row>
    <row r="115" spans="1:12" ht="16.5">
      <c r="A115" s="90" t="s">
        <v>88</v>
      </c>
      <c r="B115" s="93" t="s">
        <v>124</v>
      </c>
      <c r="C115" s="67"/>
      <c r="D115" s="67"/>
      <c r="E115" s="67"/>
      <c r="F115" s="69"/>
      <c r="G115" s="69"/>
      <c r="H115" s="69"/>
      <c r="I115" s="69"/>
      <c r="L115" s="9"/>
    </row>
    <row r="116" spans="1:12" ht="16.5">
      <c r="A116" s="90"/>
      <c r="B116" s="93"/>
      <c r="C116" s="67"/>
      <c r="D116" s="67"/>
      <c r="E116" s="67"/>
      <c r="F116" s="69"/>
      <c r="G116" s="69"/>
      <c r="H116" s="69"/>
      <c r="I116" s="69"/>
      <c r="L116" s="9"/>
    </row>
    <row r="117" spans="1:12" ht="16.5">
      <c r="A117" s="90"/>
      <c r="B117" s="78" t="s">
        <v>24</v>
      </c>
      <c r="C117" s="69"/>
      <c r="D117" s="69"/>
      <c r="E117" s="69"/>
      <c r="F117" s="69"/>
      <c r="G117" s="69"/>
      <c r="H117" s="69"/>
      <c r="I117" s="69"/>
      <c r="L117" s="9"/>
    </row>
    <row r="118" spans="1:12" s="10" customFormat="1" ht="16.5">
      <c r="A118" s="134"/>
      <c r="B118" s="78"/>
      <c r="C118" s="69"/>
      <c r="D118" s="69"/>
      <c r="E118" s="69"/>
      <c r="F118" s="69"/>
      <c r="G118" s="69"/>
      <c r="H118" s="69"/>
      <c r="I118" s="69"/>
      <c r="L118" s="11"/>
    </row>
    <row r="119" spans="1:12" ht="16.5">
      <c r="A119" s="90" t="s">
        <v>89</v>
      </c>
      <c r="B119" s="93" t="s">
        <v>41</v>
      </c>
      <c r="C119" s="67"/>
      <c r="D119" s="67"/>
      <c r="E119" s="67"/>
      <c r="F119" s="69"/>
      <c r="G119" s="69"/>
      <c r="H119" s="69"/>
      <c r="I119" s="69"/>
      <c r="L119" s="9"/>
    </row>
    <row r="120" spans="1:12" ht="16.5">
      <c r="A120" s="90"/>
      <c r="B120" s="93"/>
      <c r="C120" s="67"/>
      <c r="D120" s="67"/>
      <c r="E120" s="67"/>
      <c r="F120" s="69"/>
      <c r="G120" s="69"/>
      <c r="H120" s="69"/>
      <c r="I120" s="69"/>
      <c r="L120" s="9"/>
    </row>
    <row r="121" spans="1:12" ht="16.5">
      <c r="A121" s="90"/>
      <c r="B121" s="78" t="s">
        <v>25</v>
      </c>
      <c r="C121" s="69"/>
      <c r="D121" s="69"/>
      <c r="E121" s="69"/>
      <c r="F121" s="69"/>
      <c r="G121" s="69"/>
      <c r="H121" s="69"/>
      <c r="I121" s="69"/>
      <c r="L121" s="9"/>
    </row>
    <row r="122" spans="1:12" ht="16.5">
      <c r="A122" s="90"/>
      <c r="B122" s="78"/>
      <c r="C122" s="69"/>
      <c r="D122" s="69"/>
      <c r="E122" s="69"/>
      <c r="F122" s="69"/>
      <c r="G122" s="69"/>
      <c r="H122" s="69"/>
      <c r="I122" s="69"/>
      <c r="L122" s="9"/>
    </row>
    <row r="123" spans="1:12" ht="16.5">
      <c r="A123" s="90" t="s">
        <v>90</v>
      </c>
      <c r="B123" s="93" t="s">
        <v>43</v>
      </c>
      <c r="C123" s="67"/>
      <c r="D123" s="67"/>
      <c r="E123" s="67"/>
      <c r="F123" s="69"/>
      <c r="G123" s="69"/>
      <c r="H123" s="69"/>
      <c r="I123" s="69"/>
      <c r="L123" s="9"/>
    </row>
    <row r="124" spans="1:12" ht="16.5">
      <c r="A124" s="90"/>
      <c r="B124" s="78"/>
      <c r="C124" s="69"/>
      <c r="D124" s="69"/>
      <c r="E124" s="69"/>
      <c r="F124" s="69"/>
      <c r="G124" s="69"/>
      <c r="H124" s="69"/>
      <c r="I124" s="69"/>
      <c r="L124" s="9"/>
    </row>
    <row r="125" spans="1:12" ht="23.25" customHeight="1">
      <c r="A125" s="90"/>
      <c r="B125" s="270" t="s">
        <v>254</v>
      </c>
      <c r="C125" s="271"/>
      <c r="D125" s="271"/>
      <c r="E125" s="271"/>
      <c r="F125" s="271"/>
      <c r="G125" s="271"/>
      <c r="H125" s="272"/>
      <c r="I125" s="217"/>
      <c r="L125" s="9"/>
    </row>
    <row r="126" spans="1:12" ht="16.5" customHeight="1">
      <c r="A126" s="90"/>
      <c r="B126" s="195"/>
      <c r="C126" s="221"/>
      <c r="D126" s="221"/>
      <c r="E126" s="221"/>
      <c r="F126" s="221"/>
      <c r="G126" s="221"/>
      <c r="H126" s="221"/>
      <c r="I126" s="69"/>
      <c r="L126" s="9"/>
    </row>
    <row r="127" spans="1:12" ht="16.5">
      <c r="A127" s="90" t="s">
        <v>91</v>
      </c>
      <c r="B127" s="93" t="s">
        <v>92</v>
      </c>
      <c r="C127" s="67"/>
      <c r="D127" s="67"/>
      <c r="E127" s="67"/>
      <c r="F127" s="67"/>
      <c r="G127" s="67"/>
      <c r="H127" s="67"/>
      <c r="I127" s="67"/>
      <c r="L127" s="9"/>
    </row>
    <row r="128" spans="1:12" ht="16.5">
      <c r="A128" s="90"/>
      <c r="B128" s="78"/>
      <c r="C128" s="69"/>
      <c r="D128" s="69"/>
      <c r="E128" s="69"/>
      <c r="F128" s="69"/>
      <c r="G128" s="69"/>
      <c r="H128" s="69"/>
      <c r="I128" s="69"/>
      <c r="L128" s="9"/>
    </row>
    <row r="129" spans="1:12" ht="39.75" customHeight="1">
      <c r="A129" s="90"/>
      <c r="B129" s="266" t="s">
        <v>256</v>
      </c>
      <c r="C129" s="261"/>
      <c r="D129" s="261"/>
      <c r="E129" s="261"/>
      <c r="F129" s="261"/>
      <c r="G129" s="261"/>
      <c r="H129" s="262"/>
      <c r="I129" s="69"/>
      <c r="L129" s="9"/>
    </row>
    <row r="130" spans="1:12" ht="16.5" customHeight="1">
      <c r="A130" s="90"/>
      <c r="B130" s="195"/>
      <c r="C130" s="194"/>
      <c r="D130" s="194"/>
      <c r="E130" s="194"/>
      <c r="F130" s="194"/>
      <c r="G130" s="194"/>
      <c r="H130" s="194"/>
      <c r="I130" s="69"/>
      <c r="L130" s="9"/>
    </row>
    <row r="131" spans="1:12" ht="33" customHeight="1">
      <c r="A131" s="90"/>
      <c r="B131" s="195"/>
      <c r="C131" s="194"/>
      <c r="D131" s="194"/>
      <c r="E131" s="194"/>
      <c r="F131" s="202" t="s">
        <v>203</v>
      </c>
      <c r="G131" s="202" t="s">
        <v>255</v>
      </c>
      <c r="H131" s="201" t="s">
        <v>210</v>
      </c>
      <c r="I131" s="69"/>
      <c r="L131" s="9"/>
    </row>
    <row r="132" spans="1:12" ht="16.5" customHeight="1">
      <c r="A132" s="90"/>
      <c r="B132" s="195"/>
      <c r="C132" s="194"/>
      <c r="D132" s="194"/>
      <c r="E132" s="194"/>
      <c r="F132" s="202" t="s">
        <v>32</v>
      </c>
      <c r="G132" s="202" t="s">
        <v>32</v>
      </c>
      <c r="H132" s="202" t="s">
        <v>32</v>
      </c>
      <c r="I132" s="69"/>
      <c r="L132" s="9"/>
    </row>
    <row r="133" spans="1:12" ht="16.5" customHeight="1">
      <c r="A133" s="90"/>
      <c r="B133" s="195"/>
      <c r="C133" s="194"/>
      <c r="D133" s="194"/>
      <c r="E133" s="194"/>
      <c r="F133" s="194"/>
      <c r="G133" s="194"/>
      <c r="H133" s="194"/>
      <c r="I133" s="69"/>
      <c r="L133" s="9"/>
    </row>
    <row r="134" spans="1:12" ht="16.5" customHeight="1">
      <c r="A134" s="90"/>
      <c r="B134" s="78" t="s">
        <v>204</v>
      </c>
      <c r="C134" s="194"/>
      <c r="D134" s="194"/>
      <c r="E134" s="194"/>
      <c r="F134" s="203">
        <v>4000</v>
      </c>
      <c r="G134" s="224">
        <v>3807</v>
      </c>
      <c r="H134" s="203">
        <f>+F134-G134</f>
        <v>193</v>
      </c>
      <c r="I134" s="217"/>
      <c r="L134" s="9"/>
    </row>
    <row r="135" spans="1:12" ht="16.5" customHeight="1">
      <c r="A135" s="90"/>
      <c r="B135" s="78" t="s">
        <v>205</v>
      </c>
      <c r="C135" s="194"/>
      <c r="D135" s="194"/>
      <c r="E135" s="194"/>
      <c r="F135" s="203">
        <v>5000</v>
      </c>
      <c r="G135" s="203">
        <v>0</v>
      </c>
      <c r="H135" s="203">
        <f>+F135-G135</f>
        <v>5000</v>
      </c>
      <c r="I135" s="69"/>
      <c r="L135" s="9"/>
    </row>
    <row r="136" spans="1:12" ht="16.5" customHeight="1">
      <c r="A136" s="90"/>
      <c r="B136" s="78" t="s">
        <v>206</v>
      </c>
      <c r="C136" s="194"/>
      <c r="D136" s="194"/>
      <c r="E136" s="194"/>
      <c r="F136" s="203">
        <v>1213</v>
      </c>
      <c r="G136" s="203">
        <v>1213</v>
      </c>
      <c r="H136" s="203">
        <f>+F136-G136</f>
        <v>0</v>
      </c>
      <c r="I136" s="69"/>
      <c r="L136" s="9"/>
    </row>
    <row r="137" spans="1:12" ht="16.5" customHeight="1">
      <c r="A137" s="90"/>
      <c r="B137" s="78" t="s">
        <v>207</v>
      </c>
      <c r="C137" s="194"/>
      <c r="D137" s="194"/>
      <c r="E137" s="194"/>
      <c r="F137" s="203">
        <v>2000</v>
      </c>
      <c r="G137" s="203">
        <v>1948</v>
      </c>
      <c r="H137" s="203">
        <f>+F137-G137</f>
        <v>52</v>
      </c>
      <c r="I137" s="69"/>
      <c r="L137" s="9"/>
    </row>
    <row r="138" spans="1:12" ht="16.5" customHeight="1" thickBot="1">
      <c r="A138" s="90"/>
      <c r="B138" s="78"/>
      <c r="C138" s="194"/>
      <c r="D138" s="194"/>
      <c r="E138" s="194"/>
      <c r="F138" s="204">
        <f>SUM(F134:F137)</f>
        <v>12213</v>
      </c>
      <c r="G138" s="204">
        <f>SUM(G134:G137)</f>
        <v>6968</v>
      </c>
      <c r="H138" s="204">
        <f>SUM(H134:H137)</f>
        <v>5245</v>
      </c>
      <c r="I138" s="69"/>
      <c r="L138" s="9"/>
    </row>
    <row r="139" spans="1:12" ht="16.5" customHeight="1" thickTop="1">
      <c r="A139" s="90"/>
      <c r="C139" s="194"/>
      <c r="D139" s="194"/>
      <c r="E139" s="194"/>
      <c r="F139" s="194"/>
      <c r="G139" s="194"/>
      <c r="H139" s="194"/>
      <c r="I139" s="69"/>
      <c r="L139" s="9"/>
    </row>
    <row r="140" spans="1:12" ht="51" customHeight="1">
      <c r="A140" s="90"/>
      <c r="B140" s="205" t="s">
        <v>208</v>
      </c>
      <c r="C140" s="258" t="s">
        <v>209</v>
      </c>
      <c r="D140" s="258"/>
      <c r="E140" s="258"/>
      <c r="F140" s="258"/>
      <c r="G140" s="258"/>
      <c r="H140" s="258"/>
      <c r="I140" s="207"/>
      <c r="L140" s="9"/>
    </row>
    <row r="141" spans="1:12" ht="16.5" customHeight="1">
      <c r="A141" s="90"/>
      <c r="B141" s="195"/>
      <c r="C141" s="194"/>
      <c r="D141" s="194"/>
      <c r="E141" s="194"/>
      <c r="F141" s="194"/>
      <c r="G141" s="194"/>
      <c r="H141" s="194"/>
      <c r="I141" s="69"/>
      <c r="L141" s="9"/>
    </row>
    <row r="142" spans="1:12" ht="16.5">
      <c r="A142" s="90" t="s">
        <v>93</v>
      </c>
      <c r="B142" s="93" t="s">
        <v>45</v>
      </c>
      <c r="C142" s="67"/>
      <c r="D142" s="67"/>
      <c r="E142" s="69"/>
      <c r="F142" s="69"/>
      <c r="G142" s="69"/>
      <c r="H142" s="69"/>
      <c r="I142" s="69"/>
      <c r="L142" s="9"/>
    </row>
    <row r="143" spans="1:12" ht="16.5">
      <c r="A143" s="90"/>
      <c r="B143" s="93"/>
      <c r="C143" s="67"/>
      <c r="D143" s="67"/>
      <c r="E143" s="69"/>
      <c r="F143" s="69"/>
      <c r="G143" s="69"/>
      <c r="H143" s="69"/>
      <c r="I143" s="69"/>
      <c r="L143" s="9"/>
    </row>
    <row r="144" spans="1:12" ht="16.5">
      <c r="A144" s="66"/>
      <c r="B144" s="71" t="s">
        <v>249</v>
      </c>
      <c r="C144" s="69"/>
      <c r="D144" s="69"/>
      <c r="E144" s="69"/>
      <c r="F144" s="69"/>
      <c r="G144" s="69"/>
      <c r="H144" s="69"/>
      <c r="I144" s="80"/>
      <c r="L144" s="9"/>
    </row>
    <row r="145" spans="1:12" ht="16.5">
      <c r="A145" s="66"/>
      <c r="B145" s="69"/>
      <c r="C145" s="69"/>
      <c r="D145" s="69"/>
      <c r="E145" s="69"/>
      <c r="F145" s="69"/>
      <c r="G145" s="69"/>
      <c r="H145" s="69"/>
      <c r="I145" s="69"/>
      <c r="L145" s="9"/>
    </row>
    <row r="146" spans="1:12" ht="16.5">
      <c r="A146" s="69"/>
      <c r="B146" s="69"/>
      <c r="C146" s="69"/>
      <c r="D146" s="69"/>
      <c r="E146" s="69"/>
      <c r="F146" s="69"/>
      <c r="G146" s="185" t="s">
        <v>32</v>
      </c>
      <c r="H146" s="69"/>
      <c r="I146" s="69"/>
      <c r="L146" s="9"/>
    </row>
    <row r="147" spans="1:12" ht="16.5">
      <c r="A147" s="66"/>
      <c r="B147" s="69" t="s">
        <v>121</v>
      </c>
      <c r="C147" s="69"/>
      <c r="D147" s="69"/>
      <c r="E147" s="69"/>
      <c r="F147" s="69"/>
      <c r="G147" s="81"/>
      <c r="H147" s="69"/>
      <c r="I147" s="69"/>
      <c r="L147" s="9"/>
    </row>
    <row r="148" spans="1:12" ht="16.5">
      <c r="A148" s="66"/>
      <c r="B148" s="69" t="s">
        <v>118</v>
      </c>
      <c r="C148" s="69"/>
      <c r="D148" s="69"/>
      <c r="E148" s="69"/>
      <c r="F148" s="69"/>
      <c r="G148" s="225">
        <v>0</v>
      </c>
      <c r="H148" s="69"/>
      <c r="I148" s="69"/>
      <c r="L148" s="9"/>
    </row>
    <row r="149" spans="1:12" ht="16.5">
      <c r="A149" s="66"/>
      <c r="B149" s="69" t="s">
        <v>119</v>
      </c>
      <c r="C149" s="69"/>
      <c r="D149" s="69"/>
      <c r="E149" s="69"/>
      <c r="F149" s="69"/>
      <c r="G149" s="226">
        <f>1725+985+4440</f>
        <v>7150</v>
      </c>
      <c r="H149" s="69"/>
      <c r="I149" s="69"/>
      <c r="L149" s="9"/>
    </row>
    <row r="150" spans="1:12" ht="16.5">
      <c r="A150" s="66"/>
      <c r="B150" s="69"/>
      <c r="C150" s="69"/>
      <c r="D150" s="69"/>
      <c r="E150" s="69"/>
      <c r="F150" s="69"/>
      <c r="G150" s="227">
        <f>SUM(G148:G149)</f>
        <v>7150</v>
      </c>
      <c r="H150" s="69"/>
      <c r="I150" s="69"/>
      <c r="L150" s="9"/>
    </row>
    <row r="151" spans="1:12" ht="16.5">
      <c r="A151" s="66"/>
      <c r="B151" s="69" t="s">
        <v>120</v>
      </c>
      <c r="C151" s="69"/>
      <c r="D151" s="69"/>
      <c r="E151" s="69"/>
      <c r="F151" s="69"/>
      <c r="G151" s="96"/>
      <c r="H151" s="69"/>
      <c r="I151" s="69"/>
      <c r="L151" s="9"/>
    </row>
    <row r="152" spans="1:12" ht="16.5">
      <c r="A152" s="66"/>
      <c r="B152" s="69" t="s">
        <v>118</v>
      </c>
      <c r="C152" s="69"/>
      <c r="D152" s="69"/>
      <c r="E152" s="69"/>
      <c r="F152" s="69"/>
      <c r="G152" s="225">
        <v>35000</v>
      </c>
      <c r="H152" s="69"/>
      <c r="I152" s="69"/>
      <c r="L152" s="9"/>
    </row>
    <row r="153" spans="1:12" ht="16.5">
      <c r="A153" s="66"/>
      <c r="B153" s="69" t="s">
        <v>119</v>
      </c>
      <c r="C153" s="69"/>
      <c r="D153" s="69"/>
      <c r="E153" s="69"/>
      <c r="F153" s="69"/>
      <c r="G153" s="226">
        <f>6630+834</f>
        <v>7464</v>
      </c>
      <c r="H153" s="69"/>
      <c r="I153" s="217"/>
      <c r="L153" s="9"/>
    </row>
    <row r="154" spans="1:12" ht="16.5">
      <c r="A154" s="66"/>
      <c r="B154" s="69"/>
      <c r="C154" s="69"/>
      <c r="D154" s="69"/>
      <c r="E154" s="69"/>
      <c r="F154" s="69"/>
      <c r="G154" s="96">
        <f>SUM(G152:G153)</f>
        <v>42464</v>
      </c>
      <c r="H154" s="69"/>
      <c r="I154" s="69"/>
      <c r="L154" s="9"/>
    </row>
    <row r="155" spans="1:12" ht="16.5">
      <c r="A155" s="66"/>
      <c r="B155" s="69"/>
      <c r="C155" s="69"/>
      <c r="D155" s="69"/>
      <c r="E155" s="69"/>
      <c r="F155" s="69"/>
      <c r="G155" s="96"/>
      <c r="H155" s="69"/>
      <c r="I155" s="69"/>
      <c r="L155" s="9"/>
    </row>
    <row r="156" spans="1:12" ht="17.25" thickBot="1">
      <c r="A156" s="66"/>
      <c r="B156" s="69" t="s">
        <v>110</v>
      </c>
      <c r="C156" s="69"/>
      <c r="D156" s="69"/>
      <c r="E156" s="67"/>
      <c r="F156" s="69"/>
      <c r="G156" s="223">
        <f>+G150+G154</f>
        <v>49614</v>
      </c>
      <c r="H156" s="69"/>
      <c r="I156" s="69"/>
      <c r="L156" s="9"/>
    </row>
    <row r="157" spans="1:12" ht="17.25" thickTop="1">
      <c r="A157" s="66"/>
      <c r="B157" s="69"/>
      <c r="C157" s="69"/>
      <c r="D157" s="69"/>
      <c r="E157" s="67"/>
      <c r="F157" s="69"/>
      <c r="G157" s="100"/>
      <c r="H157" s="69"/>
      <c r="I157" s="69"/>
      <c r="L157" s="9"/>
    </row>
    <row r="158" spans="1:12" ht="16.5">
      <c r="A158" s="66"/>
      <c r="B158" s="69" t="s">
        <v>257</v>
      </c>
      <c r="C158" s="69"/>
      <c r="D158" s="69"/>
      <c r="E158" s="67"/>
      <c r="F158" s="69"/>
      <c r="G158" s="100"/>
      <c r="H158" s="69"/>
      <c r="I158" s="69"/>
      <c r="L158" s="9"/>
    </row>
    <row r="159" spans="1:12" ht="16.5">
      <c r="A159" s="66"/>
      <c r="B159" s="69"/>
      <c r="C159" s="69"/>
      <c r="D159" s="69"/>
      <c r="E159" s="67"/>
      <c r="F159" s="69"/>
      <c r="G159" s="73"/>
      <c r="H159" s="69"/>
      <c r="I159" s="69"/>
      <c r="L159" s="9"/>
    </row>
    <row r="160" spans="1:12" ht="16.5">
      <c r="A160" s="66" t="s">
        <v>94</v>
      </c>
      <c r="B160" s="67" t="s">
        <v>46</v>
      </c>
      <c r="C160" s="67"/>
      <c r="D160" s="67"/>
      <c r="E160" s="69"/>
      <c r="F160" s="69"/>
      <c r="G160" s="69"/>
      <c r="H160" s="69"/>
      <c r="I160" s="69"/>
      <c r="L160" s="9"/>
    </row>
    <row r="161" spans="1:12" ht="16.5">
      <c r="A161" s="66"/>
      <c r="B161" s="69"/>
      <c r="C161" s="69"/>
      <c r="D161" s="69"/>
      <c r="E161" s="69"/>
      <c r="F161" s="69"/>
      <c r="G161" s="69"/>
      <c r="H161" s="69"/>
      <c r="I161" s="69"/>
      <c r="L161" s="9"/>
    </row>
    <row r="162" spans="1:12" ht="16.5">
      <c r="A162" s="66"/>
      <c r="B162" s="69" t="s">
        <v>106</v>
      </c>
      <c r="C162" s="69"/>
      <c r="D162" s="69"/>
      <c r="E162" s="67"/>
      <c r="F162" s="69"/>
      <c r="G162" s="69"/>
      <c r="H162" s="69"/>
      <c r="I162" s="69"/>
      <c r="L162" s="9"/>
    </row>
    <row r="163" spans="1:12" ht="15.75" customHeight="1">
      <c r="A163" s="66"/>
      <c r="B163" s="69"/>
      <c r="C163" s="69"/>
      <c r="D163" s="69"/>
      <c r="E163" s="69"/>
      <c r="F163" s="69"/>
      <c r="G163" s="69"/>
      <c r="H163" s="69"/>
      <c r="I163" s="69"/>
      <c r="L163" s="9"/>
    </row>
    <row r="164" spans="1:12" ht="16.5">
      <c r="A164" s="66" t="s">
        <v>95</v>
      </c>
      <c r="B164" s="67" t="s">
        <v>47</v>
      </c>
      <c r="C164" s="67"/>
      <c r="D164" s="67"/>
      <c r="E164" s="69"/>
      <c r="F164" s="69"/>
      <c r="G164" s="69"/>
      <c r="H164" s="69"/>
      <c r="I164" s="69"/>
      <c r="L164" s="9"/>
    </row>
    <row r="165" spans="1:12" ht="16.5">
      <c r="A165" s="66"/>
      <c r="B165" s="69"/>
      <c r="C165" s="69"/>
      <c r="D165" s="69"/>
      <c r="E165" s="69"/>
      <c r="F165" s="69"/>
      <c r="G165" s="69"/>
      <c r="H165" s="69"/>
      <c r="I165" s="69"/>
      <c r="L165" s="9"/>
    </row>
    <row r="166" spans="1:12" ht="16.5">
      <c r="A166" s="66"/>
      <c r="B166" s="69" t="s">
        <v>105</v>
      </c>
      <c r="C166" s="69"/>
      <c r="D166" s="69"/>
      <c r="E166" s="67"/>
      <c r="F166" s="69"/>
      <c r="G166" s="69"/>
      <c r="H166" s="69"/>
      <c r="I166" s="69"/>
      <c r="L166" s="9"/>
    </row>
    <row r="167" spans="1:12" ht="16.5">
      <c r="A167" s="66"/>
      <c r="B167" s="69"/>
      <c r="C167" s="69"/>
      <c r="D167" s="69"/>
      <c r="E167" s="67"/>
      <c r="F167" s="69"/>
      <c r="G167" s="69"/>
      <c r="H167" s="69"/>
      <c r="I167" s="69"/>
      <c r="L167" s="9"/>
    </row>
    <row r="168" spans="1:12" s="91" customFormat="1" ht="16.5">
      <c r="A168" s="90" t="s">
        <v>96</v>
      </c>
      <c r="B168" s="93" t="s">
        <v>48</v>
      </c>
      <c r="C168" s="93"/>
      <c r="D168" s="93"/>
      <c r="E168" s="93"/>
      <c r="F168" s="78"/>
      <c r="G168" s="78"/>
      <c r="H168" s="78"/>
      <c r="I168" s="78"/>
      <c r="L168" s="92"/>
    </row>
    <row r="169" spans="1:12" ht="16.5">
      <c r="A169" s="66"/>
      <c r="B169" s="69"/>
      <c r="C169" s="69"/>
      <c r="D169" s="69"/>
      <c r="E169" s="69"/>
      <c r="F169" s="69"/>
      <c r="G169" s="69"/>
      <c r="H169" s="69"/>
      <c r="I169" s="69"/>
      <c r="L169" s="9"/>
    </row>
    <row r="170" spans="1:12" ht="16.5">
      <c r="A170" s="66"/>
      <c r="B170" s="69" t="s">
        <v>142</v>
      </c>
      <c r="C170" s="69"/>
      <c r="D170" s="69"/>
      <c r="E170" s="69"/>
      <c r="F170" s="69"/>
      <c r="G170" s="69"/>
      <c r="H170" s="69"/>
      <c r="I170" s="69"/>
      <c r="L170" s="9"/>
    </row>
    <row r="171" spans="1:12" ht="16.5">
      <c r="A171" s="66"/>
      <c r="B171" s="69"/>
      <c r="C171" s="69"/>
      <c r="D171" s="69"/>
      <c r="E171" s="69"/>
      <c r="F171" s="69"/>
      <c r="G171" s="69"/>
      <c r="H171" s="69"/>
      <c r="I171" s="69"/>
      <c r="L171" s="9"/>
    </row>
    <row r="172" spans="1:12" ht="16.5">
      <c r="A172" s="66" t="s">
        <v>97</v>
      </c>
      <c r="B172" s="67" t="s">
        <v>98</v>
      </c>
      <c r="C172" s="67"/>
      <c r="D172" s="67"/>
      <c r="E172" s="67"/>
      <c r="F172" s="69"/>
      <c r="G172" s="69"/>
      <c r="H172" s="69"/>
      <c r="I172" s="69"/>
      <c r="L172" s="9"/>
    </row>
    <row r="173" spans="1:12" s="10" customFormat="1" ht="16.5">
      <c r="A173" s="71"/>
      <c r="B173" s="69"/>
      <c r="C173" s="69"/>
      <c r="D173" s="69"/>
      <c r="E173" s="69"/>
      <c r="F173" s="69"/>
      <c r="G173" s="185" t="s">
        <v>51</v>
      </c>
      <c r="I173" s="69"/>
      <c r="L173" s="11"/>
    </row>
    <row r="174" spans="1:12" ht="16.5">
      <c r="A174" s="66"/>
      <c r="B174" s="67"/>
      <c r="C174" s="67"/>
      <c r="D174" s="67"/>
      <c r="E174" s="69"/>
      <c r="F174" s="185" t="s">
        <v>49</v>
      </c>
      <c r="G174" s="185" t="s">
        <v>49</v>
      </c>
      <c r="I174" s="69"/>
      <c r="L174" s="9"/>
    </row>
    <row r="175" spans="1:12" ht="16.5">
      <c r="A175" s="66"/>
      <c r="B175" s="67"/>
      <c r="C175" s="67"/>
      <c r="D175" s="67"/>
      <c r="E175" s="67"/>
      <c r="F175" s="185" t="s">
        <v>50</v>
      </c>
      <c r="G175" s="185" t="s">
        <v>52</v>
      </c>
      <c r="I175" s="69"/>
      <c r="L175" s="9"/>
    </row>
    <row r="176" spans="1:12" ht="16.5">
      <c r="A176" s="66"/>
      <c r="B176" s="67"/>
      <c r="C176" s="67"/>
      <c r="D176" s="67"/>
      <c r="E176" s="69"/>
      <c r="F176" s="186" t="str">
        <f>+PL!C14</f>
        <v>31/03/2008</v>
      </c>
      <c r="G176" s="186" t="str">
        <f>+PL!G14</f>
        <v>31/03/2008</v>
      </c>
      <c r="I176" s="69"/>
      <c r="L176" s="9"/>
    </row>
    <row r="177" spans="1:12" ht="16.5">
      <c r="A177" s="66"/>
      <c r="B177" s="69"/>
      <c r="C177" s="69"/>
      <c r="D177" s="69"/>
      <c r="E177" s="69"/>
      <c r="F177" s="69"/>
      <c r="G177" s="69"/>
      <c r="I177" s="69"/>
      <c r="L177" s="9"/>
    </row>
    <row r="178" spans="1:12" ht="16.5">
      <c r="A178" s="66"/>
      <c r="B178" s="69"/>
      <c r="C178" s="69"/>
      <c r="D178" s="69"/>
      <c r="E178" s="69"/>
      <c r="F178" s="69"/>
      <c r="G178" s="69"/>
      <c r="I178" s="69"/>
      <c r="L178" s="9"/>
    </row>
    <row r="179" spans="1:12" s="10" customFormat="1" ht="17.25" thickBot="1">
      <c r="A179" s="71"/>
      <c r="B179" s="69" t="s">
        <v>0</v>
      </c>
      <c r="C179" s="69"/>
      <c r="D179" s="69"/>
      <c r="E179" s="69"/>
      <c r="F179" s="228">
        <f>+PL!C29</f>
        <v>394</v>
      </c>
      <c r="G179" s="229">
        <f>+PL!G29</f>
        <v>2216</v>
      </c>
      <c r="I179" s="217"/>
      <c r="L179" s="11"/>
    </row>
    <row r="180" spans="1:12" s="10" customFormat="1" ht="17.25" thickTop="1">
      <c r="A180" s="71"/>
      <c r="B180" s="69"/>
      <c r="C180" s="69"/>
      <c r="D180" s="69"/>
      <c r="E180" s="69"/>
      <c r="F180" s="77"/>
      <c r="G180" s="100"/>
      <c r="I180" s="69"/>
      <c r="L180" s="11"/>
    </row>
    <row r="181" spans="1:12" s="10" customFormat="1" ht="17.25" thickBot="1">
      <c r="A181" s="71"/>
      <c r="B181" s="69" t="s">
        <v>143</v>
      </c>
      <c r="C181" s="69"/>
      <c r="D181" s="69"/>
      <c r="E181" s="69"/>
      <c r="F181" s="82">
        <v>200000</v>
      </c>
      <c r="G181" s="171">
        <v>200000</v>
      </c>
      <c r="I181" s="69"/>
      <c r="L181" s="11"/>
    </row>
    <row r="182" spans="1:12" s="10" customFormat="1" ht="15" customHeight="1" thickTop="1">
      <c r="A182" s="69"/>
      <c r="B182" s="69"/>
      <c r="C182" s="69"/>
      <c r="D182" s="69"/>
      <c r="E182" s="69"/>
      <c r="F182" s="69"/>
      <c r="G182" s="170"/>
      <c r="I182" s="69"/>
      <c r="L182" s="11"/>
    </row>
    <row r="183" spans="1:12" s="10" customFormat="1" ht="17.25" thickBot="1">
      <c r="A183" s="69"/>
      <c r="B183" s="69" t="s">
        <v>99</v>
      </c>
      <c r="C183" s="69"/>
      <c r="D183" s="69"/>
      <c r="E183" s="69"/>
      <c r="F183" s="230">
        <f>F179/F181*100</f>
        <v>0.197</v>
      </c>
      <c r="G183" s="231">
        <f>G179/G181*100</f>
        <v>1.1079999999999999</v>
      </c>
      <c r="I183" s="217"/>
      <c r="L183" s="11"/>
    </row>
    <row r="184" spans="1:12" s="10" customFormat="1" ht="17.25" thickTop="1">
      <c r="A184" s="69"/>
      <c r="B184" s="69"/>
      <c r="C184" s="69"/>
      <c r="D184" s="69"/>
      <c r="E184" s="69"/>
      <c r="F184" s="132"/>
      <c r="G184" s="132"/>
      <c r="H184" s="69"/>
      <c r="I184" s="69"/>
      <c r="L184" s="11"/>
    </row>
    <row r="185" spans="1:12" ht="20.25" customHeight="1" thickBot="1">
      <c r="A185" s="67"/>
      <c r="B185" s="180" t="s">
        <v>196</v>
      </c>
      <c r="C185" s="178"/>
      <c r="D185" s="178"/>
      <c r="E185" s="178"/>
      <c r="F185" s="235">
        <f>F179/F181*100</f>
        <v>0.197</v>
      </c>
      <c r="G185" s="235">
        <f>G179/G181*100</f>
        <v>1.1079999999999999</v>
      </c>
      <c r="H185" s="179"/>
      <c r="I185" s="217"/>
      <c r="L185" s="9"/>
    </row>
    <row r="186" spans="1:12" ht="17.25" thickTop="1">
      <c r="A186" s="67"/>
      <c r="B186" s="72"/>
      <c r="C186" s="72"/>
      <c r="D186" s="72"/>
      <c r="E186" s="72"/>
      <c r="F186" s="232"/>
      <c r="G186" s="232"/>
      <c r="H186" s="72"/>
      <c r="I186" s="69"/>
      <c r="L186" s="9"/>
    </row>
    <row r="187" spans="1:12" ht="16.5">
      <c r="A187" s="67"/>
      <c r="B187" s="72"/>
      <c r="C187" s="72"/>
      <c r="D187" s="72"/>
      <c r="E187" s="72"/>
      <c r="F187" s="72"/>
      <c r="G187" s="72"/>
      <c r="H187" s="72"/>
      <c r="I187" s="69"/>
      <c r="L187" s="9"/>
    </row>
    <row r="188" spans="1:12" ht="16.5">
      <c r="A188" s="67"/>
      <c r="B188" s="72"/>
      <c r="C188" s="72"/>
      <c r="D188" s="72"/>
      <c r="E188" s="72"/>
      <c r="F188" s="72"/>
      <c r="G188" s="72"/>
      <c r="H188" s="72"/>
      <c r="I188" s="69"/>
      <c r="L188" s="9"/>
    </row>
    <row r="189" spans="2:12" s="10" customFormat="1" ht="14.25" customHeight="1">
      <c r="B189" s="72"/>
      <c r="C189" s="72"/>
      <c r="D189" s="72"/>
      <c r="E189" s="72"/>
      <c r="F189" s="72"/>
      <c r="G189" s="72"/>
      <c r="H189" s="72"/>
      <c r="I189" s="69"/>
      <c r="L189" s="11"/>
    </row>
    <row r="190" spans="1:12" ht="16.5">
      <c r="A190" s="69" t="s">
        <v>234</v>
      </c>
      <c r="B190" s="72"/>
      <c r="C190" s="165"/>
      <c r="D190" s="165"/>
      <c r="E190" s="165"/>
      <c r="F190" s="165"/>
      <c r="G190" s="165"/>
      <c r="H190" s="165"/>
      <c r="L190" s="9"/>
    </row>
    <row r="191" spans="1:12" ht="16.5">
      <c r="A191" s="69"/>
      <c r="B191" s="72"/>
      <c r="C191" s="165"/>
      <c r="D191" s="165"/>
      <c r="E191" s="165"/>
      <c r="F191" s="165"/>
      <c r="G191" s="165"/>
      <c r="H191" s="165"/>
      <c r="L191" s="9"/>
    </row>
    <row r="192" spans="1:12" ht="16.5">
      <c r="A192" s="69" t="s">
        <v>235</v>
      </c>
      <c r="B192" s="72"/>
      <c r="C192" s="165"/>
      <c r="D192" s="165"/>
      <c r="E192" s="165"/>
      <c r="F192" s="165"/>
      <c r="G192" s="165"/>
      <c r="H192" s="165"/>
      <c r="L192" s="9"/>
    </row>
    <row r="193" spans="1:12" ht="16.5">
      <c r="A193" s="69" t="s">
        <v>236</v>
      </c>
      <c r="B193" s="72"/>
      <c r="C193" s="165"/>
      <c r="D193" s="165"/>
      <c r="E193" s="165"/>
      <c r="F193" s="165"/>
      <c r="G193" s="165"/>
      <c r="H193" s="165"/>
      <c r="L193" s="9"/>
    </row>
    <row r="194" spans="1:8" ht="16.5">
      <c r="A194" s="233" t="s">
        <v>263</v>
      </c>
      <c r="B194" s="234"/>
      <c r="C194" s="234"/>
      <c r="D194" s="165"/>
      <c r="E194" s="217"/>
      <c r="F194" s="165"/>
      <c r="G194" s="165"/>
      <c r="H194" s="165"/>
    </row>
  </sheetData>
  <mergeCells count="26">
    <mergeCell ref="A5:H5"/>
    <mergeCell ref="B129:H129"/>
    <mergeCell ref="A1:H1"/>
    <mergeCell ref="B94:H94"/>
    <mergeCell ref="B112:H112"/>
    <mergeCell ref="B125:H125"/>
    <mergeCell ref="B80:H80"/>
    <mergeCell ref="B82:H82"/>
    <mergeCell ref="B87:H87"/>
    <mergeCell ref="B29:H29"/>
    <mergeCell ref="B32:H32"/>
    <mergeCell ref="B42:H42"/>
    <mergeCell ref="B34:H34"/>
    <mergeCell ref="B10:H10"/>
    <mergeCell ref="B12:H12"/>
    <mergeCell ref="B20:H20"/>
    <mergeCell ref="B25:H25"/>
    <mergeCell ref="C140:H140"/>
    <mergeCell ref="B99:H99"/>
    <mergeCell ref="B51:H51"/>
    <mergeCell ref="B55:H55"/>
    <mergeCell ref="B59:H59"/>
    <mergeCell ref="B63:H63"/>
    <mergeCell ref="B85:H85"/>
    <mergeCell ref="B71:H71"/>
    <mergeCell ref="B89:H89"/>
  </mergeCells>
  <printOptions horizontalCentered="1"/>
  <pageMargins left="0.39" right="0.24" top="0.51" bottom="0.25" header="0" footer="0"/>
  <pageSetup fitToHeight="0" horizontalDpi="1200" verticalDpi="1200" orientation="portrait" paperSize="9" scale="75" r:id="rId1"/>
  <rowBreaks count="4" manualBreakCount="4">
    <brk id="39" max="255" man="1"/>
    <brk id="74" max="7" man="1"/>
    <brk id="114" max="7" man="1"/>
    <brk id="158"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B842tcx</cp:lastModifiedBy>
  <cp:lastPrinted>2008-05-22T11:12:58Z</cp:lastPrinted>
  <dcterms:created xsi:type="dcterms:W3CDTF">2001-02-05T15:55:12Z</dcterms:created>
  <dcterms:modified xsi:type="dcterms:W3CDTF">2008-05-26T04:00:26Z</dcterms:modified>
  <cp:category/>
  <cp:version/>
  <cp:contentType/>
  <cp:contentStatus/>
</cp:coreProperties>
</file>