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ashflow" sheetId="1" r:id="rId1"/>
    <sheet name="Income" sheetId="2" r:id="rId2"/>
    <sheet name="BalSheet" sheetId="3" r:id="rId3"/>
    <sheet name="Equity " sheetId="4" r:id="rId4"/>
  </sheets>
  <definedNames>
    <definedName name="_xlnm.Print_Area" localSheetId="2">'BalSheet'!$A$1:$D$70</definedName>
    <definedName name="_xlnm.Print_Area" localSheetId="0">'Cashflow'!$A$1:$F$66</definedName>
    <definedName name="_xlnm.Print_Area" localSheetId="3">'Equity '!$A$1:$H$65</definedName>
    <definedName name="_xlnm.Print_Area" localSheetId="1">'Income'!$A$1:$H$83</definedName>
  </definedNames>
  <calcPr fullCalcOnLoad="1"/>
</workbook>
</file>

<file path=xl/sharedStrings.xml><?xml version="1.0" encoding="utf-8"?>
<sst xmlns="http://schemas.openxmlformats.org/spreadsheetml/2006/main" count="199" uniqueCount="156">
  <si>
    <t>Condensed Consolidated Cash Flow Statements</t>
  </si>
  <si>
    <t>Depreciation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</si>
  <si>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</si>
  <si>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</si>
  <si>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</si>
  <si>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</si>
  <si>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</si>
  <si>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</si>
  <si>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</si>
  <si>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</si>
  <si>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</si>
  <si>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</si>
  <si>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</si>
  <si>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</si>
  <si>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</si>
  <si>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</si>
  <si>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</si>
  <si>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</si>
  <si>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</si>
  <si>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</si>
  <si>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</si>
  <si>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</si>
  <si>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</si>
  <si>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</si>
  <si>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</si>
  <si>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</si>
  <si>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</si>
  <si>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</si>
  <si>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</si>
  <si>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</si>
  <si>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</si>
  <si>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</si>
  <si>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</si>
  <si>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</si>
  <si>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</si>
  <si>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</si>
  <si>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</si>
  <si>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</si>
  <si>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</si>
  <si>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</si>
  <si>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</si>
  <si>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</si>
  <si>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</si>
  <si>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</si>
  <si>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</si>
  <si>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</si>
  <si>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</si>
  <si>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</si>
  <si>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</si>
  <si>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</si>
  <si>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</si>
  <si>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</si>
  <si>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</si>
  <si>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</si>
  <si>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</si>
  <si>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</si>
  <si>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</si>
  <si>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</si>
  <si>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</si>
  <si>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</si>
  <si>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</si>
  <si>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</si>
  <si>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Condensed Consolidated Balance Sheets </t>
  </si>
  <si>
    <t xml:space="preserve"> Settlement of term loan</t>
  </si>
  <si>
    <t>Shipbuilding under construction</t>
  </si>
  <si>
    <t xml:space="preserve"> Net (increase) / decrease in fixed deposits pledged</t>
  </si>
  <si>
    <t>Cash &amp; cash equivalent at end of the period</t>
  </si>
  <si>
    <t>Cash &amp; cash equivalents at beginning of the period</t>
  </si>
  <si>
    <t xml:space="preserve"> Repayment of Non-revolving term loan</t>
  </si>
  <si>
    <t xml:space="preserve">    </t>
  </si>
  <si>
    <t>CASH FLOWS FROM OPERATING ACTIVITIES</t>
  </si>
  <si>
    <t>Audited</t>
  </si>
  <si>
    <t xml:space="preserve"> </t>
  </si>
  <si>
    <t>Worksheet for EPS:-</t>
  </si>
  <si>
    <t>Qtr</t>
  </si>
  <si>
    <t>Period</t>
  </si>
  <si>
    <t>Number shares</t>
  </si>
  <si>
    <t>EPS - Basic</t>
  </si>
  <si>
    <t>Non Current Assets</t>
  </si>
  <si>
    <t>Share</t>
  </si>
  <si>
    <t>Premium</t>
  </si>
  <si>
    <t>For information only:-</t>
  </si>
  <si>
    <t>Unaudited</t>
  </si>
  <si>
    <t>as at</t>
  </si>
  <si>
    <t xml:space="preserve">  </t>
  </si>
  <si>
    <t>Non-current asset classified as held for sale</t>
  </si>
  <si>
    <t xml:space="preserve"> Finance cost </t>
  </si>
  <si>
    <t>Finance cost</t>
  </si>
  <si>
    <t xml:space="preserve"> Short term borrowing</t>
  </si>
  <si>
    <t xml:space="preserve">   Minority interest</t>
  </si>
  <si>
    <t xml:space="preserve"> Joint venture equity participation</t>
  </si>
  <si>
    <t xml:space="preserve"> Long term borrowing</t>
  </si>
  <si>
    <t>ASSETS</t>
  </si>
  <si>
    <t>TOTAL ASSETS</t>
  </si>
  <si>
    <t>Total Equity</t>
  </si>
  <si>
    <t>Non-current liabilities</t>
  </si>
  <si>
    <t>Total Liabilities</t>
  </si>
  <si>
    <t>TOTAL EQUITY AND LIABILITIES</t>
  </si>
  <si>
    <t>As at 1 January 2009</t>
  </si>
  <si>
    <t>EQUITY AND LIABILITIES</t>
  </si>
  <si>
    <t>Equity attributable to equity holders of the parent</t>
  </si>
  <si>
    <t>This quarterly financial report must be read in conjunction with the 2009 Audited Financial Statements.</t>
  </si>
  <si>
    <t xml:space="preserve"> 31 December 2009</t>
  </si>
  <si>
    <t xml:space="preserve">   Redeemable Cumulative Convertible Secured Loan Stock (RCCSLS)</t>
  </si>
  <si>
    <t xml:space="preserve">   Redeemable Unsecured Loan Stock (RULS)</t>
  </si>
  <si>
    <t xml:space="preserve">   Borrowings</t>
  </si>
  <si>
    <t xml:space="preserve">  Borrowing</t>
  </si>
  <si>
    <t>RCCSLS</t>
  </si>
  <si>
    <t>Equity Component</t>
  </si>
  <si>
    <t xml:space="preserve">Minority </t>
  </si>
  <si>
    <t>Interest</t>
  </si>
  <si>
    <t>As at 1 January 2010</t>
  </si>
  <si>
    <t>Other Investment</t>
  </si>
  <si>
    <t>Cumulative Loss for the Period</t>
  </si>
  <si>
    <t>Acquisition of equity interest in subsidiaries companies</t>
  </si>
  <si>
    <t>Attributable to :</t>
  </si>
  <si>
    <t xml:space="preserve">  Equity holders of the Company</t>
  </si>
  <si>
    <t xml:space="preserve">  Minority Interest</t>
  </si>
  <si>
    <t xml:space="preserve">  Redeemable Unsecured Loan Stock (RULS)</t>
  </si>
  <si>
    <t>GLOBAL CARRIERS BHD</t>
  </si>
  <si>
    <t>Loss  before tax</t>
  </si>
  <si>
    <t xml:space="preserve">   Net assets per share attributable to ordinary equity holders (RM)</t>
  </si>
  <si>
    <t xml:space="preserve">(Gain)/Loss from disposal of property, plant &amp; equipment </t>
  </si>
  <si>
    <t xml:space="preserve"> Sale proceed from disposals of property, plant &amp; equipment</t>
  </si>
  <si>
    <t xml:space="preserve"> RULS redemption</t>
  </si>
  <si>
    <t>Property, plant &amp; equipment written off</t>
  </si>
  <si>
    <t>Capital reduction &amp; consolidation</t>
  </si>
  <si>
    <t>Exceptional item</t>
  </si>
  <si>
    <t xml:space="preserve">  Gain on disposal of property, plant &amp; equipment</t>
  </si>
  <si>
    <t xml:space="preserve">  Property, plant &amp; equipment written off</t>
  </si>
  <si>
    <t>cumulative</t>
  </si>
  <si>
    <t>Cancellation of ordinary shares</t>
  </si>
  <si>
    <t>First &amp; Final  Dividend paid</t>
  </si>
  <si>
    <t>Refund of dividend as result of cancellation of shares</t>
  </si>
  <si>
    <t xml:space="preserve"> Bad debt written off</t>
  </si>
  <si>
    <t xml:space="preserve"> Sale proceed of ordinary shares</t>
  </si>
  <si>
    <t xml:space="preserve"> Dividend paid</t>
  </si>
  <si>
    <t>Provision for doubtful debts no longer required</t>
  </si>
  <si>
    <t>Loss attributable to ordinary shareholders</t>
  </si>
  <si>
    <t>Profit / (loss)  from Operations</t>
  </si>
  <si>
    <t>Profit / (loss) before taxation</t>
  </si>
  <si>
    <t>Profit / (loss) after taxation for the Quarter / Period</t>
  </si>
  <si>
    <t>Earning / (Loss) Per  Share - Basic  (Sen)</t>
  </si>
  <si>
    <t xml:space="preserve"> Shipbuilding under construction</t>
  </si>
  <si>
    <t xml:space="preserve">  Provision no longer required</t>
  </si>
  <si>
    <t>31/12/2010</t>
  </si>
  <si>
    <t>31/12/2009</t>
  </si>
  <si>
    <t>12-month</t>
  </si>
  <si>
    <t xml:space="preserve"> 31 December 2010</t>
  </si>
  <si>
    <t>for the quarter ended  31 December 2010</t>
  </si>
  <si>
    <t>Period up to 31 December 2009</t>
  </si>
  <si>
    <t>As at  31 December 2009</t>
  </si>
  <si>
    <t>Cumulative 12-month Period</t>
  </si>
  <si>
    <t>up to 31 December 2010</t>
  </si>
  <si>
    <t>As at 31 December 2010</t>
  </si>
  <si>
    <t>Arising from issue of RCCSLS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</si>
</sst>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1" fontId="2" fillId="0" borderId="0" xfId="0" applyNumberFormat="1" applyFont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/>
    </xf>
    <xf numFmtId="185" fontId="2" fillId="2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5" fontId="2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/>
    </xf>
    <xf numFmtId="185" fontId="1" fillId="0" borderId="2" xfId="15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  <xf numFmtId="185" fontId="8" fillId="0" borderId="0" xfId="15" applyNumberFormat="1" applyFont="1" applyFill="1" applyAlignment="1">
      <alignment/>
    </xf>
    <xf numFmtId="185" fontId="8" fillId="0" borderId="1" xfId="15" applyNumberFormat="1" applyFont="1" applyFill="1" applyBorder="1" applyAlignment="1">
      <alignment/>
    </xf>
    <xf numFmtId="185" fontId="8" fillId="0" borderId="0" xfId="15" applyNumberFormat="1" applyFont="1" applyFill="1" applyBorder="1" applyAlignment="1">
      <alignment/>
    </xf>
    <xf numFmtId="185" fontId="8" fillId="0" borderId="3" xfId="15" applyNumberFormat="1" applyFont="1" applyFill="1" applyBorder="1" applyAlignment="1">
      <alignment/>
    </xf>
    <xf numFmtId="185" fontId="8" fillId="0" borderId="2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2" fillId="0" borderId="3" xfId="15" applyNumberFormat="1" applyFont="1" applyFill="1" applyBorder="1" applyAlignment="1">
      <alignment/>
    </xf>
    <xf numFmtId="185" fontId="1" fillId="0" borderId="4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85" fontId="2" fillId="0" borderId="2" xfId="15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view="pageBreakPreview" zoomScaleSheetLayoutView="100" workbookViewId="0" topLeftCell="B1">
      <selection activeCell="C18" sqref="C18"/>
    </sheetView>
  </sheetViews>
  <sheetFormatPr defaultColWidth="9.140625" defaultRowHeight="12.75" outlineLevelCol="1"/>
  <cols>
    <col min="1" max="1" width="5.7109375" style="2" customWidth="1"/>
    <col min="2" max="2" width="3.8515625" style="15" customWidth="1"/>
    <col min="3" max="3" width="54.00390625" style="2" customWidth="1"/>
    <col min="4" max="4" width="19.421875" style="45" customWidth="1"/>
    <col min="5" max="5" width="3.140625" style="2" customWidth="1"/>
    <col min="6" max="6" width="15.140625" style="49" customWidth="1"/>
    <col min="7" max="7" width="18.8515625" style="2" hidden="1" customWidth="1"/>
    <col min="8" max="8" width="16.8515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5"/>
      <c r="B1" s="26" t="s">
        <v>119</v>
      </c>
      <c r="C1" s="27"/>
      <c r="D1" s="61"/>
      <c r="E1" s="25"/>
      <c r="F1" s="61"/>
    </row>
    <row r="2" spans="1:6" ht="15.75">
      <c r="A2" s="25"/>
      <c r="B2" s="26" t="s">
        <v>0</v>
      </c>
      <c r="C2" s="27"/>
      <c r="D2" s="61"/>
      <c r="E2" s="25"/>
      <c r="F2" s="61"/>
    </row>
    <row r="3" spans="1:7" ht="15.75">
      <c r="A3" s="25"/>
      <c r="B3" s="26"/>
      <c r="C3" s="27"/>
      <c r="D3" s="62" t="s">
        <v>7</v>
      </c>
      <c r="E3" s="28"/>
      <c r="F3" s="62" t="s">
        <v>7</v>
      </c>
      <c r="G3" s="3"/>
    </row>
    <row r="4" spans="1:7" ht="15.75">
      <c r="A4" s="25"/>
      <c r="B4" s="26"/>
      <c r="C4" s="27"/>
      <c r="D4" s="62" t="s">
        <v>147</v>
      </c>
      <c r="E4" s="28"/>
      <c r="F4" s="62" t="s">
        <v>147</v>
      </c>
      <c r="G4" s="3"/>
    </row>
    <row r="5" spans="1:8" ht="15.75">
      <c r="A5" s="25"/>
      <c r="B5" s="26"/>
      <c r="C5" s="27"/>
      <c r="D5" s="62" t="s">
        <v>38</v>
      </c>
      <c r="E5" s="28"/>
      <c r="F5" s="62" t="s">
        <v>38</v>
      </c>
      <c r="G5" s="3"/>
      <c r="H5" s="3" t="s">
        <v>39</v>
      </c>
    </row>
    <row r="6" spans="1:8" s="1" customFormat="1" ht="15.75">
      <c r="A6" s="27"/>
      <c r="B6" s="26"/>
      <c r="C6" s="27"/>
      <c r="D6" s="63">
        <v>40543</v>
      </c>
      <c r="E6" s="29"/>
      <c r="F6" s="63">
        <v>40178</v>
      </c>
      <c r="G6" s="16"/>
      <c r="H6" s="16">
        <v>37621</v>
      </c>
    </row>
    <row r="7" spans="1:8" s="1" customFormat="1" ht="15.75">
      <c r="A7" s="27"/>
      <c r="B7" s="26"/>
      <c r="C7" s="27"/>
      <c r="D7" s="62" t="s">
        <v>2</v>
      </c>
      <c r="E7" s="28"/>
      <c r="F7" s="62" t="s">
        <v>2</v>
      </c>
      <c r="G7" s="3"/>
      <c r="H7" s="3" t="s">
        <v>2</v>
      </c>
    </row>
    <row r="8" spans="1:8" s="1" customFormat="1" ht="15.75">
      <c r="A8" s="27"/>
      <c r="B8" s="26"/>
      <c r="C8" s="27"/>
      <c r="D8" s="62"/>
      <c r="E8" s="28"/>
      <c r="F8" s="62"/>
      <c r="G8" s="3"/>
      <c r="H8" s="3"/>
    </row>
    <row r="9" spans="1:6" ht="15.75">
      <c r="A9" s="25"/>
      <c r="B9" s="26" t="s">
        <v>70</v>
      </c>
      <c r="C9" s="25"/>
      <c r="D9" s="61"/>
      <c r="E9" s="25"/>
      <c r="F9" s="61"/>
    </row>
    <row r="10" spans="1:8" ht="15.75">
      <c r="A10" s="25"/>
      <c r="B10" s="30" t="s">
        <v>120</v>
      </c>
      <c r="C10" s="25"/>
      <c r="D10" s="64">
        <v>-17861163</v>
      </c>
      <c r="E10" s="31"/>
      <c r="F10" s="64">
        <v>-16664783</v>
      </c>
      <c r="G10" s="5"/>
      <c r="H10" s="5">
        <v>-59573272</v>
      </c>
    </row>
    <row r="11" spans="1:7" ht="15.75">
      <c r="A11" s="25"/>
      <c r="B11" s="30"/>
      <c r="C11" s="25"/>
      <c r="D11" s="64"/>
      <c r="E11" s="31"/>
      <c r="F11" s="64"/>
      <c r="G11" s="5"/>
    </row>
    <row r="12" spans="1:7" ht="15.75">
      <c r="A12" s="25"/>
      <c r="B12" s="30" t="s">
        <v>59</v>
      </c>
      <c r="C12" s="25"/>
      <c r="D12" s="64"/>
      <c r="E12" s="31"/>
      <c r="F12" s="64"/>
      <c r="G12" s="5"/>
    </row>
    <row r="13" spans="1:7" ht="15.75">
      <c r="A13" s="25"/>
      <c r="B13" s="30"/>
      <c r="C13" s="25" t="s">
        <v>134</v>
      </c>
      <c r="D13" s="64">
        <v>0</v>
      </c>
      <c r="E13" s="31"/>
      <c r="F13" s="64">
        <v>752168</v>
      </c>
      <c r="G13" s="5"/>
    </row>
    <row r="14" spans="1:8" ht="15.75">
      <c r="A14" s="25"/>
      <c r="B14" s="30"/>
      <c r="C14" s="30" t="s">
        <v>1</v>
      </c>
      <c r="D14" s="64">
        <v>12893066</v>
      </c>
      <c r="E14" s="31"/>
      <c r="F14" s="64">
        <v>11050384</v>
      </c>
      <c r="G14" s="5"/>
      <c r="H14" s="5">
        <v>14541180</v>
      </c>
    </row>
    <row r="15" spans="1:8" ht="15.75">
      <c r="A15" s="25"/>
      <c r="B15" s="30"/>
      <c r="C15" s="30" t="s">
        <v>137</v>
      </c>
      <c r="D15" s="64">
        <v>0</v>
      </c>
      <c r="E15" s="31"/>
      <c r="F15" s="64">
        <v>-9081933</v>
      </c>
      <c r="G15" s="5"/>
      <c r="H15" s="5"/>
    </row>
    <row r="16" spans="1:8" ht="15.75">
      <c r="A16" s="25"/>
      <c r="B16" s="30"/>
      <c r="C16" s="30" t="s">
        <v>122</v>
      </c>
      <c r="D16" s="64">
        <v>-19210</v>
      </c>
      <c r="E16" s="31"/>
      <c r="F16" s="64">
        <v>4311108</v>
      </c>
      <c r="G16" s="5"/>
      <c r="H16" s="5"/>
    </row>
    <row r="17" spans="1:8" ht="15.75">
      <c r="A17" s="25"/>
      <c r="B17" s="30"/>
      <c r="C17" s="30" t="s">
        <v>125</v>
      </c>
      <c r="D17" s="64">
        <v>257000</v>
      </c>
      <c r="E17" s="31"/>
      <c r="F17" s="64">
        <v>0</v>
      </c>
      <c r="G17" s="5"/>
      <c r="H17" s="5"/>
    </row>
    <row r="18" spans="1:8" ht="15.75">
      <c r="A18" s="25"/>
      <c r="B18" s="30"/>
      <c r="C18" s="30" t="s">
        <v>87</v>
      </c>
      <c r="D18" s="64">
        <v>11903755</v>
      </c>
      <c r="E18" s="31"/>
      <c r="F18" s="64">
        <v>7024113</v>
      </c>
      <c r="G18" s="5"/>
      <c r="H18" s="5"/>
    </row>
    <row r="19" spans="1:8" ht="15.75">
      <c r="A19" s="25"/>
      <c r="B19" s="30"/>
      <c r="C19" s="30"/>
      <c r="D19" s="65"/>
      <c r="E19" s="32"/>
      <c r="F19" s="65"/>
      <c r="G19" s="5"/>
      <c r="H19" s="5"/>
    </row>
    <row r="20" spans="1:8" ht="19.5" customHeight="1">
      <c r="A20" s="25"/>
      <c r="B20" s="30" t="s">
        <v>34</v>
      </c>
      <c r="C20" s="25"/>
      <c r="D20" s="66">
        <f>SUM(D10:D19)</f>
        <v>7173448</v>
      </c>
      <c r="E20" s="33"/>
      <c r="F20" s="66">
        <f>SUM(F10:F19)</f>
        <v>-2608943</v>
      </c>
      <c r="G20" s="13"/>
      <c r="H20" s="13"/>
    </row>
    <row r="21" spans="1:8" ht="15.75">
      <c r="A21" s="25"/>
      <c r="B21" s="30"/>
      <c r="C21" s="25"/>
      <c r="D21" s="64"/>
      <c r="E21" s="33"/>
      <c r="F21" s="64"/>
      <c r="G21" s="5"/>
      <c r="H21" s="5"/>
    </row>
    <row r="22" spans="1:8" ht="16.5" customHeight="1">
      <c r="A22" s="25"/>
      <c r="B22" s="30" t="s">
        <v>3</v>
      </c>
      <c r="C22" s="25"/>
      <c r="D22" s="64"/>
      <c r="E22" s="33"/>
      <c r="F22" s="64"/>
      <c r="G22" s="5"/>
      <c r="H22" s="5"/>
    </row>
    <row r="23" spans="1:8" ht="16.5" customHeight="1">
      <c r="A23" s="25"/>
      <c r="B23" s="30"/>
      <c r="C23" s="25" t="s">
        <v>56</v>
      </c>
      <c r="D23" s="64">
        <v>1532695</v>
      </c>
      <c r="E23" s="33"/>
      <c r="F23" s="64">
        <v>202801</v>
      </c>
      <c r="G23" s="5"/>
      <c r="H23" s="5"/>
    </row>
    <row r="24" spans="1:8" ht="16.5" customHeight="1">
      <c r="A24" s="25"/>
      <c r="B24" s="30"/>
      <c r="C24" s="25" t="s">
        <v>61</v>
      </c>
      <c r="D24" s="64">
        <v>-161533</v>
      </c>
      <c r="E24" s="33"/>
      <c r="F24" s="64">
        <v>619468</v>
      </c>
      <c r="G24" s="5"/>
      <c r="H24" s="5"/>
    </row>
    <row r="25" spans="1:8" ht="16.5" customHeight="1">
      <c r="A25" s="25"/>
      <c r="B25" s="30"/>
      <c r="C25" s="25" t="s">
        <v>57</v>
      </c>
      <c r="D25" s="65">
        <v>8611180</v>
      </c>
      <c r="E25" s="32"/>
      <c r="F25" s="65">
        <v>12340015</v>
      </c>
      <c r="G25" s="33"/>
      <c r="H25" s="5"/>
    </row>
    <row r="26" spans="1:9" ht="19.5" customHeight="1">
      <c r="A26" s="25"/>
      <c r="B26" s="30" t="s">
        <v>31</v>
      </c>
      <c r="C26" s="25"/>
      <c r="D26" s="66">
        <f>SUM(D20:D25)</f>
        <v>17155790</v>
      </c>
      <c r="E26" s="33"/>
      <c r="F26" s="66">
        <f>SUM(F20:F25)</f>
        <v>10553341</v>
      </c>
      <c r="G26" s="13"/>
      <c r="H26" s="13">
        <f>SUM(H20:H25)</f>
        <v>0</v>
      </c>
      <c r="I26" s="20"/>
    </row>
    <row r="27" spans="1:9" ht="14.25" customHeight="1">
      <c r="A27" s="25"/>
      <c r="B27" s="30" t="s">
        <v>41</v>
      </c>
      <c r="C27" s="25"/>
      <c r="D27" s="65">
        <v>0</v>
      </c>
      <c r="E27" s="32"/>
      <c r="F27" s="65">
        <v>-36373</v>
      </c>
      <c r="G27" s="13"/>
      <c r="H27" s="13">
        <v>-175733</v>
      </c>
      <c r="I27" s="21"/>
    </row>
    <row r="28" spans="1:8" ht="19.5" customHeight="1">
      <c r="A28" s="25"/>
      <c r="B28" s="30" t="s">
        <v>43</v>
      </c>
      <c r="C28" s="25"/>
      <c r="D28" s="67">
        <f>SUM(D26:D27)</f>
        <v>17155790</v>
      </c>
      <c r="E28" s="34"/>
      <c r="F28" s="67">
        <f>SUM(F26:F27)</f>
        <v>10516968</v>
      </c>
      <c r="G28" s="13"/>
      <c r="H28" s="14">
        <f>SUM(H26:H27)</f>
        <v>-175733</v>
      </c>
    </row>
    <row r="29" spans="1:8" ht="15.75">
      <c r="A29" s="25"/>
      <c r="B29" s="30"/>
      <c r="C29" s="25"/>
      <c r="D29" s="64"/>
      <c r="E29" s="33"/>
      <c r="F29" s="64"/>
      <c r="G29" s="13"/>
      <c r="H29" s="5"/>
    </row>
    <row r="30" spans="1:8" ht="17.25" customHeight="1">
      <c r="A30" s="25"/>
      <c r="B30" s="26" t="s">
        <v>4</v>
      </c>
      <c r="C30" s="25"/>
      <c r="D30" s="64"/>
      <c r="E30" s="33"/>
      <c r="F30" s="64"/>
      <c r="G30" s="13"/>
      <c r="H30" s="5"/>
    </row>
    <row r="31" spans="1:9" ht="15.75">
      <c r="A31" s="25"/>
      <c r="B31" s="30" t="s">
        <v>55</v>
      </c>
      <c r="C31" s="25"/>
      <c r="D31" s="64">
        <v>-65683105</v>
      </c>
      <c r="E31" s="33"/>
      <c r="F31" s="64">
        <v>-131413463</v>
      </c>
      <c r="G31" s="13"/>
      <c r="H31" s="5">
        <v>-134084</v>
      </c>
      <c r="I31" s="19"/>
    </row>
    <row r="32" spans="1:9" ht="15.75">
      <c r="A32" s="25"/>
      <c r="B32" s="30" t="s">
        <v>90</v>
      </c>
      <c r="C32" s="25"/>
      <c r="D32" s="64">
        <v>4459000</v>
      </c>
      <c r="E32" s="33"/>
      <c r="F32" s="64">
        <v>11368000</v>
      </c>
      <c r="G32" s="13"/>
      <c r="H32" s="5"/>
      <c r="I32" s="19"/>
    </row>
    <row r="33" spans="1:9" ht="15.75">
      <c r="A33" s="25"/>
      <c r="B33" s="30" t="s">
        <v>135</v>
      </c>
      <c r="C33" s="25"/>
      <c r="D33" s="64">
        <v>0</v>
      </c>
      <c r="E33" s="33"/>
      <c r="F33" s="64">
        <v>499413</v>
      </c>
      <c r="G33" s="13"/>
      <c r="H33" s="5"/>
      <c r="I33" s="19"/>
    </row>
    <row r="34" spans="1:9" ht="15.75">
      <c r="A34" s="25"/>
      <c r="B34" s="30" t="s">
        <v>123</v>
      </c>
      <c r="C34" s="25"/>
      <c r="D34" s="64">
        <v>40049</v>
      </c>
      <c r="E34" s="33"/>
      <c r="F34" s="64">
        <v>14818311</v>
      </c>
      <c r="G34" s="13"/>
      <c r="H34" s="5"/>
      <c r="I34" s="19"/>
    </row>
    <row r="35" spans="1:9" ht="15.75">
      <c r="A35" s="25"/>
      <c r="B35" s="30" t="s">
        <v>143</v>
      </c>
      <c r="C35" s="25"/>
      <c r="D35" s="64">
        <v>50494052</v>
      </c>
      <c r="E35" s="33"/>
      <c r="F35" s="64">
        <v>40425003</v>
      </c>
      <c r="G35" s="13"/>
      <c r="H35" s="5">
        <v>312000</v>
      </c>
      <c r="I35" s="19"/>
    </row>
    <row r="36" spans="1:9" ht="7.5" customHeight="1">
      <c r="A36" s="25"/>
      <c r="B36" s="30"/>
      <c r="C36" s="25"/>
      <c r="D36" s="65"/>
      <c r="E36" s="32"/>
      <c r="F36" s="65"/>
      <c r="G36" s="13"/>
      <c r="H36" s="5">
        <v>-7054286</v>
      </c>
      <c r="I36" s="19"/>
    </row>
    <row r="37" spans="1:8" ht="16.5" customHeight="1">
      <c r="A37" s="25"/>
      <c r="B37" s="30"/>
      <c r="C37" s="25"/>
      <c r="D37" s="67">
        <f>SUM(D31:D36)</f>
        <v>-10690004</v>
      </c>
      <c r="E37" s="34"/>
      <c r="F37" s="67">
        <f>SUM(F31:F36)</f>
        <v>-64302736</v>
      </c>
      <c r="G37" s="13"/>
      <c r="H37" s="14">
        <f>SUM(H31:H36)</f>
        <v>-6876370</v>
      </c>
    </row>
    <row r="38" spans="1:8" ht="16.5" customHeight="1">
      <c r="A38" s="25"/>
      <c r="B38" s="30"/>
      <c r="C38" s="25"/>
      <c r="D38" s="66"/>
      <c r="E38" s="33"/>
      <c r="F38" s="66"/>
      <c r="G38" s="13"/>
      <c r="H38" s="13"/>
    </row>
    <row r="39" spans="1:8" ht="16.5" customHeight="1">
      <c r="A39" s="25"/>
      <c r="B39" s="26" t="s">
        <v>40</v>
      </c>
      <c r="C39" s="25"/>
      <c r="D39" s="66"/>
      <c r="E39" s="33"/>
      <c r="F39" s="66"/>
      <c r="G39" s="13"/>
      <c r="H39" s="13"/>
    </row>
    <row r="40" spans="1:8" ht="16.5" customHeight="1" hidden="1">
      <c r="A40" s="25"/>
      <c r="B40" s="30" t="s">
        <v>65</v>
      </c>
      <c r="C40" s="25"/>
      <c r="D40" s="66">
        <v>0</v>
      </c>
      <c r="E40" s="33"/>
      <c r="F40" s="66">
        <v>0</v>
      </c>
      <c r="G40" s="13"/>
      <c r="H40" s="13"/>
    </row>
    <row r="41" spans="1:8" ht="16.5" customHeight="1">
      <c r="A41" s="25"/>
      <c r="B41" s="30"/>
      <c r="C41" s="25"/>
      <c r="D41" s="66"/>
      <c r="E41" s="33"/>
      <c r="F41" s="66"/>
      <c r="G41" s="13"/>
      <c r="H41" s="13"/>
    </row>
    <row r="42" spans="1:8" ht="16.5" customHeight="1">
      <c r="A42" s="25"/>
      <c r="B42" s="30"/>
      <c r="C42" s="25"/>
      <c r="D42" s="66"/>
      <c r="E42" s="33"/>
      <c r="F42" s="66"/>
      <c r="G42" s="13"/>
      <c r="H42" s="13"/>
    </row>
    <row r="43" spans="1:8" ht="17.25" customHeight="1">
      <c r="A43" s="25"/>
      <c r="B43" s="30" t="s">
        <v>124</v>
      </c>
      <c r="C43" s="25"/>
      <c r="D43" s="66">
        <v>-9755781</v>
      </c>
      <c r="E43" s="33"/>
      <c r="F43" s="66">
        <v>-24389461</v>
      </c>
      <c r="G43" s="13"/>
      <c r="H43" s="13"/>
    </row>
    <row r="44" spans="1:8" ht="17.25" customHeight="1">
      <c r="A44" s="25"/>
      <c r="B44" s="30" t="s">
        <v>86</v>
      </c>
      <c r="C44" s="25"/>
      <c r="D44" s="66">
        <v>-11903755</v>
      </c>
      <c r="E44" s="33"/>
      <c r="F44" s="66">
        <v>-7024113</v>
      </c>
      <c r="G44" s="13"/>
      <c r="H44" s="13"/>
    </row>
    <row r="45" spans="1:8" ht="17.25" customHeight="1">
      <c r="A45" s="25"/>
      <c r="B45" s="30" t="s">
        <v>88</v>
      </c>
      <c r="C45" s="25"/>
      <c r="D45" s="66">
        <v>11889856</v>
      </c>
      <c r="E45" s="33"/>
      <c r="F45" s="66">
        <v>11464340</v>
      </c>
      <c r="G45" s="13"/>
      <c r="H45" s="13"/>
    </row>
    <row r="46" spans="1:8" ht="16.5" customHeight="1">
      <c r="A46" s="25"/>
      <c r="B46" s="30" t="s">
        <v>91</v>
      </c>
      <c r="C46" s="25"/>
      <c r="D46" s="66">
        <v>-3820279</v>
      </c>
      <c r="E46" s="33"/>
      <c r="F46" s="66">
        <v>75577763</v>
      </c>
      <c r="G46" s="13"/>
      <c r="H46" s="13"/>
    </row>
    <row r="47" spans="1:8" ht="16.5" customHeight="1">
      <c r="A47" s="25"/>
      <c r="B47" s="30" t="s">
        <v>136</v>
      </c>
      <c r="C47" s="25"/>
      <c r="D47" s="66">
        <v>0</v>
      </c>
      <c r="E47" s="33"/>
      <c r="F47" s="66">
        <v>-1819025</v>
      </c>
      <c r="G47" s="13"/>
      <c r="H47" s="13"/>
    </row>
    <row r="48" spans="2:4" ht="12.75">
      <c r="B48" s="15" t="s">
        <v>72</v>
      </c>
      <c r="D48" s="49"/>
    </row>
    <row r="49" spans="1:8" ht="16.5" customHeight="1" hidden="1">
      <c r="A49" s="25"/>
      <c r="B49" s="30" t="s">
        <v>68</v>
      </c>
      <c r="C49" s="25"/>
      <c r="D49" s="66">
        <v>0</v>
      </c>
      <c r="E49" s="33"/>
      <c r="F49" s="66">
        <v>0</v>
      </c>
      <c r="G49" s="13"/>
      <c r="H49" s="13"/>
    </row>
    <row r="50" spans="1:8" ht="17.25" customHeight="1" hidden="1">
      <c r="A50" s="25"/>
      <c r="B50" s="30" t="s">
        <v>63</v>
      </c>
      <c r="C50" s="25"/>
      <c r="D50" s="66">
        <v>0</v>
      </c>
      <c r="E50" s="33"/>
      <c r="F50" s="66">
        <v>0</v>
      </c>
      <c r="G50" s="13"/>
      <c r="H50" s="13">
        <v>0</v>
      </c>
    </row>
    <row r="51" spans="1:8" ht="16.5" customHeight="1">
      <c r="A51" s="25"/>
      <c r="B51" s="30"/>
      <c r="C51" s="25"/>
      <c r="D51" s="67">
        <f>SUM(D40:D50)</f>
        <v>-13589959</v>
      </c>
      <c r="E51" s="34"/>
      <c r="F51" s="67">
        <f>SUM(F40:F50)</f>
        <v>53809504</v>
      </c>
      <c r="G51" s="13"/>
      <c r="H51" s="14">
        <f>SUM(H50:H50)</f>
        <v>0</v>
      </c>
    </row>
    <row r="52" spans="1:8" ht="16.5" customHeight="1">
      <c r="A52" s="25"/>
      <c r="B52" s="30"/>
      <c r="C52" s="25"/>
      <c r="D52" s="66"/>
      <c r="E52" s="33"/>
      <c r="F52" s="66"/>
      <c r="G52" s="13"/>
      <c r="H52" s="13"/>
    </row>
    <row r="53" spans="1:8" ht="17.25" customHeight="1">
      <c r="A53" s="25"/>
      <c r="B53" s="26" t="s">
        <v>5</v>
      </c>
      <c r="C53" s="25"/>
      <c r="D53" s="64"/>
      <c r="E53" s="33"/>
      <c r="F53" s="64"/>
      <c r="G53" s="13"/>
      <c r="H53" s="5"/>
    </row>
    <row r="54" spans="1:8" ht="15.75">
      <c r="A54" s="25"/>
      <c r="B54" s="30" t="s">
        <v>35</v>
      </c>
      <c r="C54" s="25"/>
      <c r="D54" s="64">
        <f>+D51+D37+D28</f>
        <v>-7124173</v>
      </c>
      <c r="E54" s="33"/>
      <c r="F54" s="64">
        <f>+F51+F37+F28</f>
        <v>23736</v>
      </c>
      <c r="G54" s="13"/>
      <c r="H54" s="5">
        <f>H28+H37+H51</f>
        <v>-7052103</v>
      </c>
    </row>
    <row r="55" spans="1:8" ht="15.75">
      <c r="A55" s="25"/>
      <c r="B55" s="30" t="s">
        <v>67</v>
      </c>
      <c r="C55" s="25"/>
      <c r="D55" s="65">
        <v>12614339</v>
      </c>
      <c r="E55" s="32"/>
      <c r="F55" s="65">
        <v>12590603</v>
      </c>
      <c r="G55" s="13"/>
      <c r="H55" s="5">
        <v>-3326944</v>
      </c>
    </row>
    <row r="56" spans="1:8" ht="21.75" customHeight="1" thickBot="1">
      <c r="A56" s="25"/>
      <c r="B56" s="30" t="s">
        <v>66</v>
      </c>
      <c r="C56" s="25"/>
      <c r="D56" s="68">
        <f>SUM(D54:D55)</f>
        <v>5490166</v>
      </c>
      <c r="E56" s="35"/>
      <c r="F56" s="68">
        <f>SUM(F54:F55)</f>
        <v>12614339</v>
      </c>
      <c r="G56" s="13"/>
      <c r="H56" s="10">
        <f>SUM(H54:H55)</f>
        <v>-10379047</v>
      </c>
    </row>
    <row r="57" spans="1:8" ht="16.5" thickTop="1">
      <c r="A57" s="25"/>
      <c r="B57" s="30"/>
      <c r="C57" s="25"/>
      <c r="D57" s="64"/>
      <c r="E57" s="33"/>
      <c r="F57" s="64"/>
      <c r="G57" s="5"/>
      <c r="H57" s="5"/>
    </row>
    <row r="58" spans="1:8" ht="15.75">
      <c r="A58" s="25"/>
      <c r="B58" s="30"/>
      <c r="C58" s="25"/>
      <c r="D58" s="64"/>
      <c r="E58" s="33"/>
      <c r="F58" s="64"/>
      <c r="G58" s="5"/>
      <c r="H58" s="5"/>
    </row>
    <row r="59" spans="1:8" ht="17.25" customHeight="1">
      <c r="A59" s="25"/>
      <c r="B59" s="26" t="s">
        <v>42</v>
      </c>
      <c r="C59" s="25"/>
      <c r="D59" s="64"/>
      <c r="E59" s="33"/>
      <c r="F59" s="64"/>
      <c r="G59" s="5"/>
      <c r="H59" s="5"/>
    </row>
    <row r="60" spans="1:9" ht="12.75" customHeight="1">
      <c r="A60" s="25"/>
      <c r="B60" s="30" t="s">
        <v>36</v>
      </c>
      <c r="C60" s="25"/>
      <c r="D60" s="64">
        <v>3292590</v>
      </c>
      <c r="E60" s="33"/>
      <c r="F60" s="64">
        <v>7945029</v>
      </c>
      <c r="G60" s="5"/>
      <c r="H60" s="5">
        <v>3563029</v>
      </c>
      <c r="I60" s="19"/>
    </row>
    <row r="61" spans="1:9" ht="15.75">
      <c r="A61" s="25"/>
      <c r="B61" s="30" t="s">
        <v>37</v>
      </c>
      <c r="C61" s="25"/>
      <c r="D61" s="65">
        <v>2197576</v>
      </c>
      <c r="E61" s="32"/>
      <c r="F61" s="65">
        <v>4669310</v>
      </c>
      <c r="G61" s="5"/>
      <c r="H61" s="5">
        <v>18766281</v>
      </c>
      <c r="I61" s="19"/>
    </row>
    <row r="62" spans="1:9" ht="15.75" customHeight="1" thickBot="1">
      <c r="A62" s="25"/>
      <c r="B62" s="30"/>
      <c r="C62" s="25"/>
      <c r="D62" s="68">
        <f>SUM(D60:D61)</f>
        <v>5490166</v>
      </c>
      <c r="E62" s="35"/>
      <c r="F62" s="68">
        <f>SUM(F60:F61)</f>
        <v>12614339</v>
      </c>
      <c r="G62" s="5"/>
      <c r="H62" s="5"/>
      <c r="I62" s="19"/>
    </row>
    <row r="63" spans="1:8" ht="17.25" customHeight="1" thickTop="1">
      <c r="A63" s="25"/>
      <c r="B63" s="40"/>
      <c r="C63" s="41"/>
      <c r="D63" s="66"/>
      <c r="E63" s="33"/>
      <c r="F63" s="66"/>
      <c r="G63" s="13"/>
      <c r="H63" s="13"/>
    </row>
    <row r="64" spans="1:8" ht="17.25" customHeight="1">
      <c r="A64" s="25"/>
      <c r="B64" s="40"/>
      <c r="C64" s="42"/>
      <c r="D64" s="66"/>
      <c r="E64" s="33"/>
      <c r="F64" s="66"/>
      <c r="G64" s="13"/>
      <c r="H64" s="13"/>
    </row>
    <row r="65" spans="1:7" ht="15.75">
      <c r="A65" s="25"/>
      <c r="B65" s="30"/>
      <c r="C65" s="25"/>
      <c r="D65" s="64"/>
      <c r="E65" s="31"/>
      <c r="F65" s="64"/>
      <c r="G65" s="5"/>
    </row>
    <row r="66" spans="1:7" ht="15.75">
      <c r="A66" s="25"/>
      <c r="B66" s="30" t="s">
        <v>101</v>
      </c>
      <c r="C66" s="25"/>
      <c r="D66" s="64"/>
      <c r="E66" s="31"/>
      <c r="F66" s="64"/>
      <c r="G66" s="5"/>
    </row>
    <row r="67" spans="1:7" ht="15.75">
      <c r="A67" s="25"/>
      <c r="B67" s="30"/>
      <c r="C67" s="25"/>
      <c r="D67" s="64"/>
      <c r="E67" s="31"/>
      <c r="F67" s="64"/>
      <c r="G67" s="5"/>
    </row>
    <row r="68" spans="1:7" ht="15.75">
      <c r="A68" s="25"/>
      <c r="B68" s="30"/>
      <c r="C68" s="25"/>
      <c r="D68" s="64">
        <f>D62-D56</f>
        <v>0</v>
      </c>
      <c r="E68" s="31"/>
      <c r="F68" s="64">
        <f>F56-F62</f>
        <v>0</v>
      </c>
      <c r="G68" s="5"/>
    </row>
    <row r="69" spans="1:7" ht="15.75">
      <c r="A69" s="25"/>
      <c r="B69" s="30"/>
      <c r="C69" s="25"/>
      <c r="D69" s="64"/>
      <c r="E69" s="31"/>
      <c r="F69" s="64"/>
      <c r="G69" s="5"/>
    </row>
    <row r="70" spans="1:7" ht="15.75">
      <c r="A70" s="25"/>
      <c r="B70" s="30"/>
      <c r="C70" s="25"/>
      <c r="D70" s="64"/>
      <c r="E70" s="31"/>
      <c r="F70" s="64"/>
      <c r="G70" s="5"/>
    </row>
    <row r="71" spans="1:7" ht="15.75">
      <c r="A71" s="25"/>
      <c r="B71" s="30"/>
      <c r="C71" s="25"/>
      <c r="D71" s="64"/>
      <c r="E71" s="31"/>
      <c r="F71" s="64"/>
      <c r="G71" s="5"/>
    </row>
    <row r="72" spans="1:7" ht="15.75">
      <c r="A72" s="25"/>
      <c r="B72" s="30"/>
      <c r="C72" s="25"/>
      <c r="D72" s="64"/>
      <c r="E72" s="31"/>
      <c r="F72" s="64"/>
      <c r="G72" s="5"/>
    </row>
    <row r="73" spans="1:7" ht="15.75">
      <c r="A73" s="25"/>
      <c r="B73" s="30"/>
      <c r="C73" s="25"/>
      <c r="D73" s="64"/>
      <c r="E73" s="31"/>
      <c r="F73" s="64"/>
      <c r="G73" s="5"/>
    </row>
    <row r="74" spans="1:7" ht="15.75">
      <c r="A74" s="25"/>
      <c r="B74" s="30"/>
      <c r="C74" s="25"/>
      <c r="D74" s="64"/>
      <c r="E74" s="31"/>
      <c r="F74" s="64"/>
      <c r="G74" s="5"/>
    </row>
    <row r="75" spans="1:6" ht="15.75">
      <c r="A75" s="25"/>
      <c r="B75" s="30"/>
      <c r="C75" s="25"/>
      <c r="D75" s="61"/>
      <c r="E75" s="25"/>
      <c r="F75" s="61"/>
    </row>
    <row r="76" spans="1:6" ht="15.75">
      <c r="A76" s="25"/>
      <c r="B76" s="30"/>
      <c r="C76" s="25"/>
      <c r="D76" s="61"/>
      <c r="E76" s="25"/>
      <c r="F76" s="61"/>
    </row>
    <row r="77" spans="1:6" ht="15.75">
      <c r="A77" s="25"/>
      <c r="B77" s="30"/>
      <c r="C77" s="25"/>
      <c r="D77" s="61"/>
      <c r="E77" s="25"/>
      <c r="F77" s="61"/>
    </row>
    <row r="78" spans="1:6" ht="15.75">
      <c r="A78" s="25"/>
      <c r="B78" s="30"/>
      <c r="C78" s="25"/>
      <c r="D78" s="61"/>
      <c r="E78" s="25"/>
      <c r="F78" s="61"/>
    </row>
    <row r="79" spans="1:6" ht="15.75">
      <c r="A79" s="25"/>
      <c r="B79" s="30"/>
      <c r="C79" s="25"/>
      <c r="D79" s="61"/>
      <c r="E79" s="25"/>
      <c r="F79" s="61"/>
    </row>
    <row r="80" spans="1:6" ht="15.75">
      <c r="A80" s="25"/>
      <c r="B80" s="30"/>
      <c r="C80" s="25"/>
      <c r="D80" s="61"/>
      <c r="E80" s="25"/>
      <c r="F80" s="61"/>
    </row>
    <row r="81" spans="1:6" ht="15.75">
      <c r="A81" s="25"/>
      <c r="B81" s="30"/>
      <c r="C81" s="25"/>
      <c r="D81" s="61"/>
      <c r="E81" s="25"/>
      <c r="F81" s="61"/>
    </row>
    <row r="82" spans="1:6" ht="15.75">
      <c r="A82" s="25"/>
      <c r="B82" s="30"/>
      <c r="C82" s="25"/>
      <c r="D82" s="61"/>
      <c r="E82" s="25"/>
      <c r="F82" s="61"/>
    </row>
    <row r="83" spans="1:6" ht="15.75">
      <c r="A83" s="25"/>
      <c r="B83" s="30"/>
      <c r="C83" s="25"/>
      <c r="D83" s="61"/>
      <c r="E83" s="25"/>
      <c r="F83" s="61"/>
    </row>
    <row r="84" spans="1:6" ht="15.75">
      <c r="A84" s="25"/>
      <c r="B84" s="30"/>
      <c r="C84" s="25"/>
      <c r="D84" s="61"/>
      <c r="E84" s="25"/>
      <c r="F84" s="61"/>
    </row>
    <row r="85" spans="1:6" ht="15.75">
      <c r="A85" s="25"/>
      <c r="B85" s="30"/>
      <c r="C85" s="25"/>
      <c r="D85" s="61"/>
      <c r="E85" s="25"/>
      <c r="F85" s="61"/>
    </row>
    <row r="86" spans="1:6" ht="15.75">
      <c r="A86" s="25"/>
      <c r="B86" s="30"/>
      <c r="C86" s="25"/>
      <c r="D86" s="61"/>
      <c r="E86" s="25"/>
      <c r="F86" s="61"/>
    </row>
    <row r="87" spans="1:6" ht="15.75">
      <c r="A87" s="25"/>
      <c r="B87" s="30"/>
      <c r="C87" s="25"/>
      <c r="D87" s="61"/>
      <c r="E87" s="25"/>
      <c r="F87" s="61"/>
    </row>
    <row r="88" spans="1:6" ht="15.75">
      <c r="A88" s="25"/>
      <c r="B88" s="30"/>
      <c r="C88" s="25"/>
      <c r="D88" s="61"/>
      <c r="E88" s="25"/>
      <c r="F88" s="61"/>
    </row>
    <row r="89" spans="1:6" ht="15.75">
      <c r="A89" s="25"/>
      <c r="B89" s="30"/>
      <c r="C89" s="25"/>
      <c r="D89" s="61"/>
      <c r="E89" s="25"/>
      <c r="F89" s="61"/>
    </row>
    <row r="90" spans="1:6" ht="15.75">
      <c r="A90" s="25"/>
      <c r="B90" s="30"/>
      <c r="C90" s="25"/>
      <c r="D90" s="61"/>
      <c r="E90" s="25"/>
      <c r="F90" s="61"/>
    </row>
    <row r="91" spans="1:6" ht="15.75">
      <c r="A91" s="25"/>
      <c r="B91" s="30"/>
      <c r="C91" s="25"/>
      <c r="D91" s="61"/>
      <c r="E91" s="25"/>
      <c r="F91" s="61"/>
    </row>
    <row r="92" spans="1:6" ht="15.75">
      <c r="A92" s="25"/>
      <c r="B92" s="30"/>
      <c r="C92" s="25"/>
      <c r="D92" s="61"/>
      <c r="E92" s="25"/>
      <c r="F92" s="61"/>
    </row>
    <row r="93" spans="1:6" ht="15.75">
      <c r="A93" s="25"/>
      <c r="B93" s="30"/>
      <c r="C93" s="25"/>
      <c r="D93" s="61"/>
      <c r="E93" s="25"/>
      <c r="F93" s="61"/>
    </row>
    <row r="94" spans="1:6" ht="15.75">
      <c r="A94" s="25"/>
      <c r="B94" s="30"/>
      <c r="C94" s="25"/>
      <c r="D94" s="61"/>
      <c r="E94" s="25"/>
      <c r="F94" s="61"/>
    </row>
    <row r="95" spans="1:6" ht="15.75">
      <c r="A95" s="25"/>
      <c r="B95" s="30"/>
      <c r="C95" s="25"/>
      <c r="D95" s="44"/>
      <c r="E95" s="25"/>
      <c r="F95" s="61"/>
    </row>
    <row r="96" spans="1:6" ht="15.75">
      <c r="A96" s="25"/>
      <c r="B96" s="30"/>
      <c r="C96" s="25"/>
      <c r="D96" s="44"/>
      <c r="E96" s="25"/>
      <c r="F96" s="61"/>
    </row>
    <row r="97" spans="1:6" ht="15.75">
      <c r="A97" s="25"/>
      <c r="B97" s="30"/>
      <c r="C97" s="25"/>
      <c r="D97" s="44"/>
      <c r="E97" s="25"/>
      <c r="F97" s="61"/>
    </row>
    <row r="98" spans="1:6" ht="15.75">
      <c r="A98" s="25"/>
      <c r="B98" s="30"/>
      <c r="C98" s="25"/>
      <c r="D98" s="44"/>
      <c r="E98" s="25"/>
      <c r="F98" s="61"/>
    </row>
    <row r="99" spans="1:6" ht="15.75">
      <c r="A99" s="25"/>
      <c r="B99" s="30"/>
      <c r="C99" s="25"/>
      <c r="D99" s="44"/>
      <c r="E99" s="25"/>
      <c r="F99" s="61"/>
    </row>
    <row r="100" spans="1:6" ht="15.75">
      <c r="A100" s="25"/>
      <c r="B100" s="30"/>
      <c r="C100" s="25"/>
      <c r="D100" s="44"/>
      <c r="E100" s="25"/>
      <c r="F100" s="61"/>
    </row>
    <row r="101" spans="1:6" ht="15.75">
      <c r="A101" s="25"/>
      <c r="B101" s="30"/>
      <c r="C101" s="25"/>
      <c r="D101" s="44"/>
      <c r="E101" s="25"/>
      <c r="F101" s="61"/>
    </row>
    <row r="102" spans="1:6" ht="15.75">
      <c r="A102" s="25"/>
      <c r="B102" s="30"/>
      <c r="C102" s="25"/>
      <c r="D102" s="44"/>
      <c r="E102" s="25"/>
      <c r="F102" s="61"/>
    </row>
    <row r="103" spans="1:6" ht="15.75">
      <c r="A103" s="25"/>
      <c r="B103" s="30"/>
      <c r="C103" s="25"/>
      <c r="D103" s="44"/>
      <c r="E103" s="25"/>
      <c r="F103" s="61"/>
    </row>
    <row r="104" spans="1:6" ht="15.75">
      <c r="A104" s="25"/>
      <c r="B104" s="30"/>
      <c r="C104" s="25"/>
      <c r="D104" s="44"/>
      <c r="E104" s="25"/>
      <c r="F104" s="61"/>
    </row>
    <row r="105" spans="1:6" ht="15.75">
      <c r="A105" s="25"/>
      <c r="B105" s="30"/>
      <c r="C105" s="25"/>
      <c r="D105" s="44"/>
      <c r="E105" s="25"/>
      <c r="F105" s="61"/>
    </row>
    <row r="106" spans="1:6" ht="15.75">
      <c r="A106" s="25"/>
      <c r="B106" s="30"/>
      <c r="C106" s="25"/>
      <c r="D106" s="44"/>
      <c r="E106" s="25"/>
      <c r="F106" s="61"/>
    </row>
    <row r="107" spans="1:6" ht="15.75">
      <c r="A107" s="25"/>
      <c r="B107" s="30"/>
      <c r="C107" s="25"/>
      <c r="D107" s="44"/>
      <c r="E107" s="25"/>
      <c r="F107" s="61"/>
    </row>
    <row r="108" spans="1:6" ht="15.75">
      <c r="A108" s="25"/>
      <c r="B108" s="30"/>
      <c r="C108" s="25"/>
      <c r="D108" s="44"/>
      <c r="E108" s="25"/>
      <c r="F108" s="61"/>
    </row>
    <row r="109" spans="1:6" ht="15.75">
      <c r="A109" s="25"/>
      <c r="B109" s="30"/>
      <c r="C109" s="25"/>
      <c r="D109" s="44"/>
      <c r="E109" s="25"/>
      <c r="F109" s="61"/>
    </row>
    <row r="110" spans="1:6" ht="15.75">
      <c r="A110" s="25"/>
      <c r="B110" s="30"/>
      <c r="C110" s="25"/>
      <c r="D110" s="44"/>
      <c r="E110" s="25"/>
      <c r="F110" s="61"/>
    </row>
    <row r="111" spans="1:6" ht="15.75">
      <c r="A111" s="25"/>
      <c r="B111" s="30"/>
      <c r="C111" s="25"/>
      <c r="D111" s="44"/>
      <c r="E111" s="25"/>
      <c r="F111" s="61"/>
    </row>
    <row r="112" spans="1:6" ht="15.75">
      <c r="A112" s="25"/>
      <c r="B112" s="30"/>
      <c r="C112" s="25"/>
      <c r="D112" s="44"/>
      <c r="E112" s="25"/>
      <c r="F112" s="61"/>
    </row>
    <row r="113" spans="1:6" ht="15.75">
      <c r="A113" s="25"/>
      <c r="B113" s="30"/>
      <c r="C113" s="25"/>
      <c r="D113" s="44"/>
      <c r="E113" s="25"/>
      <c r="F113" s="61"/>
    </row>
    <row r="114" spans="1:6" ht="15.75">
      <c r="A114" s="25"/>
      <c r="B114" s="30"/>
      <c r="C114" s="25"/>
      <c r="D114" s="44"/>
      <c r="E114" s="25"/>
      <c r="F114" s="61"/>
    </row>
    <row r="115" spans="1:6" ht="15.75">
      <c r="A115" s="25"/>
      <c r="B115" s="30"/>
      <c r="C115" s="25"/>
      <c r="D115" s="44"/>
      <c r="E115" s="25"/>
      <c r="F115" s="61"/>
    </row>
    <row r="116" spans="1:6" ht="15.75">
      <c r="A116" s="25"/>
      <c r="B116" s="30"/>
      <c r="C116" s="25"/>
      <c r="D116" s="44"/>
      <c r="E116" s="25"/>
      <c r="F116" s="61"/>
    </row>
    <row r="117" spans="1:6" ht="15.75">
      <c r="A117" s="25"/>
      <c r="B117" s="30"/>
      <c r="C117" s="25"/>
      <c r="D117" s="44"/>
      <c r="E117" s="25"/>
      <c r="F117" s="61"/>
    </row>
    <row r="118" spans="1:6" ht="15.75">
      <c r="A118" s="25"/>
      <c r="B118" s="30"/>
      <c r="C118" s="25"/>
      <c r="D118" s="44"/>
      <c r="E118" s="25"/>
      <c r="F118" s="61"/>
    </row>
    <row r="119" spans="1:6" ht="15.75">
      <c r="A119" s="25"/>
      <c r="B119" s="30"/>
      <c r="C119" s="25"/>
      <c r="D119" s="44"/>
      <c r="E119" s="25"/>
      <c r="F119" s="61"/>
    </row>
    <row r="120" spans="1:6" ht="15.75">
      <c r="A120" s="25"/>
      <c r="B120" s="30"/>
      <c r="C120" s="25"/>
      <c r="D120" s="44"/>
      <c r="E120" s="25"/>
      <c r="F120" s="61"/>
    </row>
    <row r="121" spans="1:6" ht="15.75">
      <c r="A121" s="25"/>
      <c r="B121" s="30"/>
      <c r="C121" s="25"/>
      <c r="D121" s="44"/>
      <c r="E121" s="25"/>
      <c r="F121" s="61"/>
    </row>
    <row r="122" spans="1:6" ht="15.75">
      <c r="A122" s="25"/>
      <c r="B122" s="30"/>
      <c r="C122" s="25"/>
      <c r="D122" s="44"/>
      <c r="E122" s="25"/>
      <c r="F122" s="61"/>
    </row>
    <row r="123" spans="1:6" ht="15.75">
      <c r="A123" s="25"/>
      <c r="B123" s="30"/>
      <c r="C123" s="25"/>
      <c r="D123" s="44"/>
      <c r="E123" s="25"/>
      <c r="F123" s="61"/>
    </row>
    <row r="124" spans="1:6" ht="15.75">
      <c r="A124" s="25"/>
      <c r="B124" s="30"/>
      <c r="C124" s="25"/>
      <c r="D124" s="44"/>
      <c r="E124" s="25"/>
      <c r="F124" s="61"/>
    </row>
    <row r="125" spans="1:6" ht="15.75">
      <c r="A125" s="25"/>
      <c r="B125" s="30"/>
      <c r="C125" s="25"/>
      <c r="D125" s="44"/>
      <c r="E125" s="25"/>
      <c r="F125" s="61"/>
    </row>
    <row r="126" spans="1:6" ht="15.75">
      <c r="A126" s="25"/>
      <c r="B126" s="30"/>
      <c r="C126" s="25"/>
      <c r="D126" s="44"/>
      <c r="E126" s="25"/>
      <c r="F126" s="61"/>
    </row>
    <row r="127" spans="1:6" ht="15.75">
      <c r="A127" s="25"/>
      <c r="B127" s="30"/>
      <c r="C127" s="25"/>
      <c r="D127" s="44"/>
      <c r="E127" s="25"/>
      <c r="F127" s="61"/>
    </row>
    <row r="128" spans="1:6" ht="15.75">
      <c r="A128" s="25"/>
      <c r="B128" s="30"/>
      <c r="C128" s="25"/>
      <c r="D128" s="44"/>
      <c r="E128" s="25"/>
      <c r="F128" s="61"/>
    </row>
    <row r="129" spans="1:6" ht="15.75">
      <c r="A129" s="25"/>
      <c r="B129" s="30"/>
      <c r="C129" s="25"/>
      <c r="D129" s="44"/>
      <c r="E129" s="25"/>
      <c r="F129" s="61"/>
    </row>
    <row r="130" spans="1:6" ht="15.75">
      <c r="A130" s="25"/>
      <c r="B130" s="30"/>
      <c r="C130" s="25"/>
      <c r="D130" s="44"/>
      <c r="E130" s="25"/>
      <c r="F130" s="61"/>
    </row>
    <row r="131" spans="1:6" ht="15.75">
      <c r="A131" s="25"/>
      <c r="B131" s="30"/>
      <c r="C131" s="25"/>
      <c r="D131" s="44"/>
      <c r="E131" s="25"/>
      <c r="F131" s="61"/>
    </row>
    <row r="132" spans="1:6" ht="15.75">
      <c r="A132" s="25"/>
      <c r="B132" s="30"/>
      <c r="C132" s="25"/>
      <c r="D132" s="44"/>
      <c r="E132" s="25"/>
      <c r="F132" s="61"/>
    </row>
    <row r="133" spans="1:6" ht="15.75">
      <c r="A133" s="25"/>
      <c r="B133" s="30"/>
      <c r="C133" s="25"/>
      <c r="D133" s="44"/>
      <c r="E133" s="25"/>
      <c r="F133" s="61"/>
    </row>
    <row r="134" spans="1:6" ht="15.75">
      <c r="A134" s="25"/>
      <c r="B134" s="30"/>
      <c r="C134" s="25"/>
      <c r="D134" s="44"/>
      <c r="E134" s="25"/>
      <c r="F134" s="61"/>
    </row>
    <row r="135" spans="1:6" ht="15.75">
      <c r="A135" s="25"/>
      <c r="B135" s="30"/>
      <c r="C135" s="25"/>
      <c r="D135" s="44"/>
      <c r="E135" s="25"/>
      <c r="F135" s="61"/>
    </row>
    <row r="136" spans="1:6" ht="15.75">
      <c r="A136" s="25"/>
      <c r="B136" s="30"/>
      <c r="C136" s="25"/>
      <c r="D136" s="44"/>
      <c r="E136" s="25"/>
      <c r="F136" s="61"/>
    </row>
    <row r="137" spans="1:6" ht="15.75">
      <c r="A137" s="25"/>
      <c r="B137" s="30"/>
      <c r="C137" s="25"/>
      <c r="D137" s="44"/>
      <c r="E137" s="25"/>
      <c r="F137" s="61"/>
    </row>
    <row r="138" spans="1:6" ht="15.75">
      <c r="A138" s="25"/>
      <c r="B138" s="30"/>
      <c r="C138" s="25"/>
      <c r="D138" s="44"/>
      <c r="E138" s="25"/>
      <c r="F138" s="61"/>
    </row>
    <row r="139" spans="1:6" ht="15.75">
      <c r="A139" s="25"/>
      <c r="B139" s="30"/>
      <c r="C139" s="25"/>
      <c r="D139" s="44"/>
      <c r="E139" s="25"/>
      <c r="F139" s="61"/>
    </row>
    <row r="140" spans="1:6" ht="15.75">
      <c r="A140" s="25"/>
      <c r="B140" s="30"/>
      <c r="C140" s="25"/>
      <c r="D140" s="44"/>
      <c r="E140" s="25"/>
      <c r="F140" s="61"/>
    </row>
    <row r="141" spans="1:6" ht="15.75">
      <c r="A141" s="25"/>
      <c r="B141" s="30"/>
      <c r="C141" s="25"/>
      <c r="D141" s="44"/>
      <c r="E141" s="25"/>
      <c r="F141" s="61"/>
    </row>
    <row r="142" spans="1:6" ht="15.75">
      <c r="A142" s="25"/>
      <c r="B142" s="30"/>
      <c r="C142" s="25"/>
      <c r="D142" s="44"/>
      <c r="E142" s="25"/>
      <c r="F142" s="61"/>
    </row>
    <row r="143" spans="1:6" ht="15.75">
      <c r="A143" s="25"/>
      <c r="B143" s="30"/>
      <c r="C143" s="25"/>
      <c r="D143" s="44"/>
      <c r="E143" s="25"/>
      <c r="F143" s="61"/>
    </row>
    <row r="144" spans="1:6" ht="15.75">
      <c r="A144" s="25"/>
      <c r="B144" s="30"/>
      <c r="C144" s="25"/>
      <c r="D144" s="44"/>
      <c r="E144" s="25"/>
      <c r="F144" s="61"/>
    </row>
    <row r="145" spans="1:6" ht="15.75">
      <c r="A145" s="25"/>
      <c r="B145" s="30"/>
      <c r="C145" s="25"/>
      <c r="D145" s="44"/>
      <c r="E145" s="25"/>
      <c r="F145" s="61"/>
    </row>
    <row r="146" spans="1:6" ht="15.75">
      <c r="A146" s="25"/>
      <c r="B146" s="30"/>
      <c r="C146" s="25"/>
      <c r="D146" s="44"/>
      <c r="E146" s="25"/>
      <c r="F146" s="61"/>
    </row>
    <row r="147" spans="1:6" ht="15.75">
      <c r="A147" s="25"/>
      <c r="B147" s="30"/>
      <c r="C147" s="25"/>
      <c r="D147" s="44"/>
      <c r="E147" s="25"/>
      <c r="F147" s="61"/>
    </row>
    <row r="148" spans="1:6" ht="15.75">
      <c r="A148" s="25"/>
      <c r="B148" s="30"/>
      <c r="C148" s="25"/>
      <c r="D148" s="44"/>
      <c r="E148" s="25"/>
      <c r="F148" s="61"/>
    </row>
    <row r="149" spans="1:6" ht="15.75">
      <c r="A149" s="25"/>
      <c r="B149" s="30"/>
      <c r="C149" s="25"/>
      <c r="D149" s="44"/>
      <c r="E149" s="25"/>
      <c r="F149" s="61"/>
    </row>
    <row r="150" spans="1:6" ht="15.75">
      <c r="A150" s="25"/>
      <c r="B150" s="30"/>
      <c r="C150" s="25"/>
      <c r="D150" s="44"/>
      <c r="E150" s="25"/>
      <c r="F150" s="61"/>
    </row>
    <row r="151" spans="1:6" ht="15.75">
      <c r="A151" s="25"/>
      <c r="B151" s="30"/>
      <c r="C151" s="25"/>
      <c r="D151" s="44"/>
      <c r="E151" s="25"/>
      <c r="F151" s="61"/>
    </row>
    <row r="152" spans="1:6" ht="15.75">
      <c r="A152" s="25"/>
      <c r="B152" s="30"/>
      <c r="C152" s="25"/>
      <c r="D152" s="44"/>
      <c r="E152" s="25"/>
      <c r="F152" s="61"/>
    </row>
    <row r="153" spans="1:6" ht="15.75">
      <c r="A153" s="25"/>
      <c r="B153" s="30"/>
      <c r="C153" s="25"/>
      <c r="D153" s="44"/>
      <c r="E153" s="25"/>
      <c r="F153" s="61"/>
    </row>
    <row r="154" spans="1:6" ht="15.75">
      <c r="A154" s="25"/>
      <c r="B154" s="30"/>
      <c r="C154" s="25"/>
      <c r="D154" s="44"/>
      <c r="E154" s="25"/>
      <c r="F154" s="61"/>
    </row>
    <row r="155" spans="1:6" ht="15.75">
      <c r="A155" s="25"/>
      <c r="B155" s="30"/>
      <c r="C155" s="25"/>
      <c r="D155" s="44"/>
      <c r="E155" s="25"/>
      <c r="F155" s="61"/>
    </row>
    <row r="156" spans="1:6" ht="15.75">
      <c r="A156" s="25"/>
      <c r="B156" s="30"/>
      <c r="C156" s="25"/>
      <c r="D156" s="44"/>
      <c r="E156" s="25"/>
      <c r="F156" s="61"/>
    </row>
    <row r="157" spans="1:6" ht="15.75">
      <c r="A157" s="25"/>
      <c r="B157" s="30"/>
      <c r="C157" s="25"/>
      <c r="D157" s="44"/>
      <c r="E157" s="25"/>
      <c r="F157" s="61"/>
    </row>
    <row r="158" spans="1:6" ht="15.75">
      <c r="A158" s="25"/>
      <c r="B158" s="30"/>
      <c r="C158" s="25"/>
      <c r="D158" s="44"/>
      <c r="E158" s="25"/>
      <c r="F158" s="61"/>
    </row>
    <row r="159" spans="1:6" ht="15.75">
      <c r="A159" s="25"/>
      <c r="B159" s="30"/>
      <c r="C159" s="25"/>
      <c r="D159" s="44"/>
      <c r="E159" s="25"/>
      <c r="F159" s="61"/>
    </row>
    <row r="160" spans="1:6" ht="15.75">
      <c r="A160" s="25"/>
      <c r="B160" s="30"/>
      <c r="C160" s="25"/>
      <c r="D160" s="44"/>
      <c r="E160" s="25"/>
      <c r="F160" s="61"/>
    </row>
    <row r="161" spans="1:6" ht="15.75">
      <c r="A161" s="25"/>
      <c r="B161" s="30"/>
      <c r="C161" s="25"/>
      <c r="D161" s="44"/>
      <c r="E161" s="25"/>
      <c r="F161" s="61"/>
    </row>
    <row r="162" spans="1:6" ht="15.75">
      <c r="A162" s="25"/>
      <c r="B162" s="30"/>
      <c r="C162" s="25"/>
      <c r="D162" s="44"/>
      <c r="E162" s="25"/>
      <c r="F162" s="61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3"/>
  <sheetViews>
    <sheetView tabSelected="1" view="pageBreakPreview" zoomScaleSheetLayoutView="100" workbookViewId="0" topLeftCell="B1">
      <selection activeCell="B13" sqref="B13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45" customWidth="1"/>
    <col min="4" max="4" width="14.7109375" style="49" customWidth="1"/>
    <col min="5" max="5" width="15.421875" style="45" customWidth="1"/>
    <col min="6" max="6" width="14.28125" style="49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1" spans="3:5" ht="12.75">
      <c r="C1" s="49"/>
      <c r="E1" s="49"/>
    </row>
    <row r="2" spans="2:6" ht="12.75">
      <c r="B2" s="1" t="s">
        <v>119</v>
      </c>
      <c r="C2" s="47"/>
      <c r="D2" s="47"/>
      <c r="E2" s="47"/>
      <c r="F2" s="47"/>
    </row>
    <row r="3" spans="2:10" ht="12.75">
      <c r="B3" s="1" t="s">
        <v>6</v>
      </c>
      <c r="C3" s="47"/>
      <c r="D3" s="47"/>
      <c r="E3" s="47"/>
      <c r="F3" s="47"/>
      <c r="J3" s="19"/>
    </row>
    <row r="4" spans="2:10" ht="12.75">
      <c r="B4" s="1"/>
      <c r="C4" s="47"/>
      <c r="D4" s="47"/>
      <c r="E4" s="47"/>
      <c r="F4" s="47"/>
      <c r="J4" s="19"/>
    </row>
    <row r="5" spans="2:8" ht="12.75">
      <c r="B5" s="1"/>
      <c r="C5" s="76" t="s">
        <v>53</v>
      </c>
      <c r="D5" s="76"/>
      <c r="E5" s="76" t="s">
        <v>54</v>
      </c>
      <c r="F5" s="76"/>
      <c r="G5" s="3" t="s">
        <v>8</v>
      </c>
      <c r="H5" s="3" t="s">
        <v>8</v>
      </c>
    </row>
    <row r="6" spans="3:8" ht="12.75">
      <c r="C6" s="48"/>
      <c r="D6" s="48" t="s">
        <v>52</v>
      </c>
      <c r="E6" s="48"/>
      <c r="F6" s="48" t="s">
        <v>52</v>
      </c>
      <c r="G6" s="3" t="s">
        <v>33</v>
      </c>
      <c r="H6" s="3" t="s">
        <v>33</v>
      </c>
    </row>
    <row r="7" spans="3:8" ht="12.75">
      <c r="C7" s="48" t="s">
        <v>51</v>
      </c>
      <c r="D7" s="48" t="s">
        <v>32</v>
      </c>
      <c r="E7" s="48" t="s">
        <v>147</v>
      </c>
      <c r="F7" s="48" t="s">
        <v>32</v>
      </c>
      <c r="G7" s="3" t="s">
        <v>32</v>
      </c>
      <c r="H7" s="3" t="s">
        <v>9</v>
      </c>
    </row>
    <row r="8" spans="3:8" ht="12.75">
      <c r="C8" s="48" t="s">
        <v>14</v>
      </c>
      <c r="D8" s="48" t="s">
        <v>14</v>
      </c>
      <c r="E8" s="48" t="s">
        <v>38</v>
      </c>
      <c r="F8" s="48" t="s">
        <v>38</v>
      </c>
      <c r="G8" s="3" t="s">
        <v>14</v>
      </c>
      <c r="H8" s="3" t="s">
        <v>38</v>
      </c>
    </row>
    <row r="9" spans="3:8" ht="12.75">
      <c r="C9" s="48" t="s">
        <v>145</v>
      </c>
      <c r="D9" s="48" t="s">
        <v>146</v>
      </c>
      <c r="E9" s="48" t="str">
        <f>+C9</f>
        <v>31/12/2010</v>
      </c>
      <c r="F9" s="48" t="str">
        <f>+D9</f>
        <v>31/12/2009</v>
      </c>
      <c r="G9" s="4" t="s">
        <v>46</v>
      </c>
      <c r="H9" s="4" t="s">
        <v>46</v>
      </c>
    </row>
    <row r="10" spans="3:7" ht="12.75">
      <c r="C10" s="49"/>
      <c r="E10" s="49"/>
      <c r="G10" s="3"/>
    </row>
    <row r="11" spans="3:8" ht="12.75">
      <c r="C11" s="48" t="s">
        <v>2</v>
      </c>
      <c r="D11" s="48" t="s">
        <v>2</v>
      </c>
      <c r="E11" s="48" t="s">
        <v>2</v>
      </c>
      <c r="F11" s="48" t="s">
        <v>2</v>
      </c>
      <c r="G11" s="3" t="s">
        <v>2</v>
      </c>
      <c r="H11" s="3" t="s">
        <v>2</v>
      </c>
    </row>
    <row r="12" spans="3:8" ht="12.75">
      <c r="C12" s="49"/>
      <c r="E12" s="49"/>
      <c r="G12" s="5"/>
      <c r="H12" s="5"/>
    </row>
    <row r="13" spans="2:8" ht="12.75">
      <c r="B13" s="2" t="s">
        <v>10</v>
      </c>
      <c r="C13" s="50">
        <f>+E13-42332038-200826</f>
        <v>15594325</v>
      </c>
      <c r="D13" s="50">
        <v>11097728</v>
      </c>
      <c r="E13" s="50">
        <f>58736381-609192</f>
        <v>58127189</v>
      </c>
      <c r="F13" s="50">
        <v>45286371</v>
      </c>
      <c r="G13" s="5">
        <v>24993124</v>
      </c>
      <c r="H13" s="5">
        <v>61239764</v>
      </c>
    </row>
    <row r="14" spans="3:8" ht="12.75">
      <c r="C14" s="50"/>
      <c r="D14" s="50"/>
      <c r="E14" s="50"/>
      <c r="F14" s="50"/>
      <c r="G14" s="5"/>
      <c r="H14" s="5"/>
    </row>
    <row r="15" spans="2:8" ht="12.75">
      <c r="B15" s="2" t="s">
        <v>11</v>
      </c>
      <c r="C15" s="50">
        <f>-16544555+200826</f>
        <v>-16343729</v>
      </c>
      <c r="D15" s="50">
        <v>-16412582</v>
      </c>
      <c r="E15" s="50">
        <f>-64711106+609192</f>
        <v>-64101914</v>
      </c>
      <c r="F15" s="50">
        <v>-60481361</v>
      </c>
      <c r="G15" s="5">
        <v>-26211311</v>
      </c>
      <c r="H15" s="5">
        <v>-70820011</v>
      </c>
    </row>
    <row r="16" spans="3:8" ht="12.75">
      <c r="C16" s="50"/>
      <c r="D16" s="50"/>
      <c r="E16" s="50"/>
      <c r="F16" s="50"/>
      <c r="G16" s="5"/>
      <c r="H16" s="5"/>
    </row>
    <row r="17" spans="2:8" ht="12.75">
      <c r="B17" s="2" t="s">
        <v>60</v>
      </c>
      <c r="C17" s="51">
        <f>+E17-222762</f>
        <v>-12487</v>
      </c>
      <c r="D17" s="51">
        <v>501356</v>
      </c>
      <c r="E17" s="51">
        <f>187523+5293+17459</f>
        <v>210275</v>
      </c>
      <c r="F17" s="51">
        <v>627482</v>
      </c>
      <c r="G17" s="5">
        <v>0</v>
      </c>
      <c r="H17" s="5">
        <v>0</v>
      </c>
    </row>
    <row r="18" spans="3:8" ht="12.75">
      <c r="C18" s="50"/>
      <c r="D18" s="50"/>
      <c r="E18" s="50"/>
      <c r="F18" s="50"/>
      <c r="G18" s="5"/>
      <c r="H18" s="5"/>
    </row>
    <row r="19" spans="2:8" ht="12.75">
      <c r="B19" s="2" t="s">
        <v>139</v>
      </c>
      <c r="C19" s="50">
        <f>SUM(C13:C17)</f>
        <v>-761891</v>
      </c>
      <c r="D19" s="50">
        <f>SUM(D13:D17)</f>
        <v>-4813498</v>
      </c>
      <c r="E19" s="50">
        <f>SUM(E13:E17)</f>
        <v>-5764450</v>
      </c>
      <c r="F19" s="50">
        <f>SUM(F13:F17)</f>
        <v>-14567508</v>
      </c>
      <c r="G19" s="5">
        <f>SUM(G13:G18)</f>
        <v>-1218187</v>
      </c>
      <c r="H19" s="5">
        <f>SUM(H13:H17)</f>
        <v>-9580247</v>
      </c>
    </row>
    <row r="20" spans="3:8" ht="12.75">
      <c r="C20" s="50"/>
      <c r="D20" s="50"/>
      <c r="E20" s="50"/>
      <c r="F20" s="50"/>
      <c r="G20" s="5"/>
      <c r="H20" s="5"/>
    </row>
    <row r="21" spans="2:8" ht="12.75">
      <c r="B21" s="2" t="s">
        <v>29</v>
      </c>
      <c r="C21" s="50">
        <f>+E21+8791220</f>
        <v>-3112535</v>
      </c>
      <c r="D21" s="50">
        <v>-2290238</v>
      </c>
      <c r="E21" s="50">
        <v>-11903755</v>
      </c>
      <c r="F21" s="50">
        <v>-7024113</v>
      </c>
      <c r="G21" s="5">
        <v>-10549614</v>
      </c>
      <c r="H21" s="5">
        <v>-32957270</v>
      </c>
    </row>
    <row r="22" spans="3:8" ht="12.75">
      <c r="C22" s="50"/>
      <c r="D22" s="50"/>
      <c r="E22" s="50"/>
      <c r="F22" s="50"/>
      <c r="G22" s="5"/>
      <c r="H22" s="5"/>
    </row>
    <row r="23" spans="2:8" ht="12.75">
      <c r="B23" s="2" t="s">
        <v>12</v>
      </c>
      <c r="C23" s="50">
        <f>+E23-39881</f>
        <v>4951</v>
      </c>
      <c r="D23" s="50">
        <v>15196</v>
      </c>
      <c r="E23" s="50">
        <v>44832</v>
      </c>
      <c r="F23" s="50">
        <v>156013</v>
      </c>
      <c r="G23" s="5"/>
      <c r="H23" s="5"/>
    </row>
    <row r="24" spans="3:8" ht="12.75">
      <c r="C24" s="50"/>
      <c r="D24" s="50"/>
      <c r="E24" s="50"/>
      <c r="F24" s="50"/>
      <c r="G24" s="5"/>
      <c r="H24" s="5"/>
    </row>
    <row r="25" spans="2:8" ht="12.75">
      <c r="B25" s="2" t="s">
        <v>127</v>
      </c>
      <c r="C25" s="50"/>
      <c r="D25" s="50"/>
      <c r="E25" s="50"/>
      <c r="F25" s="50"/>
      <c r="G25" s="5"/>
      <c r="H25" s="5"/>
    </row>
    <row r="26" spans="2:8" ht="12.75">
      <c r="B26" s="2" t="s">
        <v>128</v>
      </c>
      <c r="C26" s="50">
        <v>0</v>
      </c>
      <c r="D26" s="50">
        <v>-6084021</v>
      </c>
      <c r="E26" s="50">
        <v>19210</v>
      </c>
      <c r="F26" s="50">
        <v>-4311108</v>
      </c>
      <c r="G26" s="5"/>
      <c r="H26" s="5"/>
    </row>
    <row r="27" spans="2:8" ht="12.75">
      <c r="B27" s="2" t="s">
        <v>129</v>
      </c>
      <c r="C27" s="50">
        <v>0</v>
      </c>
      <c r="D27" s="50">
        <v>0</v>
      </c>
      <c r="E27" s="50">
        <v>-257000</v>
      </c>
      <c r="F27" s="50">
        <v>0</v>
      </c>
      <c r="G27" s="5"/>
      <c r="H27" s="5"/>
    </row>
    <row r="28" spans="2:8" ht="12.75">
      <c r="B28" s="2" t="s">
        <v>144</v>
      </c>
      <c r="C28" s="50">
        <v>0</v>
      </c>
      <c r="D28" s="50">
        <v>0</v>
      </c>
      <c r="E28" s="50">
        <v>0</v>
      </c>
      <c r="F28" s="50">
        <v>9081933</v>
      </c>
      <c r="G28" s="5"/>
      <c r="H28" s="5"/>
    </row>
    <row r="29" spans="3:8" ht="12.75">
      <c r="C29" s="51"/>
      <c r="D29" s="51"/>
      <c r="E29" s="51"/>
      <c r="F29" s="51"/>
      <c r="G29" s="6">
        <v>30622</v>
      </c>
      <c r="H29" s="6">
        <v>38886</v>
      </c>
    </row>
    <row r="30" spans="3:10" ht="12.75">
      <c r="C30" s="50"/>
      <c r="D30" s="50"/>
      <c r="E30" s="50"/>
      <c r="F30" s="50"/>
      <c r="G30" s="13"/>
      <c r="H30" s="13"/>
      <c r="J30" s="2" t="s">
        <v>84</v>
      </c>
    </row>
    <row r="31" spans="2:8" ht="12.75">
      <c r="B31" s="2" t="s">
        <v>140</v>
      </c>
      <c r="C31" s="50">
        <f>SUM(C19:C29)</f>
        <v>-3869475</v>
      </c>
      <c r="D31" s="50">
        <f>SUM(D19:D29)</f>
        <v>-13172561</v>
      </c>
      <c r="E31" s="50">
        <f>SUM(E19:E29)</f>
        <v>-17861163</v>
      </c>
      <c r="F31" s="50">
        <f>SUM(F19:F29)</f>
        <v>-16664783</v>
      </c>
      <c r="G31" s="13"/>
      <c r="H31" s="13"/>
    </row>
    <row r="32" spans="3:8" ht="12.75">
      <c r="C32" s="50"/>
      <c r="D32" s="50"/>
      <c r="E32" s="50"/>
      <c r="F32" s="50"/>
      <c r="G32" s="13"/>
      <c r="H32" s="13"/>
    </row>
    <row r="33" spans="2:8" ht="12.75">
      <c r="B33" s="2" t="s">
        <v>13</v>
      </c>
      <c r="C33" s="51">
        <f>+E33</f>
        <v>0</v>
      </c>
      <c r="D33" s="51">
        <v>-36373</v>
      </c>
      <c r="E33" s="51">
        <v>0</v>
      </c>
      <c r="F33" s="51">
        <v>-36373</v>
      </c>
      <c r="G33" s="6">
        <v>0</v>
      </c>
      <c r="H33" s="6">
        <v>0</v>
      </c>
    </row>
    <row r="34" spans="3:8" ht="12.75">
      <c r="C34" s="52"/>
      <c r="D34" s="52"/>
      <c r="E34" s="52"/>
      <c r="F34" s="52"/>
      <c r="G34" s="13"/>
      <c r="H34" s="13"/>
    </row>
    <row r="35" spans="2:8" ht="19.5" customHeight="1" thickBot="1">
      <c r="B35" s="2" t="s">
        <v>141</v>
      </c>
      <c r="C35" s="53">
        <f>SUM(C31:C33)</f>
        <v>-3869475</v>
      </c>
      <c r="D35" s="53">
        <f>SUM(D31:D33)</f>
        <v>-13208934</v>
      </c>
      <c r="E35" s="53">
        <f>SUM(E31:E33)</f>
        <v>-17861163</v>
      </c>
      <c r="F35" s="53">
        <f>SUM(F31:F33)</f>
        <v>-16701156</v>
      </c>
      <c r="G35" s="13"/>
      <c r="H35" s="13"/>
    </row>
    <row r="36" spans="3:8" ht="13.5" thickTop="1">
      <c r="C36" s="50"/>
      <c r="D36" s="50"/>
      <c r="E36" s="50"/>
      <c r="F36" s="50"/>
      <c r="G36" s="5"/>
      <c r="H36" s="5"/>
    </row>
    <row r="37" spans="2:8" ht="12.75">
      <c r="B37" s="2" t="s">
        <v>115</v>
      </c>
      <c r="C37" s="50"/>
      <c r="D37" s="50"/>
      <c r="E37" s="50"/>
      <c r="F37" s="50"/>
      <c r="G37" s="5"/>
      <c r="H37" s="5"/>
    </row>
    <row r="38" spans="2:8" ht="12.75">
      <c r="B38" s="2" t="s">
        <v>116</v>
      </c>
      <c r="C38" s="50">
        <v>-4995302</v>
      </c>
      <c r="D38" s="50">
        <v>-13035330</v>
      </c>
      <c r="E38" s="50">
        <v>-19865208</v>
      </c>
      <c r="F38" s="50">
        <v>-15772786</v>
      </c>
      <c r="G38" s="5"/>
      <c r="H38" s="5"/>
    </row>
    <row r="39" spans="2:8" ht="12.75">
      <c r="B39" s="2" t="s">
        <v>117</v>
      </c>
      <c r="C39" s="50">
        <v>1125827</v>
      </c>
      <c r="D39" s="50">
        <v>-173604</v>
      </c>
      <c r="E39" s="50">
        <v>2004045</v>
      </c>
      <c r="F39" s="50">
        <v>-928370</v>
      </c>
      <c r="G39" s="5"/>
      <c r="H39" s="5"/>
    </row>
    <row r="40" spans="3:8" ht="13.5" thickBot="1">
      <c r="C40" s="74">
        <f>SUM(C38:C39)</f>
        <v>-3869475</v>
      </c>
      <c r="D40" s="74">
        <f>SUM(D38:D39)</f>
        <v>-13208934</v>
      </c>
      <c r="E40" s="74">
        <f>SUM(E38:E39)</f>
        <v>-17861163</v>
      </c>
      <c r="F40" s="74">
        <f>SUM(F38:F39)</f>
        <v>-16701156</v>
      </c>
      <c r="G40" s="5"/>
      <c r="H40" s="5"/>
    </row>
    <row r="41" spans="3:8" ht="13.5" thickTop="1">
      <c r="C41" s="50"/>
      <c r="D41" s="50"/>
      <c r="E41" s="50"/>
      <c r="F41" s="50"/>
      <c r="G41" s="5"/>
      <c r="H41" s="5"/>
    </row>
    <row r="42" spans="2:8" ht="12.75">
      <c r="B42" s="2" t="s">
        <v>142</v>
      </c>
      <c r="C42" s="54">
        <f>(C38)/(C77)*100</f>
        <v>-2.983213614862397</v>
      </c>
      <c r="D42" s="54">
        <f>(D38)/(C77)*100</f>
        <v>-7.784749336521446</v>
      </c>
      <c r="E42" s="54">
        <f>(E38)/(E77)*100</f>
        <v>-11.863578812186613</v>
      </c>
      <c r="F42" s="54">
        <f>(F38)/(E77)*100</f>
        <v>-9.419568614572455</v>
      </c>
      <c r="G42" s="15" t="e">
        <f>#REF!/19999998*100</f>
        <v>#REF!</v>
      </c>
      <c r="H42" s="15" t="e">
        <f>#REF!/19999998*100</f>
        <v>#REF!</v>
      </c>
    </row>
    <row r="43" spans="3:8" ht="12.75">
      <c r="C43" s="54"/>
      <c r="D43" s="54"/>
      <c r="E43" s="55"/>
      <c r="F43" s="55"/>
      <c r="G43" s="15">
        <v>0</v>
      </c>
      <c r="H43" s="15">
        <v>0</v>
      </c>
    </row>
    <row r="44" spans="3:8" ht="12.75">
      <c r="C44" s="54"/>
      <c r="D44" s="54"/>
      <c r="E44" s="55"/>
      <c r="F44" s="55"/>
      <c r="G44" s="15"/>
      <c r="H44" s="15"/>
    </row>
    <row r="45" spans="3:8" ht="12.75">
      <c r="C45" s="54"/>
      <c r="D45" s="54"/>
      <c r="E45" s="55"/>
      <c r="F45" s="55"/>
      <c r="G45" s="15"/>
      <c r="H45" s="15"/>
    </row>
    <row r="46" spans="3:8" ht="12.75">
      <c r="C46" s="54"/>
      <c r="D46" s="54"/>
      <c r="E46" s="55"/>
      <c r="F46" s="55"/>
      <c r="G46" s="15"/>
      <c r="H46" s="15"/>
    </row>
    <row r="47" spans="3:8" ht="12.75">
      <c r="C47" s="54"/>
      <c r="D47" s="54"/>
      <c r="E47" s="55"/>
      <c r="F47" s="55"/>
      <c r="G47" s="15"/>
      <c r="H47" s="15"/>
    </row>
    <row r="48" spans="3:8" ht="12.75">
      <c r="C48" s="54"/>
      <c r="D48" s="54"/>
      <c r="E48" s="55"/>
      <c r="F48" s="55"/>
      <c r="G48" s="15"/>
      <c r="H48" s="15"/>
    </row>
    <row r="49" spans="3:8" ht="12.75">
      <c r="C49" s="54"/>
      <c r="D49" s="54"/>
      <c r="E49" s="55"/>
      <c r="F49" s="55"/>
      <c r="G49" s="15"/>
      <c r="H49" s="15"/>
    </row>
    <row r="50" spans="3:8" ht="12.75">
      <c r="C50" s="54"/>
      <c r="D50" s="54"/>
      <c r="E50" s="55"/>
      <c r="F50" s="55"/>
      <c r="G50" s="15"/>
      <c r="H50" s="15"/>
    </row>
    <row r="51" spans="3:8" ht="12.75">
      <c r="C51" s="54"/>
      <c r="D51" s="54"/>
      <c r="E51" s="55"/>
      <c r="F51" s="55"/>
      <c r="G51" s="15"/>
      <c r="H51" s="15"/>
    </row>
    <row r="52" spans="3:8" ht="12.75">
      <c r="C52" s="54"/>
      <c r="D52" s="54"/>
      <c r="E52" s="55"/>
      <c r="F52" s="55"/>
      <c r="G52" s="15"/>
      <c r="H52" s="15"/>
    </row>
    <row r="53" spans="3:8" ht="12.75">
      <c r="C53" s="54"/>
      <c r="D53" s="54"/>
      <c r="E53" s="55"/>
      <c r="F53" s="55"/>
      <c r="G53" s="15"/>
      <c r="H53" s="15"/>
    </row>
    <row r="54" spans="3:8" ht="12.75">
      <c r="C54" s="54"/>
      <c r="D54" s="54"/>
      <c r="E54" s="55"/>
      <c r="F54" s="55"/>
      <c r="G54" s="15"/>
      <c r="H54" s="15"/>
    </row>
    <row r="55" spans="3:8" ht="12.75">
      <c r="C55" s="54"/>
      <c r="D55" s="54"/>
      <c r="E55" s="55"/>
      <c r="F55" s="55"/>
      <c r="G55" s="15"/>
      <c r="H55" s="15"/>
    </row>
    <row r="56" spans="3:8" ht="12.75">
      <c r="C56" s="54"/>
      <c r="D56" s="54"/>
      <c r="E56" s="55"/>
      <c r="F56" s="55"/>
      <c r="G56" s="15"/>
      <c r="H56" s="15"/>
    </row>
    <row r="57" spans="3:8" ht="12.75">
      <c r="C57" s="54"/>
      <c r="D57" s="54"/>
      <c r="E57" s="55"/>
      <c r="F57" s="55"/>
      <c r="G57" s="15"/>
      <c r="H57" s="15"/>
    </row>
    <row r="58" spans="3:8" ht="12.75">
      <c r="C58" s="54"/>
      <c r="D58" s="54"/>
      <c r="E58" s="55"/>
      <c r="F58" s="55"/>
      <c r="G58" s="15"/>
      <c r="H58" s="15"/>
    </row>
    <row r="59" spans="3:8" ht="12.75">
      <c r="C59" s="54"/>
      <c r="D59" s="54"/>
      <c r="E59" s="55"/>
      <c r="F59" s="55"/>
      <c r="G59" s="15"/>
      <c r="H59" s="15"/>
    </row>
    <row r="60" spans="3:8" ht="12.75">
      <c r="C60" s="54"/>
      <c r="D60" s="54"/>
      <c r="E60" s="55"/>
      <c r="F60" s="55"/>
      <c r="G60" s="15"/>
      <c r="H60" s="15"/>
    </row>
    <row r="61" spans="3:8" ht="12.75">
      <c r="C61" s="54"/>
      <c r="D61" s="54"/>
      <c r="E61" s="55"/>
      <c r="F61" s="55"/>
      <c r="G61" s="15"/>
      <c r="H61" s="15"/>
    </row>
    <row r="62" spans="3:8" ht="12.75">
      <c r="C62" s="54"/>
      <c r="D62" s="54"/>
      <c r="E62" s="55"/>
      <c r="F62" s="55"/>
      <c r="G62" s="15"/>
      <c r="H62" s="15"/>
    </row>
    <row r="63" spans="3:8" ht="12.75">
      <c r="C63" s="54"/>
      <c r="D63" s="54"/>
      <c r="E63" s="55"/>
      <c r="F63" s="55"/>
      <c r="G63" s="15"/>
      <c r="H63" s="15"/>
    </row>
    <row r="64" spans="3:8" ht="12.75">
      <c r="C64" s="54"/>
      <c r="D64" s="54"/>
      <c r="E64" s="55"/>
      <c r="F64" s="55"/>
      <c r="G64" s="15"/>
      <c r="H64" s="15"/>
    </row>
    <row r="65" spans="3:8" ht="12.75">
      <c r="C65" s="55"/>
      <c r="D65" s="55"/>
      <c r="E65" s="55"/>
      <c r="F65" s="55"/>
      <c r="G65" s="5"/>
      <c r="H65" s="5"/>
    </row>
    <row r="66" spans="3:8" ht="12.75">
      <c r="C66" s="49"/>
      <c r="E66" s="49"/>
      <c r="G66" s="5"/>
      <c r="H66" s="5"/>
    </row>
    <row r="67" spans="2:8" ht="12.75">
      <c r="B67" s="2" t="s">
        <v>101</v>
      </c>
      <c r="C67" s="56"/>
      <c r="D67" s="56"/>
      <c r="E67" s="56"/>
      <c r="F67" s="56"/>
      <c r="G67" s="5"/>
      <c r="H67" s="5"/>
    </row>
    <row r="68" spans="3:8" ht="11.25" customHeight="1">
      <c r="C68" s="49"/>
      <c r="E68" s="49"/>
      <c r="G68" s="5"/>
      <c r="H68" s="5"/>
    </row>
    <row r="69" spans="3:8" ht="15" customHeight="1">
      <c r="C69" s="49"/>
      <c r="E69" s="49"/>
      <c r="G69" s="5"/>
      <c r="H69" s="5"/>
    </row>
    <row r="70" spans="3:8" ht="16.5" customHeight="1" hidden="1">
      <c r="C70" s="49"/>
      <c r="E70" s="49"/>
      <c r="G70" s="5"/>
      <c r="H70" s="5"/>
    </row>
    <row r="71" spans="2:8" ht="23.25" customHeight="1" hidden="1">
      <c r="B71" s="27" t="s">
        <v>81</v>
      </c>
      <c r="C71" s="49"/>
      <c r="E71" s="49"/>
      <c r="G71" s="5"/>
      <c r="H71" s="5"/>
    </row>
    <row r="72" spans="3:8" ht="14.25" customHeight="1">
      <c r="C72" s="49"/>
      <c r="E72" s="49"/>
      <c r="G72" s="5"/>
      <c r="H72" s="5"/>
    </row>
    <row r="73" spans="2:8" ht="14.25" customHeight="1">
      <c r="B73" s="1" t="s">
        <v>73</v>
      </c>
      <c r="C73" s="49"/>
      <c r="D73" s="48"/>
      <c r="E73" s="48" t="s">
        <v>130</v>
      </c>
      <c r="G73" s="5"/>
      <c r="H73" s="5"/>
    </row>
    <row r="74" spans="3:8" ht="14.25" customHeight="1">
      <c r="C74" s="48" t="s">
        <v>74</v>
      </c>
      <c r="D74" s="75"/>
      <c r="E74" s="75" t="s">
        <v>75</v>
      </c>
      <c r="G74" s="5"/>
      <c r="H74" s="5"/>
    </row>
    <row r="75" spans="3:8" ht="14.25" customHeight="1">
      <c r="C75" s="49"/>
      <c r="E75" s="49"/>
      <c r="G75" s="5"/>
      <c r="H75" s="5"/>
    </row>
    <row r="76" spans="2:8" ht="15.75" customHeight="1">
      <c r="B76" s="2" t="s">
        <v>76</v>
      </c>
      <c r="C76" s="50">
        <v>167447010</v>
      </c>
      <c r="D76" s="50"/>
      <c r="E76" s="50">
        <v>167447010</v>
      </c>
      <c r="G76" s="5"/>
      <c r="H76" s="5"/>
    </row>
    <row r="77" spans="3:8" ht="15.75" customHeight="1" thickBot="1">
      <c r="C77" s="57">
        <f>SUM(C76:C76)</f>
        <v>167447010</v>
      </c>
      <c r="D77" s="57">
        <f>SUM(D76:D76)</f>
        <v>0</v>
      </c>
      <c r="E77" s="57">
        <f>SUM(E76:E76)</f>
        <v>167447010</v>
      </c>
      <c r="G77" s="5"/>
      <c r="H77" s="5"/>
    </row>
    <row r="78" spans="3:8" ht="14.25" customHeight="1" thickTop="1">
      <c r="C78" s="49"/>
      <c r="E78" s="58"/>
      <c r="G78" s="5"/>
      <c r="H78" s="5"/>
    </row>
    <row r="79" spans="2:5" ht="17.25" customHeight="1">
      <c r="B79" s="2" t="s">
        <v>138</v>
      </c>
      <c r="C79" s="58">
        <f>+C38</f>
        <v>-4995302</v>
      </c>
      <c r="D79" s="58"/>
      <c r="E79" s="58">
        <f>+E38</f>
        <v>-19865208</v>
      </c>
    </row>
    <row r="80" spans="2:5" ht="13.5" customHeight="1" thickBot="1">
      <c r="B80" s="1" t="s">
        <v>138</v>
      </c>
      <c r="C80" s="57">
        <f>C79</f>
        <v>-4995302</v>
      </c>
      <c r="D80" s="57">
        <f>D79</f>
        <v>0</v>
      </c>
      <c r="E80" s="57">
        <f>E79</f>
        <v>-19865208</v>
      </c>
    </row>
    <row r="81" spans="3:5" ht="14.25" customHeight="1" thickTop="1">
      <c r="C81" s="50"/>
      <c r="D81" s="50"/>
      <c r="E81" s="49"/>
    </row>
    <row r="82" spans="2:5" ht="10.5" customHeight="1">
      <c r="B82" s="2" t="s">
        <v>77</v>
      </c>
      <c r="C82" s="55">
        <f>C80/C77*100</f>
        <v>-2.983213614862397</v>
      </c>
      <c r="D82" s="59"/>
      <c r="E82" s="55">
        <f>E80/E77*100</f>
        <v>-11.863578812186613</v>
      </c>
    </row>
    <row r="83" spans="3:5" ht="13.5" customHeight="1">
      <c r="C83" s="60"/>
      <c r="D83" s="60"/>
      <c r="E83" s="49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2" r:id="rId1"/>
  <rowBreaks count="1" manualBreakCount="1">
    <brk id="6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V110"/>
  <sheetViews>
    <sheetView view="pageBreakPreview" zoomScaleSheetLayoutView="100" workbookViewId="0" topLeftCell="B31">
      <selection activeCell="C50" sqref="C50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46" customWidth="1"/>
    <col min="4" max="4" width="17.57421875" style="50" customWidth="1"/>
    <col min="5" max="5" width="9.8515625" style="5" bestFit="1" customWidth="1"/>
    <col min="6" max="16384" width="9.140625" style="5" customWidth="1"/>
  </cols>
  <sheetData>
    <row r="1" ht="12.75">
      <c r="C1" s="50"/>
    </row>
    <row r="2" spans="2:3" ht="12.75">
      <c r="B2" s="11" t="s">
        <v>119</v>
      </c>
      <c r="C2" s="50"/>
    </row>
    <row r="3" spans="2:4" ht="12.75">
      <c r="B3" s="11" t="s">
        <v>62</v>
      </c>
      <c r="C3" s="69"/>
      <c r="D3" s="69"/>
    </row>
    <row r="4" spans="2:4" ht="12.75">
      <c r="B4" s="11"/>
      <c r="C4" s="69"/>
      <c r="D4" s="69"/>
    </row>
    <row r="5" spans="3:4" ht="12.75">
      <c r="C5" s="70" t="s">
        <v>82</v>
      </c>
      <c r="D5" s="70" t="s">
        <v>71</v>
      </c>
    </row>
    <row r="6" spans="3:4" ht="12.75">
      <c r="C6" s="70" t="s">
        <v>83</v>
      </c>
      <c r="D6" s="70" t="s">
        <v>45</v>
      </c>
    </row>
    <row r="7" spans="3:4" ht="12.75">
      <c r="C7" s="70" t="s">
        <v>148</v>
      </c>
      <c r="D7" s="70" t="s">
        <v>102</v>
      </c>
    </row>
    <row r="8" spans="3:4" ht="12.75">
      <c r="C8" s="70" t="s">
        <v>2</v>
      </c>
      <c r="D8" s="70" t="s">
        <v>2</v>
      </c>
    </row>
    <row r="9" spans="2:4" ht="15.75">
      <c r="B9" s="43" t="s">
        <v>92</v>
      </c>
      <c r="C9" s="70"/>
      <c r="D9" s="70"/>
    </row>
    <row r="10" spans="2:4" ht="12.75">
      <c r="B10" s="11" t="s">
        <v>78</v>
      </c>
      <c r="C10" s="70"/>
      <c r="D10" s="70"/>
    </row>
    <row r="11" spans="2:4" ht="12.75">
      <c r="B11" s="5" t="s">
        <v>30</v>
      </c>
      <c r="C11" s="50">
        <v>265084217</v>
      </c>
      <c r="D11" s="50">
        <v>212572020</v>
      </c>
    </row>
    <row r="12" spans="2:4" ht="12.75">
      <c r="B12" s="5" t="s">
        <v>64</v>
      </c>
      <c r="C12" s="50">
        <v>0</v>
      </c>
      <c r="D12" s="50">
        <v>50494052</v>
      </c>
    </row>
    <row r="13" spans="2:4" ht="12.75">
      <c r="B13" s="5" t="s">
        <v>15</v>
      </c>
      <c r="C13" s="50">
        <v>26000000</v>
      </c>
      <c r="D13" s="50">
        <v>26000000</v>
      </c>
    </row>
    <row r="14" spans="2:4" ht="12.75">
      <c r="B14" s="5" t="s">
        <v>112</v>
      </c>
      <c r="C14" s="50">
        <v>611</v>
      </c>
      <c r="D14" s="50">
        <v>611</v>
      </c>
    </row>
    <row r="15" ht="12.75">
      <c r="C15" s="50"/>
    </row>
    <row r="16" spans="3:4" ht="12.75">
      <c r="C16" s="71">
        <f>SUM(C11:C15)</f>
        <v>291084828</v>
      </c>
      <c r="D16" s="71">
        <f>SUM(D11:D15)</f>
        <v>289066683</v>
      </c>
    </row>
    <row r="17" ht="12.75">
      <c r="C17" s="50"/>
    </row>
    <row r="18" spans="2:4" ht="12.75">
      <c r="B18" s="11" t="s">
        <v>16</v>
      </c>
      <c r="C18" s="52"/>
      <c r="D18" s="52"/>
    </row>
    <row r="19" spans="2:4" ht="12.75">
      <c r="B19" s="5" t="s">
        <v>17</v>
      </c>
      <c r="C19" s="52">
        <v>3292590</v>
      </c>
      <c r="D19" s="52">
        <v>7945030</v>
      </c>
    </row>
    <row r="20" spans="2:4" ht="12.75">
      <c r="B20" s="5" t="s">
        <v>18</v>
      </c>
      <c r="C20" s="52">
        <v>2197575</v>
      </c>
      <c r="D20" s="52">
        <v>4669310</v>
      </c>
    </row>
    <row r="21" spans="2:4" ht="12.75">
      <c r="B21" s="5" t="s">
        <v>47</v>
      </c>
      <c r="C21" s="52">
        <v>4371768</v>
      </c>
      <c r="D21" s="52">
        <v>5433830</v>
      </c>
    </row>
    <row r="22" spans="2:4" ht="12.75">
      <c r="B22" s="5" t="s">
        <v>48</v>
      </c>
      <c r="C22" s="52">
        <f>2641705-611+1</f>
        <v>2641095</v>
      </c>
      <c r="D22" s="52">
        <f>3075268+36458</f>
        <v>3111726</v>
      </c>
    </row>
    <row r="23" spans="2:4" ht="12.75">
      <c r="B23" s="5" t="s">
        <v>19</v>
      </c>
      <c r="C23" s="51">
        <v>1856285</v>
      </c>
      <c r="D23" s="51">
        <v>1694751</v>
      </c>
    </row>
    <row r="24" spans="3:4" ht="12.75">
      <c r="C24" s="52">
        <f>SUM(C19:C23)</f>
        <v>14359313</v>
      </c>
      <c r="D24" s="52">
        <f>SUM(D19:D23)</f>
        <v>22854647</v>
      </c>
    </row>
    <row r="25" spans="2:4" ht="12.75">
      <c r="B25" s="5" t="s">
        <v>85</v>
      </c>
      <c r="C25" s="52">
        <v>0</v>
      </c>
      <c r="D25" s="52">
        <v>0</v>
      </c>
    </row>
    <row r="26" spans="3:4" ht="12.75">
      <c r="C26" s="71">
        <f>SUM(C24:C25)</f>
        <v>14359313</v>
      </c>
      <c r="D26" s="71">
        <f>SUM(D24:D25)</f>
        <v>22854647</v>
      </c>
    </row>
    <row r="27" spans="3:4" ht="12.75">
      <c r="C27" s="52"/>
      <c r="D27" s="52"/>
    </row>
    <row r="28" spans="2:4" ht="13.5" thickBot="1">
      <c r="B28" s="11" t="s">
        <v>93</v>
      </c>
      <c r="C28" s="72">
        <f>C16+C26</f>
        <v>305444141</v>
      </c>
      <c r="D28" s="72">
        <f>D16+D26</f>
        <v>311921330</v>
      </c>
    </row>
    <row r="29" spans="3:4" ht="13.5" thickTop="1">
      <c r="C29" s="52"/>
      <c r="D29" s="52"/>
    </row>
    <row r="30" ht="12.75">
      <c r="C30" s="50"/>
    </row>
    <row r="31" spans="2:3" ht="15.75">
      <c r="B31" s="43" t="s">
        <v>99</v>
      </c>
      <c r="C31" s="50"/>
    </row>
    <row r="32" spans="2:3" ht="12.75">
      <c r="B32" s="11" t="s">
        <v>100</v>
      </c>
      <c r="C32" s="50"/>
    </row>
    <row r="33" spans="2:4" ht="12.75">
      <c r="B33" s="5" t="s">
        <v>21</v>
      </c>
      <c r="C33" s="50">
        <v>83723505</v>
      </c>
      <c r="D33" s="50">
        <v>418617526</v>
      </c>
    </row>
    <row r="34" spans="2:4" ht="12.75">
      <c r="B34" s="5" t="s">
        <v>103</v>
      </c>
      <c r="C34" s="51">
        <v>241412</v>
      </c>
      <c r="D34" s="51">
        <v>241412</v>
      </c>
    </row>
    <row r="35" spans="3:4" ht="12.75">
      <c r="C35" s="50">
        <f>SUM(C33:C34)</f>
        <v>83964917</v>
      </c>
      <c r="D35" s="50">
        <f>SUM(D33:D34)</f>
        <v>418858938</v>
      </c>
    </row>
    <row r="36" spans="2:4" ht="12.75">
      <c r="B36" s="5" t="s">
        <v>22</v>
      </c>
      <c r="C36" s="50">
        <v>5379421</v>
      </c>
      <c r="D36" s="50">
        <v>5379421</v>
      </c>
    </row>
    <row r="37" spans="2:4" ht="12.75">
      <c r="B37" s="5" t="s">
        <v>23</v>
      </c>
      <c r="C37" s="51">
        <v>-36833827</v>
      </c>
      <c r="D37" s="51">
        <v>-351862640</v>
      </c>
    </row>
    <row r="38" spans="3:4" ht="12.75">
      <c r="C38" s="50">
        <f>SUM(C35:C37)</f>
        <v>52510511</v>
      </c>
      <c r="D38" s="50">
        <f>SUM(D35:D37)</f>
        <v>72375719</v>
      </c>
    </row>
    <row r="39" spans="2:4" ht="12.75">
      <c r="B39" s="5" t="s">
        <v>89</v>
      </c>
      <c r="C39" s="51">
        <v>26694666</v>
      </c>
      <c r="D39" s="51">
        <v>20231621</v>
      </c>
    </row>
    <row r="40" spans="2:4" ht="12.75">
      <c r="B40" s="11" t="s">
        <v>94</v>
      </c>
      <c r="C40" s="71">
        <f>SUM(C38:C39)</f>
        <v>79205177</v>
      </c>
      <c r="D40" s="71">
        <f>SUM(D38:D39)</f>
        <v>92607340</v>
      </c>
    </row>
    <row r="41" spans="2:4" ht="12.75">
      <c r="B41" s="11"/>
      <c r="C41" s="52"/>
      <c r="D41" s="52"/>
    </row>
    <row r="42" spans="2:3" ht="12.75">
      <c r="B42" s="11" t="s">
        <v>95</v>
      </c>
      <c r="C42" s="50"/>
    </row>
    <row r="43" spans="2:4" ht="12.75">
      <c r="B43" s="5" t="s">
        <v>105</v>
      </c>
      <c r="C43" s="50">
        <v>116453755</v>
      </c>
      <c r="D43" s="50">
        <v>119808878</v>
      </c>
    </row>
    <row r="44" spans="2:4" ht="12.75">
      <c r="B44" s="5" t="s">
        <v>103</v>
      </c>
      <c r="C44" s="50">
        <v>5495512</v>
      </c>
      <c r="D44" s="50">
        <v>5960668</v>
      </c>
    </row>
    <row r="45" spans="2:4" ht="12.75">
      <c r="B45" s="5" t="s">
        <v>104</v>
      </c>
      <c r="C45" s="50">
        <v>29267360</v>
      </c>
      <c r="D45" s="50">
        <v>24389462</v>
      </c>
    </row>
    <row r="46" spans="3:256" ht="14.25" customHeight="1">
      <c r="C46" s="71">
        <f>SUM(C43:C45)</f>
        <v>151216627</v>
      </c>
      <c r="D46" s="71">
        <f>SUM(D43:D45)</f>
        <v>150159008</v>
      </c>
      <c r="IV46" s="5">
        <f>SUM(A46:IU46)</f>
        <v>301375635</v>
      </c>
    </row>
    <row r="47" spans="3:4" ht="13.5" customHeight="1">
      <c r="C47" s="52"/>
      <c r="D47" s="52"/>
    </row>
    <row r="48" spans="2:4" ht="12.75">
      <c r="B48" s="11" t="s">
        <v>20</v>
      </c>
      <c r="C48" s="52"/>
      <c r="D48" s="52"/>
    </row>
    <row r="49" spans="2:4" ht="12.75">
      <c r="B49" s="5" t="s">
        <v>49</v>
      </c>
      <c r="C49" s="52">
        <f>14809521+30294</f>
        <v>14839815</v>
      </c>
      <c r="D49" s="52">
        <v>7454153</v>
      </c>
    </row>
    <row r="50" spans="2:4" ht="12.75">
      <c r="B50" s="5" t="s">
        <v>50</v>
      </c>
      <c r="C50" s="52">
        <f>15556684-30294</f>
        <v>15526390</v>
      </c>
      <c r="D50" s="52">
        <v>14300872</v>
      </c>
    </row>
    <row r="51" spans="2:4" ht="12.75">
      <c r="B51" s="5" t="s">
        <v>106</v>
      </c>
      <c r="C51" s="52">
        <v>34900351</v>
      </c>
      <c r="D51" s="52">
        <v>23010495</v>
      </c>
    </row>
    <row r="52" spans="2:4" ht="12.75">
      <c r="B52" s="5" t="s">
        <v>118</v>
      </c>
      <c r="C52" s="52">
        <v>9755781</v>
      </c>
      <c r="D52" s="52">
        <v>24389462</v>
      </c>
    </row>
    <row r="53" spans="3:4" ht="12.75">
      <c r="C53" s="71">
        <f>SUM(C49:C52)</f>
        <v>75022337</v>
      </c>
      <c r="D53" s="71">
        <f>SUM(D49:D52)</f>
        <v>69154982</v>
      </c>
    </row>
    <row r="54" spans="3:4" ht="12.75">
      <c r="C54" s="52"/>
      <c r="D54" s="52"/>
    </row>
    <row r="55" spans="2:4" ht="12.75">
      <c r="B55" s="11" t="s">
        <v>96</v>
      </c>
      <c r="C55" s="71">
        <f>C46+C53</f>
        <v>226238964</v>
      </c>
      <c r="D55" s="71">
        <f>D46+D53</f>
        <v>219313990</v>
      </c>
    </row>
    <row r="56" ht="12.75">
      <c r="C56" s="50"/>
    </row>
    <row r="57" spans="2:4" ht="13.5" thickBot="1">
      <c r="B57" s="11" t="s">
        <v>97</v>
      </c>
      <c r="C57" s="72">
        <f>C40+C55</f>
        <v>305444141</v>
      </c>
      <c r="D57" s="72">
        <f>D40+D55</f>
        <v>311921330</v>
      </c>
    </row>
    <row r="58" ht="13.5" thickTop="1">
      <c r="C58" s="50"/>
    </row>
    <row r="59" spans="3:4" ht="12.75" customHeight="1">
      <c r="C59" s="52"/>
      <c r="D59" s="52"/>
    </row>
    <row r="60" spans="2:4" ht="14.25" customHeight="1">
      <c r="B60" s="11" t="s">
        <v>121</v>
      </c>
      <c r="C60" s="73">
        <f>C38/167447010</f>
        <v>0.3135947963478118</v>
      </c>
      <c r="D60" s="73">
        <f>D38/D33</f>
        <v>0.17289223337486354</v>
      </c>
    </row>
    <row r="61" spans="2:4" ht="14.25" customHeight="1">
      <c r="B61" s="11"/>
      <c r="C61" s="73"/>
      <c r="D61" s="73"/>
    </row>
    <row r="62" spans="2:4" ht="14.25" customHeight="1">
      <c r="B62" s="11"/>
      <c r="C62" s="73"/>
      <c r="D62" s="73"/>
    </row>
    <row r="63" spans="2:4" ht="14.25" customHeight="1">
      <c r="B63" s="11"/>
      <c r="C63" s="73"/>
      <c r="D63" s="73"/>
    </row>
    <row r="64" spans="2:4" ht="14.25" customHeight="1">
      <c r="B64" s="11"/>
      <c r="C64" s="73"/>
      <c r="D64" s="73"/>
    </row>
    <row r="65" spans="2:4" ht="14.25" customHeight="1">
      <c r="B65" s="11"/>
      <c r="C65" s="73"/>
      <c r="D65" s="73"/>
    </row>
    <row r="66" spans="2:4" ht="14.25" customHeight="1">
      <c r="B66" s="11"/>
      <c r="C66" s="73"/>
      <c r="D66" s="73"/>
    </row>
    <row r="67" spans="2:4" ht="14.25" customHeight="1">
      <c r="B67" s="11"/>
      <c r="C67" s="73"/>
      <c r="D67" s="73"/>
    </row>
    <row r="68" spans="2:4" ht="14.25" customHeight="1">
      <c r="B68" s="11"/>
      <c r="C68" s="73"/>
      <c r="D68" s="73"/>
    </row>
    <row r="69" spans="2:3" ht="12.75">
      <c r="B69" s="5" t="s">
        <v>69</v>
      </c>
      <c r="C69" s="50" t="s">
        <v>72</v>
      </c>
    </row>
    <row r="70" spans="2:3" ht="12.75">
      <c r="B70" s="12" t="s">
        <v>101</v>
      </c>
      <c r="C70" s="50"/>
    </row>
    <row r="71" ht="12.75">
      <c r="C71" s="50"/>
    </row>
    <row r="72" spans="3:4" ht="12.75">
      <c r="C72" s="50">
        <f>C28-C57</f>
        <v>0</v>
      </c>
      <c r="D72" s="50">
        <f>D28-D57</f>
        <v>0</v>
      </c>
    </row>
    <row r="73" ht="12.75">
      <c r="C73" s="50"/>
    </row>
    <row r="74" ht="12.75">
      <c r="C74" s="50"/>
    </row>
    <row r="75" ht="12.75">
      <c r="C75" s="50"/>
    </row>
    <row r="76" ht="12.75">
      <c r="C76" s="50"/>
    </row>
    <row r="77" ht="12.75">
      <c r="C77" s="50"/>
    </row>
    <row r="78" ht="12.75">
      <c r="C78" s="50"/>
    </row>
    <row r="79" ht="12.75">
      <c r="C79" s="50"/>
    </row>
    <row r="80" ht="12.75">
      <c r="C80" s="50"/>
    </row>
    <row r="81" ht="12.75">
      <c r="C81" s="50"/>
    </row>
    <row r="82" ht="12.75">
      <c r="C82" s="50"/>
    </row>
    <row r="83" ht="12.75">
      <c r="C83" s="50"/>
    </row>
    <row r="84" ht="12.75">
      <c r="C84" s="50"/>
    </row>
    <row r="85" ht="12.75">
      <c r="C85" s="50"/>
    </row>
    <row r="86" ht="12.75">
      <c r="C86" s="50"/>
    </row>
    <row r="87" ht="12.75">
      <c r="C87" s="50"/>
    </row>
    <row r="88" ht="12.75">
      <c r="C88" s="50"/>
    </row>
    <row r="89" ht="12.75">
      <c r="C89" s="50"/>
    </row>
    <row r="90" ht="12.75">
      <c r="C90" s="50"/>
    </row>
    <row r="91" ht="12.75">
      <c r="C91" s="50"/>
    </row>
    <row r="92" ht="12.75">
      <c r="C92" s="50"/>
    </row>
    <row r="93" ht="12.75">
      <c r="C93" s="50"/>
    </row>
    <row r="94" ht="12.75">
      <c r="C94" s="50"/>
    </row>
    <row r="95" ht="12.75">
      <c r="C95" s="50"/>
    </row>
    <row r="96" ht="12.75">
      <c r="C96" s="50"/>
    </row>
    <row r="97" ht="12.75">
      <c r="C97" s="50"/>
    </row>
    <row r="98" ht="12.75">
      <c r="C98" s="50"/>
    </row>
    <row r="99" ht="12.75">
      <c r="C99" s="50"/>
    </row>
    <row r="100" ht="12.75">
      <c r="C100" s="50"/>
    </row>
    <row r="101" ht="12.75">
      <c r="C101" s="50"/>
    </row>
    <row r="102" ht="12.75">
      <c r="C102" s="50"/>
    </row>
    <row r="103" ht="12.75">
      <c r="C103" s="50"/>
    </row>
    <row r="104" ht="12.75">
      <c r="C104" s="50"/>
    </row>
    <row r="105" ht="12.75">
      <c r="C105" s="50"/>
    </row>
    <row r="106" ht="12.75">
      <c r="C106" s="50"/>
    </row>
    <row r="107" ht="12.75">
      <c r="C107" s="50"/>
    </row>
    <row r="108" ht="12.75">
      <c r="C108" s="50"/>
    </row>
    <row r="109" ht="12.75">
      <c r="C109" s="50"/>
    </row>
    <row r="110" ht="12.75">
      <c r="C110" s="50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80"/>
  <sheetViews>
    <sheetView view="pageBreakPreview" zoomScale="75" zoomScaleSheetLayoutView="75" workbookViewId="0" topLeftCell="A6">
      <selection activeCell="D47" sqref="D47"/>
    </sheetView>
  </sheetViews>
  <sheetFormatPr defaultColWidth="9.140625" defaultRowHeight="12.75"/>
  <cols>
    <col min="1" max="1" width="4.57421875" style="2" customWidth="1"/>
    <col min="2" max="2" width="43.8515625" style="2" customWidth="1"/>
    <col min="3" max="3" width="14.8515625" style="2" customWidth="1"/>
    <col min="4" max="4" width="18.421875" style="2" customWidth="1"/>
    <col min="5" max="5" width="13.8515625" style="2" customWidth="1"/>
    <col min="6" max="6" width="14.28125" style="2" customWidth="1"/>
    <col min="7" max="7" width="13.140625" style="2" customWidth="1"/>
    <col min="8" max="8" width="14.57421875" style="2" customWidth="1"/>
    <col min="9" max="16384" width="9.140625" style="2" customWidth="1"/>
  </cols>
  <sheetData>
    <row r="3" spans="2:8" ht="12.75">
      <c r="B3" s="22" t="s">
        <v>119</v>
      </c>
      <c r="C3" s="1"/>
      <c r="D3" s="1"/>
      <c r="E3" s="1"/>
      <c r="F3" s="1"/>
      <c r="G3" s="1"/>
      <c r="H3" s="1"/>
    </row>
    <row r="4" spans="2:8" ht="12.75">
      <c r="B4" s="22" t="s">
        <v>44</v>
      </c>
      <c r="C4" s="1"/>
      <c r="D4" s="1"/>
      <c r="E4" s="1"/>
      <c r="F4" s="1"/>
      <c r="G4" s="1"/>
      <c r="H4" s="1"/>
    </row>
    <row r="5" spans="2:8" ht="12.75">
      <c r="B5" s="22" t="s">
        <v>149</v>
      </c>
      <c r="C5" s="1"/>
      <c r="D5" s="1"/>
      <c r="E5" s="1"/>
      <c r="F5" s="1"/>
      <c r="G5" s="1"/>
      <c r="H5" s="1"/>
    </row>
    <row r="6" ht="16.5" customHeight="1"/>
    <row r="7" spans="2:8" ht="12.75">
      <c r="B7" s="8"/>
      <c r="C7" s="3"/>
      <c r="D7" s="3"/>
      <c r="E7" s="3"/>
      <c r="F7" s="3"/>
      <c r="G7" s="3"/>
      <c r="H7" s="3"/>
    </row>
    <row r="8" spans="2:8" ht="12.75">
      <c r="B8" s="23"/>
      <c r="C8" s="3" t="s">
        <v>24</v>
      </c>
      <c r="D8" s="3" t="s">
        <v>107</v>
      </c>
      <c r="E8" s="3" t="s">
        <v>79</v>
      </c>
      <c r="F8" s="3" t="s">
        <v>26</v>
      </c>
      <c r="G8" s="3" t="s">
        <v>109</v>
      </c>
      <c r="H8" s="3"/>
    </row>
    <row r="9" spans="2:8" ht="12.75">
      <c r="B9" s="9"/>
      <c r="C9" s="3" t="s">
        <v>25</v>
      </c>
      <c r="D9" s="3" t="s">
        <v>108</v>
      </c>
      <c r="E9" s="3" t="s">
        <v>80</v>
      </c>
      <c r="F9" s="3" t="s">
        <v>27</v>
      </c>
      <c r="G9" s="3" t="s">
        <v>110</v>
      </c>
      <c r="H9" s="3" t="s">
        <v>28</v>
      </c>
    </row>
    <row r="10" spans="2:8" ht="12.75">
      <c r="B10" s="8"/>
      <c r="C10" s="3" t="s">
        <v>2</v>
      </c>
      <c r="D10" s="3" t="s">
        <v>2</v>
      </c>
      <c r="E10" s="3" t="s">
        <v>2</v>
      </c>
      <c r="F10" s="3" t="s">
        <v>2</v>
      </c>
      <c r="G10" s="3" t="s">
        <v>2</v>
      </c>
      <c r="H10" s="3" t="s">
        <v>2</v>
      </c>
    </row>
    <row r="11" ht="18.75" customHeight="1"/>
    <row r="12" spans="2:8" ht="19.5" customHeight="1">
      <c r="B12" s="36" t="s">
        <v>58</v>
      </c>
      <c r="C12" s="13"/>
      <c r="D12" s="13"/>
      <c r="E12" s="13"/>
      <c r="F12" s="13"/>
      <c r="G12" s="13"/>
      <c r="H12" s="13"/>
    </row>
    <row r="13" ht="12.75">
      <c r="B13" s="36" t="s">
        <v>150</v>
      </c>
    </row>
    <row r="14" spans="2:8" ht="12.75">
      <c r="B14" s="36"/>
      <c r="C14" s="18"/>
      <c r="D14" s="18"/>
      <c r="E14" s="18"/>
      <c r="F14" s="18"/>
      <c r="G14" s="18"/>
      <c r="H14" s="13"/>
    </row>
    <row r="15" spans="2:8" ht="12.75">
      <c r="B15" s="2" t="s">
        <v>98</v>
      </c>
      <c r="C15" s="18">
        <v>426447879</v>
      </c>
      <c r="D15" s="18">
        <v>0</v>
      </c>
      <c r="E15" s="18">
        <v>5379421</v>
      </c>
      <c r="F15" s="18">
        <v>-334262495</v>
      </c>
      <c r="G15" s="18">
        <v>9795150</v>
      </c>
      <c r="H15" s="13">
        <f>SUM(C15:G15)</f>
        <v>107359955</v>
      </c>
    </row>
    <row r="16" spans="3:8" ht="12.75">
      <c r="C16" s="18"/>
      <c r="D16" s="18"/>
      <c r="E16" s="18"/>
      <c r="F16" s="18"/>
      <c r="G16" s="18"/>
      <c r="H16" s="13"/>
    </row>
    <row r="17" spans="2:8" ht="12.75">
      <c r="B17" s="39" t="s">
        <v>114</v>
      </c>
      <c r="C17" s="18"/>
      <c r="D17" s="18">
        <v>0</v>
      </c>
      <c r="E17" s="18"/>
      <c r="F17" s="18"/>
      <c r="G17" s="18">
        <v>11368000</v>
      </c>
      <c r="H17" s="13">
        <f>SUM(C17:G17)</f>
        <v>11368000</v>
      </c>
    </row>
    <row r="18" spans="3:8" ht="12.75">
      <c r="C18" s="18"/>
      <c r="D18" s="18"/>
      <c r="E18" s="18"/>
      <c r="F18" s="18"/>
      <c r="G18" s="18"/>
      <c r="H18" s="13"/>
    </row>
    <row r="19" spans="2:8" ht="12.75">
      <c r="B19" s="2" t="s">
        <v>131</v>
      </c>
      <c r="C19" s="18">
        <v>-7830353</v>
      </c>
      <c r="D19" s="18"/>
      <c r="E19" s="18"/>
      <c r="F19" s="18"/>
      <c r="G19" s="18"/>
      <c r="H19" s="13">
        <f>SUM(C19:G19)</f>
        <v>-7830353</v>
      </c>
    </row>
    <row r="20" spans="3:8" ht="12.75">
      <c r="C20" s="18"/>
      <c r="D20" s="18"/>
      <c r="E20" s="18"/>
      <c r="F20" s="18"/>
      <c r="G20" s="18"/>
      <c r="H20" s="13"/>
    </row>
    <row r="21" spans="2:8" ht="12.75">
      <c r="B21" s="2" t="s">
        <v>155</v>
      </c>
      <c r="C21" s="18"/>
      <c r="D21" s="18">
        <v>241412</v>
      </c>
      <c r="E21" s="18"/>
      <c r="F21" s="18"/>
      <c r="G21" s="18"/>
      <c r="H21" s="13">
        <f>SUM(C21:G21)</f>
        <v>241412</v>
      </c>
    </row>
    <row r="22" spans="3:8" ht="12.75">
      <c r="C22" s="18"/>
      <c r="D22" s="18"/>
      <c r="E22" s="18"/>
      <c r="F22" s="18"/>
      <c r="G22" s="18"/>
      <c r="H22" s="13"/>
    </row>
    <row r="23" spans="2:8" ht="12.75">
      <c r="B23" s="2" t="s">
        <v>113</v>
      </c>
      <c r="C23" s="18">
        <v>0</v>
      </c>
      <c r="D23" s="18">
        <v>0</v>
      </c>
      <c r="E23" s="18">
        <v>0</v>
      </c>
      <c r="F23" s="18">
        <v>-15781118</v>
      </c>
      <c r="G23" s="18">
        <v>-931529</v>
      </c>
      <c r="H23" s="13">
        <f>SUM(C23:G23)</f>
        <v>-16712647</v>
      </c>
    </row>
    <row r="24" spans="3:8" ht="12.75" hidden="1">
      <c r="C24" s="18"/>
      <c r="D24" s="18"/>
      <c r="E24" s="18"/>
      <c r="F24" s="18"/>
      <c r="G24" s="18"/>
      <c r="H24" s="13"/>
    </row>
    <row r="25" spans="3:8" ht="12.75" hidden="1">
      <c r="C25" s="18"/>
      <c r="D25" s="18"/>
      <c r="E25" s="18"/>
      <c r="F25" s="18"/>
      <c r="G25" s="18"/>
      <c r="H25" s="13"/>
    </row>
    <row r="26" spans="3:8" ht="12.75" hidden="1">
      <c r="C26" s="18"/>
      <c r="D26" s="18"/>
      <c r="E26" s="18"/>
      <c r="F26" s="18"/>
      <c r="G26" s="18"/>
      <c r="H26" s="13"/>
    </row>
    <row r="27" spans="3:8" ht="12.75" hidden="1">
      <c r="C27" s="18"/>
      <c r="D27" s="18"/>
      <c r="E27" s="18"/>
      <c r="F27" s="18"/>
      <c r="G27" s="18"/>
      <c r="H27" s="13"/>
    </row>
    <row r="28" spans="3:8" ht="12.75">
      <c r="C28" s="18"/>
      <c r="D28" s="18"/>
      <c r="E28" s="18"/>
      <c r="F28" s="18"/>
      <c r="G28" s="18"/>
      <c r="H28" s="13"/>
    </row>
    <row r="29" spans="2:8" ht="12.75">
      <c r="B29" s="2" t="s">
        <v>132</v>
      </c>
      <c r="C29" s="18"/>
      <c r="D29" s="18"/>
      <c r="E29" s="18"/>
      <c r="F29" s="18">
        <v>-2132239</v>
      </c>
      <c r="G29" s="18"/>
      <c r="H29" s="13">
        <f>SUM(C29:G29)</f>
        <v>-2132239</v>
      </c>
    </row>
    <row r="30" spans="3:8" ht="12.75">
      <c r="C30" s="18"/>
      <c r="D30" s="18"/>
      <c r="E30" s="18"/>
      <c r="F30" s="18"/>
      <c r="G30" s="18"/>
      <c r="H30" s="13">
        <f>SUM(C30:G30)</f>
        <v>0</v>
      </c>
    </row>
    <row r="31" spans="2:8" ht="12.75">
      <c r="B31" s="2" t="s">
        <v>133</v>
      </c>
      <c r="C31" s="18"/>
      <c r="D31" s="18"/>
      <c r="E31" s="18"/>
      <c r="F31" s="18">
        <v>313212</v>
      </c>
      <c r="G31" s="18"/>
      <c r="H31" s="13">
        <f>SUM(C31:G31)</f>
        <v>313212</v>
      </c>
    </row>
    <row r="32" spans="3:8" ht="12.75">
      <c r="C32" s="18"/>
      <c r="D32" s="18"/>
      <c r="E32" s="18"/>
      <c r="F32" s="18"/>
      <c r="G32" s="18"/>
      <c r="H32" s="13"/>
    </row>
    <row r="33" spans="2:8" ht="13.5" thickBot="1">
      <c r="B33" s="2" t="s">
        <v>151</v>
      </c>
      <c r="C33" s="37">
        <f aca="true" t="shared" si="0" ref="C33:H33">SUM(C15:C32)</f>
        <v>418617526</v>
      </c>
      <c r="D33" s="37">
        <f t="shared" si="0"/>
        <v>241412</v>
      </c>
      <c r="E33" s="37">
        <f t="shared" si="0"/>
        <v>5379421</v>
      </c>
      <c r="F33" s="37">
        <f t="shared" si="0"/>
        <v>-351862640</v>
      </c>
      <c r="G33" s="37">
        <f t="shared" si="0"/>
        <v>20231621</v>
      </c>
      <c r="H33" s="37">
        <f t="shared" si="0"/>
        <v>92607340</v>
      </c>
    </row>
    <row r="34" spans="3:8" ht="13.5" thickTop="1">
      <c r="C34" s="38"/>
      <c r="D34" s="38"/>
      <c r="E34" s="38"/>
      <c r="F34" s="38"/>
      <c r="G34" s="38"/>
      <c r="H34" s="38"/>
    </row>
    <row r="35" spans="2:8" ht="12.75">
      <c r="B35" s="36" t="s">
        <v>152</v>
      </c>
      <c r="C35" s="38"/>
      <c r="D35" s="38"/>
      <c r="E35" s="38"/>
      <c r="F35" s="38"/>
      <c r="G35" s="38"/>
      <c r="H35" s="38"/>
    </row>
    <row r="36" spans="2:8" ht="12.75">
      <c r="B36" s="36" t="s">
        <v>153</v>
      </c>
      <c r="C36" s="38"/>
      <c r="D36" s="38"/>
      <c r="E36" s="38"/>
      <c r="F36" s="38"/>
      <c r="G36" s="38"/>
      <c r="H36" s="38"/>
    </row>
    <row r="37" spans="2:8" ht="12.75">
      <c r="B37" s="36"/>
      <c r="C37" s="18"/>
      <c r="D37" s="18"/>
      <c r="E37" s="18"/>
      <c r="F37" s="18"/>
      <c r="G37" s="18"/>
      <c r="H37" s="13"/>
    </row>
    <row r="38" spans="2:8" ht="12.75">
      <c r="B38" s="39" t="s">
        <v>111</v>
      </c>
      <c r="C38" s="18">
        <v>418617526</v>
      </c>
      <c r="D38" s="18">
        <v>241412</v>
      </c>
      <c r="E38" s="18">
        <v>5379421</v>
      </c>
      <c r="F38" s="18">
        <f>+BalSheet!D37</f>
        <v>-351862640</v>
      </c>
      <c r="G38" s="18">
        <v>20231621</v>
      </c>
      <c r="H38" s="13">
        <f>SUM(C38:G38)</f>
        <v>92607340</v>
      </c>
    </row>
    <row r="39" spans="2:8" ht="12.75">
      <c r="B39" s="39"/>
      <c r="C39" s="18"/>
      <c r="D39" s="18"/>
      <c r="E39" s="18"/>
      <c r="F39" s="18"/>
      <c r="G39" s="18"/>
      <c r="H39" s="13"/>
    </row>
    <row r="40" spans="2:8" ht="12.75">
      <c r="B40" s="39" t="s">
        <v>114</v>
      </c>
      <c r="C40" s="18">
        <v>0</v>
      </c>
      <c r="D40" s="18">
        <v>0</v>
      </c>
      <c r="E40" s="18">
        <v>0</v>
      </c>
      <c r="F40" s="18">
        <v>0</v>
      </c>
      <c r="G40" s="18">
        <v>4459000</v>
      </c>
      <c r="H40" s="13">
        <f>SUM(C40:G40)</f>
        <v>4459000</v>
      </c>
    </row>
    <row r="41" spans="2:8" ht="12.75">
      <c r="B41" s="39"/>
      <c r="C41" s="18"/>
      <c r="D41" s="18"/>
      <c r="E41" s="18"/>
      <c r="F41" s="18"/>
      <c r="G41" s="18"/>
      <c r="H41" s="13"/>
    </row>
    <row r="42" spans="2:8" ht="12.75">
      <c r="B42" s="2" t="s">
        <v>155</v>
      </c>
      <c r="C42" s="18"/>
      <c r="D42" s="18">
        <v>0</v>
      </c>
      <c r="E42" s="18"/>
      <c r="F42" s="18"/>
      <c r="G42" s="18"/>
      <c r="H42" s="13">
        <f>SUM(C42:G42)</f>
        <v>0</v>
      </c>
    </row>
    <row r="43" spans="2:8" ht="12.75">
      <c r="B43" s="39"/>
      <c r="C43" s="18"/>
      <c r="D43" s="18"/>
      <c r="E43" s="18"/>
      <c r="F43" s="18"/>
      <c r="G43" s="18"/>
      <c r="H43" s="13"/>
    </row>
    <row r="44" spans="2:8" ht="12.75">
      <c r="B44" s="39" t="s">
        <v>126</v>
      </c>
      <c r="C44" s="18">
        <v>-334894021</v>
      </c>
      <c r="D44" s="18"/>
      <c r="E44" s="18"/>
      <c r="F44" s="18">
        <v>334894021</v>
      </c>
      <c r="G44" s="18"/>
      <c r="H44" s="13">
        <f>SUM(C44:G44)</f>
        <v>0</v>
      </c>
    </row>
    <row r="45" spans="2:8" ht="12.75">
      <c r="B45" s="39"/>
      <c r="C45" s="18"/>
      <c r="D45" s="18"/>
      <c r="E45" s="18"/>
      <c r="F45" s="18"/>
      <c r="G45" s="18"/>
      <c r="H45" s="13"/>
    </row>
    <row r="46" spans="2:8" ht="12.75">
      <c r="B46" s="39"/>
      <c r="C46" s="18"/>
      <c r="D46" s="18"/>
      <c r="E46" s="18"/>
      <c r="F46" s="18"/>
      <c r="G46" s="18"/>
      <c r="H46" s="13"/>
    </row>
    <row r="47" spans="2:8" ht="12.75">
      <c r="B47" s="2" t="s">
        <v>113</v>
      </c>
      <c r="C47" s="18">
        <v>0</v>
      </c>
      <c r="D47" s="18">
        <v>0</v>
      </c>
      <c r="E47" s="18">
        <v>0</v>
      </c>
      <c r="F47" s="18">
        <v>-19865208</v>
      </c>
      <c r="G47" s="18">
        <v>2004045</v>
      </c>
      <c r="H47" s="13">
        <f>SUM(C47:G47)</f>
        <v>-17861163</v>
      </c>
    </row>
    <row r="48" spans="3:8" ht="12.75">
      <c r="C48" s="20"/>
      <c r="D48" s="20"/>
      <c r="E48" s="20"/>
      <c r="F48" s="20"/>
      <c r="G48" s="20"/>
      <c r="H48" s="20"/>
    </row>
    <row r="49" spans="2:8" ht="15" customHeight="1" thickBot="1">
      <c r="B49" s="2" t="s">
        <v>154</v>
      </c>
      <c r="C49" s="17">
        <f aca="true" t="shared" si="1" ref="C49:H49">SUM(C38:C48)</f>
        <v>83723505</v>
      </c>
      <c r="D49" s="17">
        <f t="shared" si="1"/>
        <v>241412</v>
      </c>
      <c r="E49" s="17">
        <f t="shared" si="1"/>
        <v>5379421</v>
      </c>
      <c r="F49" s="17">
        <f t="shared" si="1"/>
        <v>-36833827</v>
      </c>
      <c r="G49" s="17">
        <f t="shared" si="1"/>
        <v>26694666</v>
      </c>
      <c r="H49" s="17">
        <f t="shared" si="1"/>
        <v>79205177</v>
      </c>
    </row>
    <row r="50" spans="3:8" ht="14.25" customHeight="1" thickTop="1">
      <c r="C50" s="21"/>
      <c r="D50" s="21"/>
      <c r="E50" s="21"/>
      <c r="F50" s="21"/>
      <c r="G50" s="21"/>
      <c r="H50" s="21"/>
    </row>
    <row r="51" spans="3:8" ht="14.25" customHeight="1">
      <c r="C51" s="21"/>
      <c r="D51" s="21"/>
      <c r="E51" s="21"/>
      <c r="F51" s="21"/>
      <c r="G51" s="21"/>
      <c r="H51" s="21"/>
    </row>
    <row r="52" spans="3:8" ht="14.25" customHeight="1">
      <c r="C52" s="21"/>
      <c r="D52" s="21"/>
      <c r="E52" s="21"/>
      <c r="F52" s="21"/>
      <c r="G52" s="21"/>
      <c r="H52" s="21"/>
    </row>
    <row r="53" spans="3:8" ht="14.25" customHeight="1">
      <c r="C53" s="21"/>
      <c r="D53" s="21"/>
      <c r="E53" s="21"/>
      <c r="F53" s="21"/>
      <c r="G53" s="21"/>
      <c r="H53" s="21"/>
    </row>
    <row r="54" spans="3:8" ht="14.25" customHeight="1">
      <c r="C54" s="21"/>
      <c r="D54" s="21"/>
      <c r="E54" s="21"/>
      <c r="F54" s="21"/>
      <c r="G54" s="21"/>
      <c r="H54" s="21"/>
    </row>
    <row r="55" spans="3:8" ht="14.25" customHeight="1">
      <c r="C55" s="21"/>
      <c r="D55" s="21"/>
      <c r="E55" s="21"/>
      <c r="F55" s="21"/>
      <c r="G55" s="21"/>
      <c r="H55" s="21"/>
    </row>
    <row r="56" spans="3:8" ht="14.25" customHeight="1">
      <c r="C56" s="21"/>
      <c r="D56" s="21"/>
      <c r="E56" s="21"/>
      <c r="F56" s="21"/>
      <c r="G56" s="21"/>
      <c r="H56" s="21"/>
    </row>
    <row r="57" spans="3:8" ht="14.25" customHeight="1">
      <c r="C57" s="21"/>
      <c r="D57" s="21"/>
      <c r="E57" s="21"/>
      <c r="F57" s="21"/>
      <c r="G57" s="21"/>
      <c r="H57" s="21"/>
    </row>
    <row r="58" spans="3:8" ht="14.25" customHeight="1">
      <c r="C58" s="21"/>
      <c r="D58" s="21"/>
      <c r="E58" s="21"/>
      <c r="F58" s="21"/>
      <c r="G58" s="21"/>
      <c r="H58" s="21"/>
    </row>
    <row r="59" spans="3:8" ht="14.25" customHeight="1">
      <c r="C59" s="21"/>
      <c r="D59" s="21"/>
      <c r="E59" s="21"/>
      <c r="F59" s="21"/>
      <c r="G59" s="21"/>
      <c r="H59" s="21"/>
    </row>
    <row r="60" spans="3:8" ht="14.25" customHeight="1">
      <c r="C60" s="21"/>
      <c r="D60" s="21"/>
      <c r="E60" s="21"/>
      <c r="F60" s="21"/>
      <c r="G60" s="21"/>
      <c r="H60" s="21"/>
    </row>
    <row r="61" spans="3:8" ht="14.25" customHeight="1">
      <c r="C61" s="21"/>
      <c r="D61" s="21"/>
      <c r="E61" s="21"/>
      <c r="F61" s="21"/>
      <c r="G61" s="21"/>
      <c r="H61" s="21"/>
    </row>
    <row r="62" spans="3:8" ht="14.25" customHeight="1">
      <c r="C62" s="21"/>
      <c r="D62" s="21"/>
      <c r="E62" s="21"/>
      <c r="F62" s="21"/>
      <c r="G62" s="21"/>
      <c r="H62" s="21"/>
    </row>
    <row r="63" spans="3:8" ht="14.25" customHeight="1">
      <c r="C63" s="21"/>
      <c r="D63" s="21"/>
      <c r="E63" s="21"/>
      <c r="F63" s="21"/>
      <c r="G63" s="21"/>
      <c r="H63" s="21"/>
    </row>
    <row r="64" spans="3:8" ht="14.25" customHeight="1">
      <c r="C64" s="21"/>
      <c r="D64" s="21"/>
      <c r="E64" s="21"/>
      <c r="F64" s="21"/>
      <c r="G64" s="21"/>
      <c r="H64" s="21"/>
    </row>
    <row r="65" spans="2:8" ht="14.25" customHeight="1">
      <c r="B65" s="7" t="s">
        <v>101</v>
      </c>
      <c r="C65" s="21"/>
      <c r="D65" s="21"/>
      <c r="E65" s="21"/>
      <c r="F65" s="21"/>
      <c r="G65" s="21"/>
      <c r="H65" s="21"/>
    </row>
    <row r="66" spans="3:8" ht="14.25" customHeight="1">
      <c r="C66" s="21"/>
      <c r="D66" s="21"/>
      <c r="E66" s="21"/>
      <c r="F66" s="21"/>
      <c r="G66" s="21"/>
      <c r="H66" s="21"/>
    </row>
    <row r="67" spans="3:8" ht="14.25" customHeight="1">
      <c r="C67" s="21"/>
      <c r="D67" s="21"/>
      <c r="E67" s="21"/>
      <c r="F67" s="21"/>
      <c r="G67" s="21"/>
      <c r="H67" s="21"/>
    </row>
    <row r="68" spans="3:8" ht="14.25" customHeight="1">
      <c r="C68" s="21"/>
      <c r="D68" s="21"/>
      <c r="E68" s="21"/>
      <c r="F68" s="21"/>
      <c r="G68" s="21"/>
      <c r="H68" s="21"/>
    </row>
    <row r="69" spans="2:8" ht="14.25" customHeight="1">
      <c r="B69" s="7"/>
      <c r="E69" s="21"/>
      <c r="F69" s="21"/>
      <c r="G69" s="21"/>
      <c r="H69" s="21"/>
    </row>
    <row r="70" spans="3:8" ht="14.25" customHeight="1">
      <c r="C70" s="21"/>
      <c r="D70" s="21"/>
      <c r="E70" s="21"/>
      <c r="F70" s="21"/>
      <c r="G70" s="21"/>
      <c r="H70" s="21"/>
    </row>
    <row r="71" spans="3:8" ht="14.25" customHeight="1">
      <c r="C71" s="21"/>
      <c r="D71" s="21"/>
      <c r="E71" s="21"/>
      <c r="F71" s="21"/>
      <c r="G71" s="21"/>
      <c r="H71" s="21"/>
    </row>
    <row r="72" spans="3:8" ht="14.25" customHeight="1">
      <c r="C72" s="21"/>
      <c r="D72" s="21"/>
      <c r="E72" s="21"/>
      <c r="F72" s="21"/>
      <c r="G72" s="21"/>
      <c r="H72" s="21"/>
    </row>
    <row r="73" spans="3:8" ht="14.25" customHeight="1">
      <c r="C73" s="21"/>
      <c r="D73" s="21"/>
      <c r="E73" s="21"/>
      <c r="F73" s="21"/>
      <c r="G73" s="21"/>
      <c r="H73" s="21"/>
    </row>
    <row r="74" ht="12.75">
      <c r="B74" s="7"/>
    </row>
    <row r="75" ht="12.75">
      <c r="B75" s="7"/>
    </row>
    <row r="77" spans="6:7" ht="12.75">
      <c r="F77" s="18"/>
      <c r="G77" s="18"/>
    </row>
    <row r="79" spans="6:7" ht="12.75">
      <c r="F79" s="24"/>
      <c r="G79" s="24"/>
    </row>
    <row r="80" spans="6:7" ht="12.75">
      <c r="F80" s="24"/>
      <c r="G80" s="24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 Hamiza</cp:lastModifiedBy>
  <cp:lastPrinted>2011-01-19T01:18:30Z</cp:lastPrinted>
  <dcterms:created xsi:type="dcterms:W3CDTF">2002-11-14T01:39:00Z</dcterms:created>
  <dcterms:modified xsi:type="dcterms:W3CDTF">2011-02-07T03:56:55Z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