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2"/>
  </bookViews>
  <sheets>
    <sheet name="Consol Income Statement" sheetId="1" r:id="rId1"/>
    <sheet name="Consol BS" sheetId="2" r:id="rId2"/>
    <sheet name="Notes" sheetId="3" r:id="rId3"/>
  </sheets>
  <definedNames>
    <definedName name="_xlnm.Print_Area" localSheetId="1">'Consol BS'!$A$1:$I$69</definedName>
    <definedName name="_xlnm.Print_Area" localSheetId="0">'Consol Income Statement'!$A$1:$L$79</definedName>
    <definedName name="_xlnm.Print_Area" localSheetId="2">'Notes'!$A$1:$J$127</definedName>
    <definedName name="_xlnm.Print_Titles" localSheetId="0">'Consol Income Statement'!$15:$21</definedName>
    <definedName name="_xlnm.Print_Titles" localSheetId="2">'Notes'!$1:$12</definedName>
  </definedNames>
  <calcPr fullCalcOnLoad="1"/>
</workbook>
</file>

<file path=xl/sharedStrings.xml><?xml version="1.0" encoding="utf-8"?>
<sst xmlns="http://schemas.openxmlformats.org/spreadsheetml/2006/main" count="244" uniqueCount="187">
  <si>
    <t>CONSOLIDATED BALANCE SHEET</t>
  </si>
  <si>
    <t>TOTAL</t>
  </si>
  <si>
    <t>Stocks</t>
  </si>
  <si>
    <t>Taxation</t>
  </si>
  <si>
    <t>Term Loan</t>
  </si>
  <si>
    <t>Intangible assets</t>
  </si>
  <si>
    <t>Deferred taxation</t>
  </si>
  <si>
    <t>CURRENT</t>
  </si>
  <si>
    <t>QUARTERLY REPORT</t>
  </si>
  <si>
    <t>The figures have not been audited.</t>
  </si>
  <si>
    <t>CONSOLIDATED INCOME STATEMENT</t>
  </si>
  <si>
    <t>INDIVIDUAL QUARTER</t>
  </si>
  <si>
    <t>CUMULATIVE QUARTER</t>
  </si>
  <si>
    <t>YEAR</t>
  </si>
  <si>
    <t>QUARTER</t>
  </si>
  <si>
    <t>PRECEDING YEAR</t>
  </si>
  <si>
    <t>CORRESPONDING</t>
  </si>
  <si>
    <t>RM'OOO</t>
  </si>
  <si>
    <t>TO DATE</t>
  </si>
  <si>
    <t>PERIOD</t>
  </si>
  <si>
    <t>(a)</t>
  </si>
  <si>
    <t>Turnover</t>
  </si>
  <si>
    <t>(b)</t>
  </si>
  <si>
    <t>Investment income</t>
  </si>
  <si>
    <t xml:space="preserve">(c) </t>
  </si>
  <si>
    <t>Other income including interest income</t>
  </si>
  <si>
    <t>Operating profit/(loss) before interest</t>
  </si>
  <si>
    <t>on borrowings, depreciation and</t>
  </si>
  <si>
    <t>amortisation, exceptional items,</t>
  </si>
  <si>
    <t>income tax, minority interest and</t>
  </si>
  <si>
    <t>extraordinary items</t>
  </si>
  <si>
    <t>Interest on borrowings</t>
  </si>
  <si>
    <t>Depreciation and amortisation</t>
  </si>
  <si>
    <t>(d)</t>
  </si>
  <si>
    <t>Exceptional items</t>
  </si>
  <si>
    <t>(e)</t>
  </si>
  <si>
    <t>Operating profit/(loss) after interest</t>
  </si>
  <si>
    <t>amortisation, exceptional items but</t>
  </si>
  <si>
    <t>before income tax, minority interest and</t>
  </si>
  <si>
    <t>(f)</t>
  </si>
  <si>
    <t>Share in the results of associated</t>
  </si>
  <si>
    <t>companies</t>
  </si>
  <si>
    <t>(g)</t>
  </si>
  <si>
    <t>Profit/(loss) before taxation, minority</t>
  </si>
  <si>
    <t>interests and extraordinary items</t>
  </si>
  <si>
    <t>(h)</t>
  </si>
  <si>
    <t>(i)</t>
  </si>
  <si>
    <t>Profit/(loss) after taxation</t>
  </si>
  <si>
    <t>before deducting minority interests</t>
  </si>
  <si>
    <t>(ii)</t>
  </si>
  <si>
    <t>Less minority interests</t>
  </si>
  <si>
    <t>(j)</t>
  </si>
  <si>
    <t>attributable to members of the company</t>
  </si>
  <si>
    <t>(k)</t>
  </si>
  <si>
    <t>Extraordinary items</t>
  </si>
  <si>
    <t>(iii)</t>
  </si>
  <si>
    <t>Extraordinary items attributable to</t>
  </si>
  <si>
    <t>members of the company</t>
  </si>
  <si>
    <t>(l)</t>
  </si>
  <si>
    <t>Profit/(loss) after taxation and extraordinary</t>
  </si>
  <si>
    <t xml:space="preserve">items attributable to members of the </t>
  </si>
  <si>
    <t>company</t>
  </si>
  <si>
    <t>deducting any provision for preference</t>
  </si>
  <si>
    <t>dividends, if any :-</t>
  </si>
  <si>
    <t>Basic (based on</t>
  </si>
  <si>
    <t>ordinary share) (sen)</t>
  </si>
  <si>
    <t>Fully diluted (based on</t>
  </si>
  <si>
    <t>AS AT</t>
  </si>
  <si>
    <t>END OF</t>
  </si>
  <si>
    <t>RM'000</t>
  </si>
  <si>
    <t>PRECEDING</t>
  </si>
  <si>
    <t>FINANCIAL</t>
  </si>
  <si>
    <t>YEAR END</t>
  </si>
  <si>
    <t>Fixed Assets</t>
  </si>
  <si>
    <t>Investment in Associated Companies</t>
  </si>
  <si>
    <t>Long Term Investments</t>
  </si>
  <si>
    <t>Intangible Assets</t>
  </si>
  <si>
    <t>Current Assets</t>
  </si>
  <si>
    <t>Trade Debtors</t>
  </si>
  <si>
    <t>Short Term Investments</t>
  </si>
  <si>
    <t>Cash</t>
  </si>
  <si>
    <t>Others</t>
  </si>
  <si>
    <t>Current Liabilities</t>
  </si>
  <si>
    <t>Short Term Borrowings</t>
  </si>
  <si>
    <t>Trade Creditors</t>
  </si>
  <si>
    <t>Other Creditors</t>
  </si>
  <si>
    <t>Provision for taxation</t>
  </si>
  <si>
    <t>Net Current Assets/(Current Liabilities)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</si>
  <si>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</si>
  <si>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</si>
  <si>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</si>
  <si>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</si>
  <si>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</si>
  <si>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</si>
  <si>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</si>
  <si>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</si>
  <si>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Minority Interest</t>
  </si>
  <si>
    <t>Long Term Borrowings</t>
  </si>
  <si>
    <t>Other Long Term Liabilities</t>
  </si>
  <si>
    <t>Accounting Policies</t>
  </si>
  <si>
    <t>Exceptional Items</t>
  </si>
  <si>
    <t>Extraordinary Items</t>
  </si>
  <si>
    <t>Current taxation</t>
  </si>
  <si>
    <t>Under/(Over) provision of prior year taxation</t>
  </si>
  <si>
    <t>Pre-acquisition profit</t>
  </si>
  <si>
    <t>Profit on Sale of Investments and/or Properties</t>
  </si>
  <si>
    <t>Quoted Securities</t>
  </si>
  <si>
    <t>Changes in the Composition of the Group</t>
  </si>
  <si>
    <t>Status of Corporate Proposal</t>
  </si>
  <si>
    <t>The Group has not proposed any corporate proposals.</t>
  </si>
  <si>
    <t>Seasonal or Cyclinical Factors</t>
  </si>
  <si>
    <t>The business operations of the Group are not materially affected by any seasonal or cyclinical factors.</t>
  </si>
  <si>
    <t>Changes in Share Capital</t>
  </si>
  <si>
    <t>Group Borrowings and Debt Securities</t>
  </si>
  <si>
    <t>Provision for doubtful debts</t>
  </si>
  <si>
    <t>Land and Development Expenditure</t>
  </si>
  <si>
    <t>Shareholders funds</t>
  </si>
  <si>
    <t>Less</t>
  </si>
  <si>
    <t>Net tangible assets</t>
  </si>
  <si>
    <t>No of shares</t>
  </si>
  <si>
    <t>SECURED</t>
  </si>
  <si>
    <t>UNSECURED</t>
  </si>
  <si>
    <t>LONG TERMS BORROWINGS</t>
  </si>
  <si>
    <t>Bank Borrowings</t>
  </si>
  <si>
    <t>SHORT TERMS BORROWINGS</t>
  </si>
  <si>
    <t>CONTINGENT LIABILITIES</t>
  </si>
  <si>
    <t>subsidiaries.</t>
  </si>
  <si>
    <t>OFF BALANCE SHEET FINANCIAL INSTRUMENTS</t>
  </si>
  <si>
    <t>MATERIAL LITIGATION</t>
  </si>
  <si>
    <t>SEGMENTAL REPORTING</t>
  </si>
  <si>
    <t>Segmental analysis is not prepared as the Group activities are primarily that of a custom broker and the</t>
  </si>
  <si>
    <t>provision of trucking and transport services in Malaysia.</t>
  </si>
  <si>
    <t>MATERIAL CHANGE IN QUARTERLY RESULTS COMPARED TO THE PRECEDING QUARTER</t>
  </si>
  <si>
    <t>REVIEW OF PERFORMANCE</t>
  </si>
  <si>
    <t>CURRENT YEAR PROSPECT</t>
  </si>
  <si>
    <t>Barring any unforseen circumstances in the local and international economies and increase in interest rate,</t>
  </si>
  <si>
    <t>By Order of the Board</t>
  </si>
  <si>
    <t>Earnings/(Loss) per share based on 2(j) above after</t>
  </si>
  <si>
    <t>There were no extraordinary items for the period under review.</t>
  </si>
  <si>
    <t>Taxation comprises :-</t>
  </si>
  <si>
    <t>There were no purchase or disposal of quoted securities by the Group for the period under review.</t>
  </si>
  <si>
    <t>There were no changes in the Share Capital of the Group during the period under review.</t>
  </si>
  <si>
    <t>AS AT MAY 31, 2000</t>
  </si>
  <si>
    <t>The accounts of the Group are prepared using the same accounting policies, method of computation and basis of</t>
  </si>
  <si>
    <t>consolidation as those used in the preparation with the most recent annual financial statement.</t>
  </si>
  <si>
    <t>Exceptional items comprises :-</t>
  </si>
  <si>
    <t>There were no changes in the composition of the Group for the period under review.</t>
  </si>
  <si>
    <t>The Group recorded an improved profit before taxation of RM0.818 million as compared with the previous quarter of</t>
  </si>
  <si>
    <t>container haulage services.</t>
  </si>
  <si>
    <t>In the fourth quarter, large consignments of component parts trucked in from Singapore for local manufacturers,</t>
  </si>
  <si>
    <t>contributed largely to the increase in revenue for bonded trucking services. There was also significant increase in</t>
  </si>
  <si>
    <t>revenue from the container haulage service brought about by the availability of additional laden haulage permits.</t>
  </si>
  <si>
    <t>VARIANCE OF ACTUAL PROFIT FROM FORECAST PROFIT/SHORTFALL IN PROFIT GUARANTEE</t>
  </si>
  <si>
    <t>The Group is not involved in any profit guarantee arrangement or providing of any forecast profit.</t>
  </si>
  <si>
    <t>DIVIDEND</t>
  </si>
  <si>
    <t>The Directors do not recommend the payment of any dividend in respect of the current financial year.</t>
  </si>
  <si>
    <r>
      <t xml:space="preserve">TRANSOCEAN HOLDINGS BHD </t>
    </r>
    <r>
      <rPr>
        <b/>
        <sz val="8"/>
        <rFont val="Arial"/>
        <family val="2"/>
      </rPr>
      <t>(36747 U)</t>
    </r>
  </si>
  <si>
    <t>AND ITS SUBSIDIARIES</t>
  </si>
  <si>
    <t>FOR THE QUARTER ENDED MAY 31, 2000</t>
  </si>
  <si>
    <t>EXPLANATORY NOTES</t>
  </si>
  <si>
    <t>TO THE ACCOUNTS FOR QUARTER ENDED MAY 31, 2000</t>
  </si>
  <si>
    <t>Net tangible assets per share (RM)</t>
  </si>
  <si>
    <t>There were no sale of investments and/or properties by the Group for the period under review.</t>
  </si>
  <si>
    <t>Total group borrowings as at May 31, 2000 are as follows :-</t>
  </si>
  <si>
    <t>practicable date which is not earlier than 7 days from the date of this issue of the quarter report).</t>
  </si>
  <si>
    <t>Except as disclosed in the previous Quarter Report, the Group is not engaged in any material litigation</t>
  </si>
  <si>
    <t>of the quarterly report).</t>
  </si>
  <si>
    <t>before taxation of RM0.818 million. Operating profit before interest, depreciation and exceptional items increased</t>
  </si>
  <si>
    <t>In addition to the increase in volume and margin of profit, the reduction in the overall cost of borrowing of the Group</t>
  </si>
  <si>
    <t>also contributed to the favourable results.</t>
  </si>
  <si>
    <t>Dated 27th July 2000</t>
  </si>
  <si>
    <t xml:space="preserve">of the Malaysian economy and increase in the business activities, the Group targets to further enhance its </t>
  </si>
  <si>
    <t>performance.  Container haulage is expected to continue to contribute significantly in the current year through</t>
  </si>
  <si>
    <t>higher operational efficiency with the introduction of an on-line tracking system and client selectivity.  New</t>
  </si>
  <si>
    <t>There are no contigent liabilities for the Group.</t>
  </si>
  <si>
    <t xml:space="preserve">only RM96,000. This was due mainly to significant improvement in revenue contribution from the bonded trucking and </t>
  </si>
  <si>
    <t>During the period under review, the Group recorded a turnover of RM15.386 million and a consolidated profit</t>
  </si>
  <si>
    <t xml:space="preserve">Contingent liabilities of the Company as at July 25, 2000 (the latest practicable date which is not earlier than 7 days </t>
  </si>
  <si>
    <t>as at July 25, 2000 (the latest practicable date which is not earlier than 7 days from the date of this issue</t>
  </si>
  <si>
    <t>The Group does not have any financial instruments with off balance sheet risk as at July 25, 2000 (the latest</t>
  </si>
  <si>
    <t>the performance of the Group is expected to be better in the next financial year.  With the continued improvement</t>
  </si>
  <si>
    <t>business opportunities in bonded trucking and consignment/vendor warehousing are also being explored.</t>
  </si>
  <si>
    <t>from the date of this issue of the quarterly report) comprise corporate guarantee of RM7.783 million and</t>
  </si>
  <si>
    <t>RM2.812 million respectively for securing bank borrowings to subsidiaries and hire purchase facilities utilised by the</t>
  </si>
  <si>
    <t>4TH QUARTER</t>
  </si>
  <si>
    <t>by 212.6% i.e from RM1.051million (3rd Quarter) to RM3.286 million.</t>
  </si>
  <si>
    <t>There were no pre-acquisition profits for the period under review.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</si>
</sst>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RM &quot;#,##0_);\(&quot;RM &quot;#,##0\)"/>
    <numFmt numFmtId="179" formatCode="&quot;RM &quot;#,##0_);[Red]\(&quot;RM &quot;#,##0\)"/>
    <numFmt numFmtId="180" formatCode="&quot;RM &quot;#,##0.00_);\(&quot;RM &quot;#,##0.00\)"/>
    <numFmt numFmtId="181" formatCode="&quot;RM &quot;#,##0.00_);[Red]\(&quot;RM &quot;#,##0.00\)"/>
    <numFmt numFmtId="182" formatCode="_(&quot;RM &quot;* #,##0_);_(&quot;RM &quot;* \(#,##0\);_(&quot;RM &quot;* &quot;-&quot;_);_(@_)"/>
    <numFmt numFmtId="183" formatCode="_(&quot;RM &quot;* #,##0.00_);_(&quot;RM &quot;* \(#,##0.00\);_(&quot;RM &quot;* &quot;-&quot;??_);_(@_)"/>
    <numFmt numFmtId="184" formatCode="_(* #,##0.0_);_(* \(#,##0.0\);_(* &quot;-&quot;??_);_(@_)"/>
    <numFmt numFmtId="185" formatCode="_(* #,##0_);_(* \(#,##0\);_(* &quot;-&quot;??_);_(@_)"/>
    <numFmt numFmtId="186" formatCode="0.00_);[Red]\(0.00\)"/>
    <numFmt numFmtId="187" formatCode="0.0_);[Red]\(0.0\)"/>
    <numFmt numFmtId="188" formatCode="0_);[Red]\(0\)"/>
    <numFmt numFmtId="189" formatCode="0.0%"/>
    <numFmt numFmtId="190" formatCode="_(* #,##0.000_);_(* \(#,##0.0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85" fontId="0" fillId="0" borderId="0" xfId="15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85" fontId="0" fillId="0" borderId="6" xfId="15" applyNumberFormat="1" applyBorder="1" applyAlignment="1">
      <alignment/>
    </xf>
    <xf numFmtId="185" fontId="0" fillId="0" borderId="7" xfId="15" applyNumberFormat="1" applyBorder="1" applyAlignment="1">
      <alignment/>
    </xf>
    <xf numFmtId="185" fontId="0" fillId="0" borderId="8" xfId="15" applyNumberFormat="1" applyBorder="1" applyAlignment="1">
      <alignment/>
    </xf>
    <xf numFmtId="185" fontId="0" fillId="0" borderId="0" xfId="0" applyNumberFormat="1" applyAlignment="1">
      <alignment/>
    </xf>
    <xf numFmtId="185" fontId="0" fillId="0" borderId="0" xfId="15" applyNumberFormat="1" applyBorder="1" applyAlignment="1">
      <alignment/>
    </xf>
    <xf numFmtId="0" fontId="1" fillId="0" borderId="0" xfId="0" applyFont="1" applyAlignment="1">
      <alignment/>
    </xf>
    <xf numFmtId="185" fontId="0" fillId="0" borderId="9" xfId="15" applyNumberFormat="1" applyBorder="1" applyAlignment="1">
      <alignment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4" fillId="0" borderId="0" xfId="0" applyFont="1" applyAlignment="1">
      <alignment/>
    </xf>
    <xf numFmtId="37" fontId="0" fillId="0" borderId="0" xfId="0" applyNumberFormat="1" applyAlignment="1">
      <alignment/>
    </xf>
    <xf numFmtId="185" fontId="0" fillId="0" borderId="7" xfId="0" applyNumberFormat="1" applyBorder="1" applyAlignment="1">
      <alignment/>
    </xf>
    <xf numFmtId="185" fontId="0" fillId="0" borderId="10" xfId="15" applyNumberFormat="1" applyBorder="1" applyAlignment="1">
      <alignment/>
    </xf>
    <xf numFmtId="185" fontId="0" fillId="0" borderId="2" xfId="15" applyNumberFormat="1" applyBorder="1" applyAlignment="1">
      <alignment/>
    </xf>
    <xf numFmtId="185" fontId="0" fillId="0" borderId="0" xfId="0" applyNumberFormat="1" applyBorder="1" applyAlignment="1">
      <alignment/>
    </xf>
    <xf numFmtId="0" fontId="0" fillId="0" borderId="0" xfId="0" applyFont="1" applyAlignment="1">
      <alignment/>
    </xf>
    <xf numFmtId="171" fontId="0" fillId="0" borderId="0" xfId="15" applyNumberFormat="1" applyAlignment="1">
      <alignment/>
    </xf>
    <xf numFmtId="185" fontId="0" fillId="0" borderId="0" xfId="15" applyNumberFormat="1" applyFont="1" applyAlignment="1">
      <alignment/>
    </xf>
    <xf numFmtId="185" fontId="0" fillId="0" borderId="0" xfId="15" applyNumberFormat="1" applyFont="1" applyAlignment="1">
      <alignment horizontal="center"/>
    </xf>
    <xf numFmtId="185" fontId="0" fillId="0" borderId="11" xfId="15" applyNumberFormat="1" applyBorder="1" applyAlignment="1">
      <alignment/>
    </xf>
    <xf numFmtId="185" fontId="3" fillId="0" borderId="0" xfId="15" applyNumberFormat="1" applyFont="1" applyAlignment="1">
      <alignment horizontal="center"/>
    </xf>
    <xf numFmtId="185" fontId="0" fillId="0" borderId="0" xfId="15" applyNumberFormat="1" applyAlignment="1">
      <alignment/>
    </xf>
    <xf numFmtId="185" fontId="0" fillId="0" borderId="0" xfId="15" applyNumberFormat="1" applyAlignment="1">
      <alignment horizontal="right"/>
    </xf>
    <xf numFmtId="185" fontId="0" fillId="0" borderId="11" xfId="15" applyNumberFormat="1" applyBorder="1" applyAlignment="1">
      <alignment/>
    </xf>
    <xf numFmtId="185" fontId="1" fillId="0" borderId="0" xfId="15" applyNumberFormat="1" applyFont="1" applyAlignment="1">
      <alignment horizontal="center"/>
    </xf>
    <xf numFmtId="0" fontId="1" fillId="0" borderId="0" xfId="0" applyFont="1" applyAlignment="1">
      <alignment horizontal="center"/>
    </xf>
    <xf numFmtId="185" fontId="0" fillId="0" borderId="5" xfId="15" applyNumberFormat="1" applyBorder="1" applyAlignment="1">
      <alignment/>
    </xf>
    <xf numFmtId="185" fontId="0" fillId="0" borderId="12" xfId="15" applyNumberFormat="1" applyBorder="1" applyAlignment="1">
      <alignment/>
    </xf>
    <xf numFmtId="173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185" fontId="0" fillId="0" borderId="12" xfId="15" applyNumberFormat="1" applyFont="1" applyBorder="1" applyAlignment="1">
      <alignment horizontal="center"/>
    </xf>
    <xf numFmtId="185" fontId="0" fillId="0" borderId="12" xfId="15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85" fontId="3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9525</xdr:rowOff>
    </xdr:from>
    <xdr:to>
      <xdr:col>6</xdr:col>
      <xdr:colOff>104775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"/>
          <a:ext cx="26670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28575</xdr:rowOff>
    </xdr:from>
    <xdr:to>
      <xdr:col>5</xdr:col>
      <xdr:colOff>885825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2628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28575</xdr:rowOff>
    </xdr:from>
    <xdr:to>
      <xdr:col>4</xdr:col>
      <xdr:colOff>1400175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2600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6:N103"/>
  <sheetViews>
    <sheetView zoomScale="75" zoomScaleNormal="75" workbookViewId="0" topLeftCell="A1">
      <pane xSplit="6" topLeftCell="G1" activePane="topRight" state="frozen"/>
      <selection pane="topLeft" activeCell="I73" sqref="I73"/>
      <selection pane="topLeft" activeCell="A1" sqref="A1"/>
      <selection pane="topRight" activeCell="O65" sqref="O65"/>
    </sheetView>
  </sheetViews>
  <sheetFormatPr defaultColWidth="9.140625" defaultRowHeight="12.75"/>
  <cols>
    <col min="1" max="1" width="1.7109375" style="0" customWidth="1"/>
    <col min="2" max="3" width="4.57421875" style="0" customWidth="1"/>
    <col min="4" max="4" width="3.7109375" style="0" customWidth="1"/>
    <col min="6" max="6" width="16.421875" style="0" customWidth="1"/>
    <col min="7" max="7" width="14.28125" style="0" customWidth="1"/>
    <col min="8" max="9" width="18.7109375" style="0" customWidth="1"/>
    <col min="10" max="10" width="2.00390625" style="0" customWidth="1"/>
    <col min="11" max="12" width="18.7109375" style="0" customWidth="1"/>
    <col min="14" max="14" width="9.7109375" style="0" bestFit="1" customWidth="1"/>
  </cols>
  <sheetData>
    <row r="6" spans="2:12" ht="15.75">
      <c r="B6" s="45" t="s">
        <v>156</v>
      </c>
      <c r="C6" s="46"/>
      <c r="D6" s="46"/>
      <c r="E6" s="46"/>
      <c r="F6" s="46"/>
      <c r="G6" s="47"/>
      <c r="H6" s="47"/>
      <c r="I6" s="47"/>
      <c r="J6" s="47"/>
      <c r="K6" s="47"/>
      <c r="L6" s="47"/>
    </row>
    <row r="7" spans="2:12" ht="12.75">
      <c r="B7" s="48" t="s">
        <v>157</v>
      </c>
      <c r="C7" s="49"/>
      <c r="D7" s="49"/>
      <c r="E7" s="49"/>
      <c r="F7" s="49"/>
      <c r="G7" s="50"/>
      <c r="H7" s="50"/>
      <c r="I7" s="50"/>
      <c r="J7" s="50"/>
      <c r="K7" s="50"/>
      <c r="L7" s="50"/>
    </row>
    <row r="9" spans="2:12" ht="12.75">
      <c r="B9" s="48" t="s">
        <v>8</v>
      </c>
      <c r="C9" s="49"/>
      <c r="D9" s="49"/>
      <c r="E9" s="49"/>
      <c r="F9" s="49"/>
      <c r="G9" s="50"/>
      <c r="H9" s="50"/>
      <c r="I9" s="50"/>
      <c r="J9" s="50"/>
      <c r="K9" s="50"/>
      <c r="L9" s="50"/>
    </row>
    <row r="10" spans="2:12" ht="12.75">
      <c r="B10" s="48" t="s">
        <v>10</v>
      </c>
      <c r="C10" s="49"/>
      <c r="D10" s="49"/>
      <c r="E10" s="49"/>
      <c r="F10" s="49"/>
      <c r="G10" s="50"/>
      <c r="H10" s="50"/>
      <c r="I10" s="50"/>
      <c r="J10" s="50"/>
      <c r="K10" s="50"/>
      <c r="L10" s="50"/>
    </row>
    <row r="11" spans="2:12" ht="12.75">
      <c r="B11" s="48" t="s">
        <v>158</v>
      </c>
      <c r="C11" s="49"/>
      <c r="D11" s="49"/>
      <c r="E11" s="49"/>
      <c r="F11" s="49"/>
      <c r="G11" s="50"/>
      <c r="H11" s="50"/>
      <c r="I11" s="50"/>
      <c r="J11" s="50"/>
      <c r="K11" s="50"/>
      <c r="L11" s="50"/>
    </row>
    <row r="13" ht="12.75">
      <c r="B13" t="s">
        <v>9</v>
      </c>
    </row>
    <row r="15" spans="8:12" ht="12.75">
      <c r="H15" s="44" t="s">
        <v>11</v>
      </c>
      <c r="I15" s="44"/>
      <c r="J15" s="15"/>
      <c r="K15" s="44" t="s">
        <v>12</v>
      </c>
      <c r="L15" s="44"/>
    </row>
    <row r="16" spans="8:12" ht="12.75">
      <c r="H16" s="15" t="s">
        <v>7</v>
      </c>
      <c r="I16" s="15" t="s">
        <v>15</v>
      </c>
      <c r="J16" s="15"/>
      <c r="K16" s="15" t="s">
        <v>7</v>
      </c>
      <c r="L16" s="15" t="s">
        <v>15</v>
      </c>
    </row>
    <row r="17" spans="8:12" ht="12.75">
      <c r="H17" s="15" t="s">
        <v>13</v>
      </c>
      <c r="I17" s="15" t="s">
        <v>16</v>
      </c>
      <c r="J17" s="15"/>
      <c r="K17" s="15" t="s">
        <v>13</v>
      </c>
      <c r="L17" s="15" t="s">
        <v>16</v>
      </c>
    </row>
    <row r="18" spans="8:12" ht="12.75">
      <c r="H18" s="15" t="s">
        <v>184</v>
      </c>
      <c r="I18" s="15" t="s">
        <v>184</v>
      </c>
      <c r="J18" s="15"/>
      <c r="K18" s="15" t="s">
        <v>18</v>
      </c>
      <c r="L18" s="15" t="s">
        <v>19</v>
      </c>
    </row>
    <row r="19" spans="8:12" ht="12.75">
      <c r="H19" s="16">
        <v>36677</v>
      </c>
      <c r="I19" s="16">
        <v>36311</v>
      </c>
      <c r="J19" s="16"/>
      <c r="K19" s="16">
        <f>H19</f>
        <v>36677</v>
      </c>
      <c r="L19" s="16">
        <f>I19</f>
        <v>36311</v>
      </c>
    </row>
    <row r="20" spans="8:12" ht="12.75">
      <c r="H20" s="15" t="s">
        <v>17</v>
      </c>
      <c r="I20" s="15" t="s">
        <v>17</v>
      </c>
      <c r="J20" s="15"/>
      <c r="K20" s="15" t="s">
        <v>17</v>
      </c>
      <c r="L20" s="15" t="s">
        <v>17</v>
      </c>
    </row>
    <row r="22" spans="2:12" ht="12.75">
      <c r="B22">
        <v>1</v>
      </c>
      <c r="C22" t="s">
        <v>20</v>
      </c>
      <c r="D22" t="s">
        <v>21</v>
      </c>
      <c r="H22" s="1">
        <v>15386</v>
      </c>
      <c r="I22" s="27">
        <v>13647</v>
      </c>
      <c r="J22" s="1"/>
      <c r="K22" s="1">
        <v>61607</v>
      </c>
      <c r="L22" s="1">
        <v>52114</v>
      </c>
    </row>
    <row r="23" spans="8:12" ht="12.75">
      <c r="H23" s="1"/>
      <c r="I23" s="1"/>
      <c r="J23" s="1"/>
      <c r="K23" s="1"/>
      <c r="L23" s="1"/>
    </row>
    <row r="24" spans="3:12" ht="12.75">
      <c r="C24" t="s">
        <v>22</v>
      </c>
      <c r="D24" t="s">
        <v>23</v>
      </c>
      <c r="H24" s="1">
        <v>0</v>
      </c>
      <c r="I24" s="27">
        <v>0</v>
      </c>
      <c r="J24" s="1"/>
      <c r="K24" s="1">
        <f>H24</f>
        <v>0</v>
      </c>
      <c r="L24" s="26">
        <v>0</v>
      </c>
    </row>
    <row r="25" spans="8:12" ht="12.75">
      <c r="H25" s="1"/>
      <c r="I25" s="1"/>
      <c r="J25" s="1"/>
      <c r="K25" s="1"/>
      <c r="L25" s="1"/>
    </row>
    <row r="26" spans="3:12" ht="12.75">
      <c r="C26" s="17" t="s">
        <v>24</v>
      </c>
      <c r="D26" t="s">
        <v>25</v>
      </c>
      <c r="H26" s="1">
        <v>85</v>
      </c>
      <c r="I26" s="27">
        <v>5</v>
      </c>
      <c r="J26" s="1"/>
      <c r="K26" s="1">
        <v>204</v>
      </c>
      <c r="L26" s="1">
        <v>166</v>
      </c>
    </row>
    <row r="27" spans="8:12" ht="12.75">
      <c r="H27" s="1"/>
      <c r="I27" s="27"/>
      <c r="J27" s="1"/>
      <c r="K27" s="1"/>
      <c r="L27" s="1"/>
    </row>
    <row r="28" spans="2:12" ht="12.75">
      <c r="B28">
        <v>2</v>
      </c>
      <c r="C28" t="s">
        <v>20</v>
      </c>
      <c r="D28" t="s">
        <v>26</v>
      </c>
      <c r="H28" s="1">
        <f>2692+594</f>
        <v>3286</v>
      </c>
      <c r="I28" s="27">
        <v>2371</v>
      </c>
      <c r="J28" s="1"/>
      <c r="K28" s="1">
        <f>8066+594</f>
        <v>8660</v>
      </c>
      <c r="L28" s="26">
        <f>6442+1</f>
        <v>6443</v>
      </c>
    </row>
    <row r="29" spans="4:12" ht="12.75">
      <c r="D29" t="s">
        <v>27</v>
      </c>
      <c r="H29" s="1"/>
      <c r="I29" s="1"/>
      <c r="J29" s="1"/>
      <c r="K29" s="1"/>
      <c r="L29" s="1"/>
    </row>
    <row r="30" spans="4:12" ht="12.75">
      <c r="D30" t="s">
        <v>28</v>
      </c>
      <c r="H30" s="1"/>
      <c r="I30" s="1"/>
      <c r="J30" s="1"/>
      <c r="K30" s="1"/>
      <c r="L30" s="1"/>
    </row>
    <row r="31" spans="4:12" ht="12.75">
      <c r="D31" t="s">
        <v>29</v>
      </c>
      <c r="H31" s="1"/>
      <c r="I31" s="1"/>
      <c r="J31" s="1"/>
      <c r="K31" s="1"/>
      <c r="L31" s="1"/>
    </row>
    <row r="32" spans="4:12" ht="12.75">
      <c r="D32" t="s">
        <v>30</v>
      </c>
      <c r="H32" s="1"/>
      <c r="I32" s="1"/>
      <c r="J32" s="1"/>
      <c r="K32" s="1"/>
      <c r="L32" s="1"/>
    </row>
    <row r="33" spans="8:12" ht="12.75">
      <c r="H33" s="1"/>
      <c r="I33" s="1"/>
      <c r="J33" s="1"/>
      <c r="K33" s="1"/>
      <c r="L33" s="1"/>
    </row>
    <row r="34" spans="3:12" ht="12.75">
      <c r="C34" t="s">
        <v>22</v>
      </c>
      <c r="D34" t="s">
        <v>31</v>
      </c>
      <c r="H34" s="1">
        <v>-468</v>
      </c>
      <c r="I34" s="27">
        <v>-1051</v>
      </c>
      <c r="J34" s="1"/>
      <c r="K34" s="1">
        <v>-2275</v>
      </c>
      <c r="L34" s="26">
        <v>-2992</v>
      </c>
    </row>
    <row r="35" spans="8:12" ht="12.75">
      <c r="H35" s="1"/>
      <c r="I35" s="1"/>
      <c r="J35" s="1"/>
      <c r="K35" s="1"/>
      <c r="L35" s="1"/>
    </row>
    <row r="36" spans="3:12" ht="12.75">
      <c r="C36" s="17" t="s">
        <v>24</v>
      </c>
      <c r="D36" t="s">
        <v>32</v>
      </c>
      <c r="H36" s="1">
        <v>-1406</v>
      </c>
      <c r="I36" s="27">
        <v>-812</v>
      </c>
      <c r="J36" s="1"/>
      <c r="K36" s="1">
        <v>-2847</v>
      </c>
      <c r="L36" s="1">
        <v>-2821</v>
      </c>
    </row>
    <row r="37" spans="8:12" ht="12.75">
      <c r="H37" s="1"/>
      <c r="I37" s="1"/>
      <c r="J37" s="1"/>
      <c r="K37" s="1"/>
      <c r="L37" s="1"/>
    </row>
    <row r="38" spans="3:12" ht="12.75">
      <c r="C38" t="s">
        <v>33</v>
      </c>
      <c r="D38" t="s">
        <v>34</v>
      </c>
      <c r="H38" s="1">
        <v>-594</v>
      </c>
      <c r="I38" s="27">
        <v>-412</v>
      </c>
      <c r="J38" s="1"/>
      <c r="K38" s="1">
        <v>-594</v>
      </c>
      <c r="L38" s="1">
        <v>-412</v>
      </c>
    </row>
    <row r="39" spans="8:12" ht="12.75">
      <c r="H39" s="1"/>
      <c r="I39" s="1"/>
      <c r="J39" s="1"/>
      <c r="K39" s="1"/>
      <c r="L39" s="1"/>
    </row>
    <row r="40" spans="3:13" ht="12.75">
      <c r="C40" t="s">
        <v>35</v>
      </c>
      <c r="D40" t="s">
        <v>36</v>
      </c>
      <c r="H40" s="1">
        <f>SUM(H28:H39)</f>
        <v>818</v>
      </c>
      <c r="I40" s="1">
        <f>SUM(I28:I39)</f>
        <v>96</v>
      </c>
      <c r="J40" s="1"/>
      <c r="K40" s="1">
        <f>SUM(K28:K39)</f>
        <v>2944</v>
      </c>
      <c r="L40" s="1">
        <f>SUM(L28:L39)</f>
        <v>218</v>
      </c>
      <c r="M40" s="11"/>
    </row>
    <row r="41" spans="4:12" ht="12.75">
      <c r="D41" t="s">
        <v>27</v>
      </c>
      <c r="H41" s="1"/>
      <c r="I41" s="1"/>
      <c r="J41" s="1"/>
      <c r="K41" s="1"/>
      <c r="L41" s="1"/>
    </row>
    <row r="42" spans="4:12" ht="12.75">
      <c r="D42" t="s">
        <v>37</v>
      </c>
      <c r="H42" s="1"/>
      <c r="I42" s="1"/>
      <c r="J42" s="1"/>
      <c r="K42" s="1"/>
      <c r="L42" s="1"/>
    </row>
    <row r="43" spans="4:12" ht="12.75">
      <c r="D43" t="s">
        <v>38</v>
      </c>
      <c r="H43" s="1"/>
      <c r="I43" s="1"/>
      <c r="J43" s="1"/>
      <c r="K43" s="1"/>
      <c r="L43" s="1"/>
    </row>
    <row r="44" spans="4:12" ht="12.75">
      <c r="D44" t="s">
        <v>30</v>
      </c>
      <c r="H44" s="1"/>
      <c r="I44" s="1"/>
      <c r="J44" s="1"/>
      <c r="K44" s="1"/>
      <c r="L44" s="1"/>
    </row>
    <row r="45" spans="8:12" ht="12.75">
      <c r="H45" s="1"/>
      <c r="I45" s="1"/>
      <c r="J45" s="1"/>
      <c r="K45" s="1"/>
      <c r="L45" s="1"/>
    </row>
    <row r="46" spans="3:12" ht="12.75">
      <c r="C46" t="s">
        <v>39</v>
      </c>
      <c r="D46" t="s">
        <v>40</v>
      </c>
      <c r="H46" s="1">
        <v>-1</v>
      </c>
      <c r="I46" s="27">
        <v>0</v>
      </c>
      <c r="J46" s="1"/>
      <c r="K46" s="1">
        <f>H46</f>
        <v>-1</v>
      </c>
      <c r="L46" s="1">
        <v>0</v>
      </c>
    </row>
    <row r="47" spans="4:12" ht="12.75">
      <c r="D47" t="s">
        <v>41</v>
      </c>
      <c r="H47" s="1"/>
      <c r="I47" s="1"/>
      <c r="J47" s="1"/>
      <c r="K47" s="1"/>
      <c r="L47" s="1"/>
    </row>
    <row r="48" spans="8:12" ht="12.75">
      <c r="H48" s="1"/>
      <c r="I48" s="1"/>
      <c r="J48" s="1"/>
      <c r="K48" s="1"/>
      <c r="L48" s="1"/>
    </row>
    <row r="49" spans="3:12" ht="12.75">
      <c r="C49" t="s">
        <v>42</v>
      </c>
      <c r="D49" t="s">
        <v>43</v>
      </c>
      <c r="H49" s="1">
        <v>817</v>
      </c>
      <c r="I49" s="1">
        <f>I40+I46</f>
        <v>96</v>
      </c>
      <c r="J49" s="1"/>
      <c r="K49" s="1">
        <f>K40-1</f>
        <v>2943</v>
      </c>
      <c r="L49" s="1">
        <f>L40+L46</f>
        <v>218</v>
      </c>
    </row>
    <row r="50" spans="4:12" ht="12.75">
      <c r="D50" t="s">
        <v>44</v>
      </c>
      <c r="H50" s="1"/>
      <c r="I50" s="1"/>
      <c r="J50" s="1"/>
      <c r="K50" s="1"/>
      <c r="L50" s="1"/>
    </row>
    <row r="51" spans="8:12" ht="12.75">
      <c r="H51" s="1"/>
      <c r="I51" s="1"/>
      <c r="J51" s="1"/>
      <c r="K51" s="1"/>
      <c r="L51" s="1"/>
    </row>
    <row r="52" spans="3:12" ht="12.75">
      <c r="C52" t="s">
        <v>45</v>
      </c>
      <c r="D52" t="s">
        <v>3</v>
      </c>
      <c r="H52" s="1">
        <v>-454</v>
      </c>
      <c r="I52" s="27">
        <v>-78</v>
      </c>
      <c r="J52" s="1"/>
      <c r="K52" s="1">
        <v>-1122</v>
      </c>
      <c r="L52" s="1">
        <v>-78</v>
      </c>
    </row>
    <row r="53" spans="8:12" ht="12.75">
      <c r="H53" s="1"/>
      <c r="I53" s="1"/>
      <c r="J53" s="1"/>
      <c r="K53" s="1"/>
      <c r="L53" s="1"/>
    </row>
    <row r="54" spans="3:12" ht="12.75">
      <c r="C54" t="s">
        <v>46</v>
      </c>
      <c r="D54" t="s">
        <v>46</v>
      </c>
      <c r="E54" t="s">
        <v>47</v>
      </c>
      <c r="H54" s="1">
        <f>H49+H52</f>
        <v>363</v>
      </c>
      <c r="I54" s="1">
        <f>I49+I52</f>
        <v>18</v>
      </c>
      <c r="J54" s="1"/>
      <c r="K54" s="1">
        <f>K49+K52</f>
        <v>1821</v>
      </c>
      <c r="L54" s="1">
        <f>L49+L52</f>
        <v>140</v>
      </c>
    </row>
    <row r="55" spans="5:12" ht="12.75">
      <c r="E55" t="s">
        <v>48</v>
      </c>
      <c r="H55" s="1"/>
      <c r="I55" s="1"/>
      <c r="J55" s="1"/>
      <c r="K55" s="1"/>
      <c r="L55" s="1"/>
    </row>
    <row r="56" spans="8:12" ht="12.75">
      <c r="H56" s="1"/>
      <c r="I56" s="1"/>
      <c r="J56" s="1"/>
      <c r="K56" s="1"/>
      <c r="L56" s="1"/>
    </row>
    <row r="57" spans="4:12" ht="12.75">
      <c r="D57" t="s">
        <v>49</v>
      </c>
      <c r="E57" t="s">
        <v>50</v>
      </c>
      <c r="H57" s="1">
        <v>170</v>
      </c>
      <c r="I57" s="27">
        <v>-61</v>
      </c>
      <c r="J57" s="1"/>
      <c r="K57" s="1">
        <v>132</v>
      </c>
      <c r="L57" s="1">
        <v>-160</v>
      </c>
    </row>
    <row r="58" spans="8:12" ht="12.75">
      <c r="H58" s="1"/>
      <c r="I58" s="1"/>
      <c r="J58" s="1"/>
      <c r="K58" s="1"/>
      <c r="L58" s="1"/>
    </row>
    <row r="59" spans="3:12" ht="12.75">
      <c r="C59" t="s">
        <v>51</v>
      </c>
      <c r="D59" t="s">
        <v>47</v>
      </c>
      <c r="H59" s="1">
        <f>H54-H57</f>
        <v>193</v>
      </c>
      <c r="I59" s="1">
        <f>I54-I57</f>
        <v>79</v>
      </c>
      <c r="J59" s="1"/>
      <c r="K59" s="1">
        <f>K54-K57</f>
        <v>1689</v>
      </c>
      <c r="L59" s="1">
        <f>L54-L57</f>
        <v>300</v>
      </c>
    </row>
    <row r="60" spans="4:12" ht="12.75">
      <c r="D60" t="s">
        <v>52</v>
      </c>
      <c r="H60" s="1"/>
      <c r="I60" s="1"/>
      <c r="J60" s="1"/>
      <c r="K60" s="1"/>
      <c r="L60" s="1"/>
    </row>
    <row r="61" spans="8:12" ht="12.75">
      <c r="H61" s="1"/>
      <c r="I61" s="1"/>
      <c r="J61" s="1"/>
      <c r="K61" s="1"/>
      <c r="L61" s="1"/>
    </row>
    <row r="62" spans="3:12" ht="12.75">
      <c r="C62" t="s">
        <v>53</v>
      </c>
      <c r="D62" t="s">
        <v>46</v>
      </c>
      <c r="E62" t="s">
        <v>54</v>
      </c>
      <c r="H62" s="1">
        <v>0</v>
      </c>
      <c r="I62" s="27">
        <v>0</v>
      </c>
      <c r="J62" s="1"/>
      <c r="K62" s="1">
        <f>H62</f>
        <v>0</v>
      </c>
      <c r="L62" s="1">
        <v>0</v>
      </c>
    </row>
    <row r="63" spans="4:12" ht="12.75">
      <c r="D63" t="s">
        <v>49</v>
      </c>
      <c r="E63" t="s">
        <v>50</v>
      </c>
      <c r="H63" s="1">
        <v>0</v>
      </c>
      <c r="I63" s="27">
        <v>0</v>
      </c>
      <c r="J63" s="1"/>
      <c r="K63" s="1">
        <f>H63</f>
        <v>0</v>
      </c>
      <c r="L63" s="1">
        <v>0</v>
      </c>
    </row>
    <row r="64" spans="4:12" ht="12.75">
      <c r="D64" t="s">
        <v>55</v>
      </c>
      <c r="E64" t="s">
        <v>56</v>
      </c>
      <c r="H64" s="1">
        <v>0</v>
      </c>
      <c r="I64" s="27">
        <v>0</v>
      </c>
      <c r="J64" s="1"/>
      <c r="K64" s="1">
        <f>H64</f>
        <v>0</v>
      </c>
      <c r="L64" s="1">
        <v>0</v>
      </c>
    </row>
    <row r="65" spans="5:12" ht="12.75">
      <c r="E65" t="s">
        <v>57</v>
      </c>
      <c r="H65" s="1"/>
      <c r="I65" s="1"/>
      <c r="J65" s="1"/>
      <c r="K65" s="1"/>
      <c r="L65" s="1"/>
    </row>
    <row r="66" spans="8:12" ht="12.75">
      <c r="H66" s="1"/>
      <c r="I66" s="1"/>
      <c r="J66" s="1"/>
      <c r="K66" s="1"/>
      <c r="L66" s="1"/>
    </row>
    <row r="67" spans="3:14" ht="12.75">
      <c r="C67" t="s">
        <v>58</v>
      </c>
      <c r="D67" t="s">
        <v>59</v>
      </c>
      <c r="H67" s="1">
        <f>H59-H62-H63-H64</f>
        <v>193</v>
      </c>
      <c r="I67" s="1">
        <f>I59-I62-I63-I64</f>
        <v>79</v>
      </c>
      <c r="J67" s="1"/>
      <c r="K67" s="1">
        <f>K59-K62-K63-K64</f>
        <v>1689</v>
      </c>
      <c r="L67" s="1">
        <f>L59-L62-L63-L64</f>
        <v>300</v>
      </c>
      <c r="N67" s="19"/>
    </row>
    <row r="68" spans="4:12" ht="12.75">
      <c r="D68" t="s">
        <v>60</v>
      </c>
      <c r="H68" s="1"/>
      <c r="I68" s="1"/>
      <c r="J68" s="1"/>
      <c r="K68" s="1"/>
      <c r="L68" s="1"/>
    </row>
    <row r="69" spans="4:12" ht="12.75">
      <c r="D69" t="s">
        <v>61</v>
      </c>
      <c r="H69" s="1"/>
      <c r="I69" s="1"/>
      <c r="J69" s="1"/>
      <c r="K69" s="1"/>
      <c r="L69" s="1"/>
    </row>
    <row r="70" spans="8:12" ht="12.75">
      <c r="H70" s="1"/>
      <c r="I70" s="1"/>
      <c r="J70" s="1"/>
      <c r="K70" s="1"/>
      <c r="L70" s="1"/>
    </row>
    <row r="71" spans="2:12" ht="12.75">
      <c r="B71">
        <v>3</v>
      </c>
      <c r="C71" t="s">
        <v>20</v>
      </c>
      <c r="D71" t="s">
        <v>137</v>
      </c>
      <c r="H71" s="1"/>
      <c r="I71" s="1"/>
      <c r="J71" s="1"/>
      <c r="K71" s="1"/>
      <c r="L71" s="1"/>
    </row>
    <row r="72" spans="4:12" ht="12.75">
      <c r="D72" t="s">
        <v>62</v>
      </c>
      <c r="H72" s="1"/>
      <c r="I72" s="1"/>
      <c r="J72" s="1"/>
      <c r="K72" s="1"/>
      <c r="L72" s="1"/>
    </row>
    <row r="73" spans="4:12" ht="12.75">
      <c r="D73" t="s">
        <v>63</v>
      </c>
      <c r="H73" s="1"/>
      <c r="I73" s="1"/>
      <c r="J73" s="1"/>
      <c r="K73" s="1"/>
      <c r="L73" s="1"/>
    </row>
    <row r="74" spans="8:12" ht="12.75">
      <c r="H74" s="1"/>
      <c r="I74" s="1"/>
      <c r="J74" s="1"/>
      <c r="K74" s="1"/>
      <c r="L74" s="1"/>
    </row>
    <row r="75" spans="4:12" ht="12.75">
      <c r="D75" t="s">
        <v>46</v>
      </c>
      <c r="E75" t="s">
        <v>64</v>
      </c>
      <c r="G75" s="1">
        <v>19999000</v>
      </c>
      <c r="H75" s="25">
        <f>H59*1000/$G$75*100</f>
        <v>0.9650482524126206</v>
      </c>
      <c r="I75" s="25">
        <f>I59*1000/$G$75*100</f>
        <v>0.39501975098754943</v>
      </c>
      <c r="J75" s="1"/>
      <c r="K75" s="25">
        <f>K59*1000/$G$75*100</f>
        <v>8.445422271113557</v>
      </c>
      <c r="L75" s="25">
        <f>L59*1000/$G$75*100</f>
        <v>1.5000750037501875</v>
      </c>
    </row>
    <row r="76" spans="5:12" ht="12.75">
      <c r="E76" t="s">
        <v>65</v>
      </c>
      <c r="H76" s="1"/>
      <c r="I76" s="1"/>
      <c r="J76" s="1"/>
      <c r="K76" s="1"/>
      <c r="L76" s="1"/>
    </row>
    <row r="77" spans="8:12" ht="12.75">
      <c r="H77" s="1"/>
      <c r="I77" s="1"/>
      <c r="J77" s="1"/>
      <c r="K77" s="1"/>
      <c r="L77" s="1"/>
    </row>
    <row r="78" spans="4:12" ht="12.75">
      <c r="D78" t="s">
        <v>49</v>
      </c>
      <c r="E78" t="s">
        <v>66</v>
      </c>
      <c r="G78" s="11">
        <f>G75</f>
        <v>19999000</v>
      </c>
      <c r="H78" s="25">
        <f>H59*1000/$G$78*100</f>
        <v>0.9650482524126206</v>
      </c>
      <c r="I78" s="25">
        <f>I59*1000/$G$78*100</f>
        <v>0.39501975098754943</v>
      </c>
      <c r="J78" s="1"/>
      <c r="K78" s="25">
        <f>K59*1000/$G$78*100</f>
        <v>8.445422271113557</v>
      </c>
      <c r="L78" s="25">
        <f>L59*1000/$G$78*100</f>
        <v>1.5000750037501875</v>
      </c>
    </row>
    <row r="79" spans="5:12" ht="12.75">
      <c r="E79" t="s">
        <v>65</v>
      </c>
      <c r="H79" s="1"/>
      <c r="I79" s="1"/>
      <c r="J79" s="1"/>
      <c r="K79" s="1"/>
      <c r="L79" s="1"/>
    </row>
    <row r="80" spans="8:12" ht="12.75">
      <c r="H80" s="1"/>
      <c r="I80" s="1"/>
      <c r="J80" s="1"/>
      <c r="K80" s="1"/>
      <c r="L80" s="1"/>
    </row>
    <row r="81" spans="8:12" ht="12.75">
      <c r="H81" s="1"/>
      <c r="I81" s="1"/>
      <c r="J81" s="1"/>
      <c r="K81" s="1"/>
      <c r="L81" s="1"/>
    </row>
    <row r="82" spans="8:12" ht="12.75">
      <c r="H82" s="1"/>
      <c r="I82" s="1"/>
      <c r="J82" s="1"/>
      <c r="K82" s="1"/>
      <c r="L82" s="1"/>
    </row>
    <row r="83" spans="8:12" ht="12.75">
      <c r="H83" s="1"/>
      <c r="I83" s="1"/>
      <c r="J83" s="1"/>
      <c r="K83" s="1"/>
      <c r="L83" s="1"/>
    </row>
    <row r="84" spans="8:12" ht="12.75">
      <c r="H84" s="1"/>
      <c r="I84" s="1"/>
      <c r="J84" s="1"/>
      <c r="K84" s="1"/>
      <c r="L84" s="1"/>
    </row>
    <row r="85" spans="8:12" ht="12.75">
      <c r="H85" s="1"/>
      <c r="I85" s="1"/>
      <c r="J85" s="1"/>
      <c r="K85" s="1"/>
      <c r="L85" s="1"/>
    </row>
    <row r="86" spans="8:12" ht="12.75">
      <c r="H86" s="1"/>
      <c r="I86" s="1"/>
      <c r="J86" s="1"/>
      <c r="K86" s="1"/>
      <c r="L86" s="1"/>
    </row>
    <row r="87" spans="8:12" ht="12.75">
      <c r="H87" s="1"/>
      <c r="I87" s="1"/>
      <c r="J87" s="1"/>
      <c r="K87" s="1"/>
      <c r="L87" s="1"/>
    </row>
    <row r="88" spans="8:12" ht="12.75">
      <c r="H88" s="1"/>
      <c r="I88" s="1"/>
      <c r="J88" s="1"/>
      <c r="K88" s="1"/>
      <c r="L88" s="1"/>
    </row>
    <row r="89" spans="8:12" ht="12.75">
      <c r="H89" s="1"/>
      <c r="I89" s="1"/>
      <c r="J89" s="1"/>
      <c r="K89" s="1"/>
      <c r="L89" s="1"/>
    </row>
    <row r="90" spans="8:12" ht="12.75">
      <c r="H90" s="1"/>
      <c r="I90" s="1"/>
      <c r="J90" s="1"/>
      <c r="K90" s="1"/>
      <c r="L90" s="1"/>
    </row>
    <row r="91" spans="8:12" ht="12.75">
      <c r="H91" s="1"/>
      <c r="I91" s="1"/>
      <c r="J91" s="1"/>
      <c r="K91" s="1"/>
      <c r="L91" s="1"/>
    </row>
    <row r="92" spans="8:12" ht="12.75">
      <c r="H92" s="1"/>
      <c r="I92" s="1"/>
      <c r="J92" s="1"/>
      <c r="K92" s="1"/>
      <c r="L92" s="1"/>
    </row>
    <row r="93" spans="8:12" ht="12.75">
      <c r="H93" s="1"/>
      <c r="I93" s="1"/>
      <c r="J93" s="1"/>
      <c r="K93" s="1"/>
      <c r="L93" s="1"/>
    </row>
    <row r="94" spans="8:12" ht="12.75">
      <c r="H94" s="1"/>
      <c r="I94" s="1"/>
      <c r="J94" s="1"/>
      <c r="K94" s="1"/>
      <c r="L94" s="1"/>
    </row>
    <row r="95" spans="8:12" ht="12.75">
      <c r="H95" s="1"/>
      <c r="I95" s="1"/>
      <c r="J95" s="1"/>
      <c r="K95" s="1"/>
      <c r="L95" s="1"/>
    </row>
    <row r="96" spans="8:12" ht="12.75">
      <c r="H96" s="1"/>
      <c r="I96" s="1"/>
      <c r="J96" s="1"/>
      <c r="K96" s="1"/>
      <c r="L96" s="1"/>
    </row>
    <row r="97" spans="8:12" ht="12.75">
      <c r="H97" s="1"/>
      <c r="I97" s="1"/>
      <c r="J97" s="1"/>
      <c r="K97" s="1"/>
      <c r="L97" s="1"/>
    </row>
    <row r="98" spans="8:12" ht="12.75">
      <c r="H98" s="1"/>
      <c r="I98" s="1"/>
      <c r="J98" s="1"/>
      <c r="K98" s="1"/>
      <c r="L98" s="1"/>
    </row>
    <row r="99" spans="8:12" ht="12.75">
      <c r="H99" s="1"/>
      <c r="I99" s="1"/>
      <c r="J99" s="1"/>
      <c r="K99" s="1"/>
      <c r="L99" s="1"/>
    </row>
    <row r="100" spans="8:12" ht="12.75">
      <c r="H100" s="1"/>
      <c r="I100" s="1"/>
      <c r="J100" s="1"/>
      <c r="K100" s="1"/>
      <c r="L100" s="1"/>
    </row>
    <row r="101" spans="8:12" ht="12.75">
      <c r="H101" s="1"/>
      <c r="I101" s="1"/>
      <c r="J101" s="1"/>
      <c r="K101" s="1"/>
      <c r="L101" s="1"/>
    </row>
    <row r="102" spans="8:12" ht="12.75">
      <c r="H102" s="1"/>
      <c r="I102" s="1"/>
      <c r="J102" s="1"/>
      <c r="K102" s="1"/>
      <c r="L102" s="1"/>
    </row>
    <row r="103" spans="8:12" ht="12.75">
      <c r="H103" s="1"/>
      <c r="I103" s="1"/>
      <c r="J103" s="1"/>
      <c r="K103" s="1"/>
      <c r="L103" s="1"/>
    </row>
  </sheetData>
  <mergeCells count="7">
    <mergeCell ref="H15:I15"/>
    <mergeCell ref="K15:L15"/>
    <mergeCell ref="B6:L6"/>
    <mergeCell ref="B7:L7"/>
    <mergeCell ref="B10:L10"/>
    <mergeCell ref="B11:L11"/>
    <mergeCell ref="B9:L9"/>
  </mergeCells>
  <printOptions horizontalCentered="1"/>
  <pageMargins left="0.75" right="0.75" top="1" bottom="1" header="0.5" footer="0.5"/>
  <pageSetup fitToHeight="2" fitToWidth="1" horizontalDpi="300" verticalDpi="300" orientation="portrait" paperSize="9" scale="67" r:id="rId2"/>
  <rowBreaks count="1" manualBreakCount="1">
    <brk id="6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6:L69"/>
  <sheetViews>
    <sheetView zoomScale="75" zoomScaleNormal="75" workbookViewId="0" topLeftCell="A43">
      <selection activeCell="G52" sqref="G52"/>
      <selection activeCell="G74" sqref="G74"/>
    </sheetView>
  </sheetViews>
  <sheetFormatPr defaultColWidth="9.140625" defaultRowHeight="12.75"/>
  <cols>
    <col min="1" max="1" width="1.7109375" style="0" customWidth="1"/>
    <col min="2" max="2" width="4.57421875" style="0" customWidth="1"/>
    <col min="3" max="3" width="3.140625" style="0" customWidth="1"/>
    <col min="6" max="6" width="28.00390625" style="0" customWidth="1"/>
    <col min="7" max="7" width="10.7109375" style="0" customWidth="1"/>
    <col min="8" max="8" width="2.00390625" style="0" customWidth="1"/>
    <col min="9" max="9" width="12.28125" style="0" customWidth="1"/>
    <col min="10" max="10" width="10.7109375" style="0" customWidth="1"/>
  </cols>
  <sheetData>
    <row r="6" spans="2:12" ht="15.75">
      <c r="B6" s="45" t="s">
        <v>156</v>
      </c>
      <c r="C6" s="47"/>
      <c r="D6" s="47"/>
      <c r="E6" s="47"/>
      <c r="F6" s="47"/>
      <c r="G6" s="47"/>
      <c r="H6" s="47"/>
      <c r="I6" s="47"/>
      <c r="J6" s="38"/>
      <c r="K6" s="38"/>
      <c r="L6" s="38"/>
    </row>
    <row r="7" spans="2:12" ht="15.75">
      <c r="B7" s="48" t="s">
        <v>157</v>
      </c>
      <c r="C7" s="50"/>
      <c r="D7" s="50"/>
      <c r="E7" s="50"/>
      <c r="F7" s="50"/>
      <c r="G7" s="50"/>
      <c r="H7" s="50"/>
      <c r="I7" s="50"/>
      <c r="J7" s="45"/>
      <c r="K7" s="47"/>
      <c r="L7" s="47"/>
    </row>
    <row r="9" spans="2:12" ht="12.75">
      <c r="B9" s="48" t="s">
        <v>8</v>
      </c>
      <c r="C9" s="50"/>
      <c r="D9" s="50"/>
      <c r="E9" s="50"/>
      <c r="F9" s="50"/>
      <c r="G9" s="50"/>
      <c r="H9" s="50"/>
      <c r="I9" s="50"/>
      <c r="J9" s="48"/>
      <c r="K9" s="50"/>
      <c r="L9" s="50"/>
    </row>
    <row r="10" spans="2:12" ht="12.75">
      <c r="B10" s="48" t="s">
        <v>0</v>
      </c>
      <c r="C10" s="50"/>
      <c r="D10" s="50"/>
      <c r="E10" s="50"/>
      <c r="F10" s="50"/>
      <c r="G10" s="50"/>
      <c r="H10" s="50"/>
      <c r="I10" s="50"/>
      <c r="J10" s="34"/>
      <c r="K10" s="40"/>
      <c r="L10" s="40"/>
    </row>
    <row r="11" spans="2:12" ht="12.75">
      <c r="B11" s="48" t="s">
        <v>142</v>
      </c>
      <c r="C11" s="50"/>
      <c r="D11" s="50"/>
      <c r="E11" s="50"/>
      <c r="F11" s="50"/>
      <c r="G11" s="50"/>
      <c r="H11" s="50"/>
      <c r="I11" s="50"/>
      <c r="J11" s="48"/>
      <c r="K11" s="50"/>
      <c r="L11" s="50"/>
    </row>
    <row r="12" spans="2:12" ht="12.75">
      <c r="B12" s="41"/>
      <c r="C12" s="39"/>
      <c r="D12" s="39"/>
      <c r="E12" s="39"/>
      <c r="F12" s="39"/>
      <c r="G12" s="40"/>
      <c r="H12" s="40"/>
      <c r="I12" s="40"/>
      <c r="J12" s="40"/>
      <c r="K12" s="40"/>
      <c r="L12" s="40"/>
    </row>
    <row r="13" spans="7:10" ht="12.75">
      <c r="G13" s="15" t="s">
        <v>67</v>
      </c>
      <c r="H13" s="15"/>
      <c r="I13" s="15" t="s">
        <v>67</v>
      </c>
      <c r="J13" s="15"/>
    </row>
    <row r="14" spans="7:10" ht="12.75">
      <c r="G14" s="15" t="s">
        <v>68</v>
      </c>
      <c r="H14" s="15"/>
      <c r="I14" s="15" t="s">
        <v>70</v>
      </c>
      <c r="J14" s="15"/>
    </row>
    <row r="15" spans="7:10" ht="12.75">
      <c r="G15" s="15" t="s">
        <v>7</v>
      </c>
      <c r="H15" s="15"/>
      <c r="I15" s="15" t="s">
        <v>71</v>
      </c>
      <c r="J15" s="15"/>
    </row>
    <row r="16" spans="7:10" ht="12.75">
      <c r="G16" s="15" t="s">
        <v>14</v>
      </c>
      <c r="H16" s="15"/>
      <c r="I16" s="15" t="s">
        <v>72</v>
      </c>
      <c r="J16" s="15"/>
    </row>
    <row r="17" spans="7:10" ht="12.75">
      <c r="G17" s="16">
        <v>36677</v>
      </c>
      <c r="H17" s="15"/>
      <c r="I17" s="16">
        <v>36311</v>
      </c>
      <c r="J17" s="16"/>
    </row>
    <row r="18" spans="7:10" ht="12.75">
      <c r="G18" s="15" t="s">
        <v>69</v>
      </c>
      <c r="H18" s="15"/>
      <c r="I18" s="15" t="s">
        <v>69</v>
      </c>
      <c r="J18" s="15"/>
    </row>
    <row r="20" spans="2:10" ht="12.75">
      <c r="B20">
        <v>1</v>
      </c>
      <c r="C20" t="s">
        <v>73</v>
      </c>
      <c r="G20" s="1">
        <v>39579</v>
      </c>
      <c r="H20" s="1"/>
      <c r="I20" s="1">
        <v>41428</v>
      </c>
      <c r="J20" s="1"/>
    </row>
    <row r="21" spans="2:10" ht="12.75">
      <c r="B21">
        <v>2</v>
      </c>
      <c r="C21" t="s">
        <v>74</v>
      </c>
      <c r="G21" s="1">
        <v>5</v>
      </c>
      <c r="H21" s="1"/>
      <c r="I21" s="1">
        <v>0</v>
      </c>
      <c r="J21" s="1"/>
    </row>
    <row r="22" spans="2:10" ht="12.75">
      <c r="B22">
        <v>3</v>
      </c>
      <c r="C22" t="s">
        <v>115</v>
      </c>
      <c r="G22" s="1">
        <v>3743</v>
      </c>
      <c r="H22" s="1"/>
      <c r="I22" s="1">
        <v>3516</v>
      </c>
      <c r="J22" s="1"/>
    </row>
    <row r="23" spans="2:10" ht="12.75">
      <c r="B23">
        <v>4</v>
      </c>
      <c r="C23" t="s">
        <v>75</v>
      </c>
      <c r="G23" s="1">
        <v>0</v>
      </c>
      <c r="H23" s="1"/>
      <c r="I23" s="1">
        <v>0</v>
      </c>
      <c r="J23" s="1"/>
    </row>
    <row r="24" spans="2:10" ht="12.75">
      <c r="B24">
        <v>5</v>
      </c>
      <c r="C24" t="s">
        <v>76</v>
      </c>
      <c r="G24" s="1">
        <v>3321</v>
      </c>
      <c r="H24" s="1"/>
      <c r="I24" s="1">
        <f>77+3885</f>
        <v>3962</v>
      </c>
      <c r="J24" s="1"/>
    </row>
    <row r="25" spans="7:10" ht="12.75">
      <c r="G25" s="1"/>
      <c r="H25" s="1"/>
      <c r="I25" s="1"/>
      <c r="J25" s="1"/>
    </row>
    <row r="26" spans="2:10" ht="12.75">
      <c r="B26">
        <v>6</v>
      </c>
      <c r="C26" t="s">
        <v>77</v>
      </c>
      <c r="G26" s="1"/>
      <c r="H26" s="1"/>
      <c r="I26" s="1"/>
      <c r="J26" s="1"/>
    </row>
    <row r="27" spans="4:10" ht="12.75">
      <c r="D27" s="18" t="s">
        <v>2</v>
      </c>
      <c r="G27" s="14">
        <v>84</v>
      </c>
      <c r="H27" s="1"/>
      <c r="I27" s="14">
        <v>161</v>
      </c>
      <c r="J27" s="12"/>
    </row>
    <row r="28" spans="4:10" ht="12.75">
      <c r="D28" s="18" t="s">
        <v>78</v>
      </c>
      <c r="G28" s="8">
        <v>9868</v>
      </c>
      <c r="H28" s="1"/>
      <c r="I28" s="8">
        <v>8778</v>
      </c>
      <c r="J28" s="12"/>
    </row>
    <row r="29" spans="4:10" ht="12.75">
      <c r="D29" s="18" t="s">
        <v>79</v>
      </c>
      <c r="G29" s="8">
        <v>0</v>
      </c>
      <c r="H29" s="1"/>
      <c r="I29" s="8">
        <v>0</v>
      </c>
      <c r="J29" s="12"/>
    </row>
    <row r="30" spans="4:10" ht="12.75">
      <c r="D30" s="18" t="s">
        <v>80</v>
      </c>
      <c r="G30" s="8">
        <v>577</v>
      </c>
      <c r="H30" s="1"/>
      <c r="I30" s="8">
        <v>379</v>
      </c>
      <c r="J30" s="12"/>
    </row>
    <row r="31" spans="4:10" ht="12.75">
      <c r="D31" s="18" t="s">
        <v>81</v>
      </c>
      <c r="G31" s="9">
        <v>1091</v>
      </c>
      <c r="H31" s="1"/>
      <c r="I31" s="9">
        <f>902+133</f>
        <v>1035</v>
      </c>
      <c r="J31" s="12"/>
    </row>
    <row r="32" spans="4:10" ht="12.75">
      <c r="D32" s="18"/>
      <c r="G32" s="21">
        <f>SUM(G27:G31)</f>
        <v>11620</v>
      </c>
      <c r="H32" s="1"/>
      <c r="I32" s="21">
        <f>SUM(I27:I31)</f>
        <v>10353</v>
      </c>
      <c r="J32" s="12"/>
    </row>
    <row r="33" spans="7:10" ht="12.75">
      <c r="G33" s="1"/>
      <c r="H33" s="1"/>
      <c r="I33" s="1"/>
      <c r="J33" s="1"/>
    </row>
    <row r="34" spans="2:10" ht="12.75">
      <c r="B34">
        <v>7</v>
      </c>
      <c r="C34" t="s">
        <v>82</v>
      </c>
      <c r="G34" s="1"/>
      <c r="H34" s="1"/>
      <c r="I34" s="1"/>
      <c r="J34" s="1"/>
    </row>
    <row r="35" spans="4:10" ht="12.75">
      <c r="D35" s="18" t="s">
        <v>83</v>
      </c>
      <c r="G35" s="14">
        <v>11652</v>
      </c>
      <c r="H35" s="1"/>
      <c r="I35" s="14">
        <v>15661</v>
      </c>
      <c r="J35" s="12"/>
    </row>
    <row r="36" spans="4:10" ht="12.75">
      <c r="D36" s="18" t="s">
        <v>84</v>
      </c>
      <c r="G36" s="8">
        <v>2211</v>
      </c>
      <c r="H36" s="1"/>
      <c r="I36" s="8">
        <v>3557</v>
      </c>
      <c r="J36" s="12"/>
    </row>
    <row r="37" spans="4:10" ht="12.75">
      <c r="D37" s="18" t="s">
        <v>85</v>
      </c>
      <c r="G37" s="8">
        <v>3841</v>
      </c>
      <c r="H37" s="1"/>
      <c r="I37" s="8">
        <v>4399</v>
      </c>
      <c r="J37" s="12"/>
    </row>
    <row r="38" spans="4:10" ht="12.75">
      <c r="D38" s="18" t="s">
        <v>86</v>
      </c>
      <c r="G38" s="8">
        <v>890</v>
      </c>
      <c r="H38" s="1"/>
      <c r="I38" s="8">
        <v>18</v>
      </c>
      <c r="J38" s="12"/>
    </row>
    <row r="39" spans="4:10" ht="12.75">
      <c r="D39" s="18" t="s">
        <v>81</v>
      </c>
      <c r="G39" s="9">
        <v>0</v>
      </c>
      <c r="H39" s="1"/>
      <c r="I39" s="9">
        <f>156</f>
        <v>156</v>
      </c>
      <c r="J39" s="12"/>
    </row>
    <row r="40" spans="4:10" ht="12.75">
      <c r="D40" s="18"/>
      <c r="G40" s="21">
        <f>SUM(G35:G39)</f>
        <v>18594</v>
      </c>
      <c r="H40" s="1"/>
      <c r="I40" s="21">
        <f>SUM(I35:I39)</f>
        <v>23791</v>
      </c>
      <c r="J40" s="12"/>
    </row>
    <row r="41" spans="7:10" ht="12.75">
      <c r="G41" s="1"/>
      <c r="H41" s="1"/>
      <c r="I41" s="1"/>
      <c r="J41" s="1"/>
    </row>
    <row r="42" spans="2:11" ht="12.75">
      <c r="B42">
        <v>8</v>
      </c>
      <c r="C42" t="s">
        <v>87</v>
      </c>
      <c r="G42" s="12">
        <f>G32-G40</f>
        <v>-6974</v>
      </c>
      <c r="H42" s="12"/>
      <c r="I42" s="12">
        <f>I32-I40</f>
        <v>-13438</v>
      </c>
      <c r="J42" s="11"/>
      <c r="K42" s="11"/>
    </row>
    <row r="43" spans="7:11" ht="12.75">
      <c r="G43" s="12"/>
      <c r="H43" s="1"/>
      <c r="I43" s="12"/>
      <c r="J43" s="11"/>
      <c r="K43" s="11"/>
    </row>
    <row r="44" spans="7:11" ht="13.5" thickBot="1">
      <c r="G44" s="28">
        <f>SUM(G20:G24)+G42</f>
        <v>39674</v>
      </c>
      <c r="H44" s="1"/>
      <c r="I44" s="28">
        <f>SUM(I20:I24)+I42</f>
        <v>35468</v>
      </c>
      <c r="J44" s="11"/>
      <c r="K44" s="11"/>
    </row>
    <row r="45" spans="7:9" ht="13.5" thickTop="1">
      <c r="G45" s="1"/>
      <c r="H45" s="1"/>
      <c r="I45" s="1"/>
    </row>
    <row r="46" spans="2:9" ht="12.75">
      <c r="B46">
        <v>9</v>
      </c>
      <c r="C46" t="s">
        <v>88</v>
      </c>
      <c r="G46" s="1"/>
      <c r="H46" s="1"/>
      <c r="I46" s="1"/>
    </row>
    <row r="47" spans="3:9" ht="12.75">
      <c r="C47" t="s">
        <v>89</v>
      </c>
      <c r="G47" s="1">
        <v>19999</v>
      </c>
      <c r="H47" s="1"/>
      <c r="I47" s="1">
        <v>19999</v>
      </c>
    </row>
    <row r="48" spans="3:9" ht="12.75">
      <c r="C48" t="s">
        <v>90</v>
      </c>
      <c r="G48" s="1"/>
      <c r="H48" s="1"/>
      <c r="I48" s="1"/>
    </row>
    <row r="49" spans="4:9" ht="12.75">
      <c r="D49" s="18" t="s">
        <v>91</v>
      </c>
      <c r="G49" s="1">
        <v>0</v>
      </c>
      <c r="H49" s="1"/>
      <c r="I49" s="1">
        <v>0</v>
      </c>
    </row>
    <row r="50" spans="4:9" ht="12.75">
      <c r="D50" s="18" t="s">
        <v>92</v>
      </c>
      <c r="G50" s="1">
        <v>0</v>
      </c>
      <c r="H50" s="1"/>
      <c r="I50" s="1">
        <v>0</v>
      </c>
    </row>
    <row r="51" spans="4:9" ht="12.75">
      <c r="D51" s="18" t="s">
        <v>93</v>
      </c>
      <c r="G51" s="1">
        <v>0</v>
      </c>
      <c r="H51" s="1"/>
      <c r="I51" s="1">
        <v>0</v>
      </c>
    </row>
    <row r="52" spans="4:9" ht="12.75">
      <c r="D52" s="18" t="s">
        <v>94</v>
      </c>
      <c r="G52" s="1">
        <v>0</v>
      </c>
      <c r="H52" s="1"/>
      <c r="I52" s="1">
        <v>0</v>
      </c>
    </row>
    <row r="53" spans="4:9" ht="12.75">
      <c r="D53" s="18" t="s">
        <v>95</v>
      </c>
      <c r="G53" s="1">
        <v>7661</v>
      </c>
      <c r="H53" s="1"/>
      <c r="I53" s="1">
        <v>5972</v>
      </c>
    </row>
    <row r="54" spans="4:9" ht="12.75">
      <c r="D54" s="18" t="s">
        <v>81</v>
      </c>
      <c r="G54" s="35">
        <v>0</v>
      </c>
      <c r="H54" s="1"/>
      <c r="I54" s="35">
        <v>0</v>
      </c>
    </row>
    <row r="55" spans="4:9" ht="12.75">
      <c r="D55" s="18"/>
      <c r="G55" s="1">
        <f>SUM(G47:G54)</f>
        <v>27660</v>
      </c>
      <c r="H55" s="1"/>
      <c r="I55" s="1">
        <f>SUM(I47:I54)</f>
        <v>25971</v>
      </c>
    </row>
    <row r="56" spans="7:9" ht="12.75">
      <c r="G56" s="1"/>
      <c r="H56" s="1"/>
      <c r="I56" s="1"/>
    </row>
    <row r="57" spans="2:9" ht="12.75">
      <c r="B57">
        <v>10</v>
      </c>
      <c r="C57" t="s">
        <v>96</v>
      </c>
      <c r="G57" s="1">
        <v>231</v>
      </c>
      <c r="H57" s="1"/>
      <c r="I57" s="1">
        <v>543</v>
      </c>
    </row>
    <row r="58" spans="2:9" ht="12.75">
      <c r="B58">
        <v>11</v>
      </c>
      <c r="C58" t="s">
        <v>97</v>
      </c>
      <c r="G58" s="1">
        <v>10542</v>
      </c>
      <c r="H58" s="1"/>
      <c r="I58" s="1">
        <v>6487</v>
      </c>
    </row>
    <row r="59" spans="2:12" ht="12.75">
      <c r="B59">
        <v>12</v>
      </c>
      <c r="C59" t="s">
        <v>98</v>
      </c>
      <c r="G59" s="1">
        <v>1241</v>
      </c>
      <c r="H59" s="1"/>
      <c r="I59" s="1">
        <f>1891+576</f>
        <v>2467</v>
      </c>
      <c r="J59" s="11"/>
      <c r="K59" s="11"/>
      <c r="L59" s="11"/>
    </row>
    <row r="60" spans="7:12" ht="13.5" thickBot="1">
      <c r="G60" s="28">
        <f>SUM(G55:G59)</f>
        <v>39674</v>
      </c>
      <c r="H60" s="1"/>
      <c r="I60" s="28">
        <f>SUM(I55:I59)</f>
        <v>35468</v>
      </c>
      <c r="J60" s="11"/>
      <c r="K60" s="11"/>
      <c r="L60" s="11"/>
    </row>
    <row r="61" spans="7:10" ht="13.5" thickTop="1">
      <c r="G61" s="1">
        <f>G60-G44</f>
        <v>0</v>
      </c>
      <c r="H61" s="1"/>
      <c r="I61" s="1">
        <f>I60-I44</f>
        <v>0</v>
      </c>
      <c r="J61" s="1"/>
    </row>
    <row r="62" spans="2:10" ht="12.75">
      <c r="B62">
        <v>13</v>
      </c>
      <c r="C62" t="s">
        <v>161</v>
      </c>
      <c r="G62" s="25">
        <f>G68/G69</f>
        <v>1.2170108505425272</v>
      </c>
      <c r="H62" s="1"/>
      <c r="I62" s="25">
        <f>I68/I69</f>
        <v>1.1005050252512625</v>
      </c>
      <c r="J62" s="1"/>
    </row>
    <row r="63" spans="7:10" ht="12.75">
      <c r="G63" s="1"/>
      <c r="H63" s="1"/>
      <c r="I63" s="1"/>
      <c r="J63" s="1"/>
    </row>
    <row r="64" spans="7:10" ht="12.75">
      <c r="G64" s="1"/>
      <c r="H64" s="1"/>
      <c r="I64" s="1"/>
      <c r="J64" s="1"/>
    </row>
    <row r="65" spans="4:10" ht="12.75">
      <c r="D65" s="2" t="s">
        <v>116</v>
      </c>
      <c r="E65" s="3"/>
      <c r="F65" s="3"/>
      <c r="G65" s="14">
        <f>SUM(G47:G54)</f>
        <v>27660</v>
      </c>
      <c r="H65" s="22"/>
      <c r="I65" s="14">
        <f>SUM(I47:I54)</f>
        <v>25971</v>
      </c>
      <c r="J65" s="12"/>
    </row>
    <row r="66" spans="4:10" ht="12.75">
      <c r="D66" s="4" t="s">
        <v>117</v>
      </c>
      <c r="E66" s="5"/>
      <c r="F66" s="5"/>
      <c r="G66" s="8"/>
      <c r="H66" s="12"/>
      <c r="I66" s="8"/>
      <c r="J66" s="12"/>
    </row>
    <row r="67" spans="4:10" ht="12.75">
      <c r="D67" s="4" t="s">
        <v>5</v>
      </c>
      <c r="E67" s="5"/>
      <c r="F67" s="5"/>
      <c r="G67" s="9">
        <f>G24</f>
        <v>3321</v>
      </c>
      <c r="H67" s="12"/>
      <c r="I67" s="9">
        <f>I24</f>
        <v>3962</v>
      </c>
      <c r="J67" s="12"/>
    </row>
    <row r="68" spans="4:10" ht="12.75">
      <c r="D68" s="4" t="s">
        <v>118</v>
      </c>
      <c r="E68" s="5"/>
      <c r="F68" s="5"/>
      <c r="G68" s="10">
        <f>G65-G67</f>
        <v>24339</v>
      </c>
      <c r="H68" s="5"/>
      <c r="I68" s="10">
        <f>I65-I67</f>
        <v>22009</v>
      </c>
      <c r="J68" s="12"/>
    </row>
    <row r="69" spans="4:10" ht="12.75">
      <c r="D69" s="6" t="s">
        <v>119</v>
      </c>
      <c r="E69" s="7"/>
      <c r="F69" s="7"/>
      <c r="G69" s="20">
        <f>G47</f>
        <v>19999</v>
      </c>
      <c r="H69" s="7"/>
      <c r="I69" s="20">
        <f>I47</f>
        <v>19999</v>
      </c>
      <c r="J69" s="23"/>
    </row>
  </sheetData>
  <mergeCells count="8">
    <mergeCell ref="B11:I11"/>
    <mergeCell ref="J11:L11"/>
    <mergeCell ref="B6:I6"/>
    <mergeCell ref="B7:I7"/>
    <mergeCell ref="J7:L7"/>
    <mergeCell ref="B9:I9"/>
    <mergeCell ref="J9:L9"/>
    <mergeCell ref="B10:I10"/>
  </mergeCells>
  <printOptions horizontalCentered="1"/>
  <pageMargins left="0.75" right="0.75" top="1" bottom="1" header="0.5" footer="0.5"/>
  <pageSetup fitToHeight="1" fitToWidth="1" horizontalDpi="300" verticalDpi="300" orientation="portrait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6:J127"/>
  <sheetViews>
    <sheetView tabSelected="1" zoomScale="75" zoomScaleNormal="75" workbookViewId="0" topLeftCell="A26">
      <selection activeCell="C109" sqref="C109"/>
      <selection activeCell="C40" sqref="C40"/>
    </sheetView>
  </sheetViews>
  <sheetFormatPr defaultColWidth="9.140625" defaultRowHeight="12.75"/>
  <cols>
    <col min="1" max="1" width="1.7109375" style="0" customWidth="1"/>
    <col min="2" max="2" width="4.57421875" style="0" customWidth="1"/>
    <col min="3" max="3" width="4.28125" style="0" customWidth="1"/>
    <col min="5" max="5" width="22.28125" style="0" customWidth="1"/>
    <col min="6" max="6" width="10.57421875" style="0" customWidth="1"/>
    <col min="7" max="7" width="18.00390625" style="0" customWidth="1"/>
    <col min="8" max="8" width="2.57421875" style="0" customWidth="1"/>
    <col min="9" max="9" width="13.28125" style="0" customWidth="1"/>
    <col min="10" max="10" width="18.00390625" style="0" customWidth="1"/>
  </cols>
  <sheetData>
    <row r="6" spans="2:10" ht="15.75">
      <c r="B6" s="45" t="s">
        <v>156</v>
      </c>
      <c r="C6" s="47"/>
      <c r="D6" s="47"/>
      <c r="E6" s="47"/>
      <c r="F6" s="47"/>
      <c r="G6" s="47"/>
      <c r="H6" s="47"/>
      <c r="I6" s="47"/>
      <c r="J6" s="47"/>
    </row>
    <row r="7" spans="2:10" ht="12.75">
      <c r="B7" s="48" t="s">
        <v>157</v>
      </c>
      <c r="C7" s="50"/>
      <c r="D7" s="50"/>
      <c r="E7" s="50"/>
      <c r="F7" s="50"/>
      <c r="G7" s="50"/>
      <c r="H7" s="50"/>
      <c r="I7" s="50"/>
      <c r="J7" s="47"/>
    </row>
    <row r="9" spans="2:10" ht="12.75">
      <c r="B9" s="48" t="s">
        <v>8</v>
      </c>
      <c r="C9" s="50"/>
      <c r="D9" s="50"/>
      <c r="E9" s="50"/>
      <c r="F9" s="50"/>
      <c r="G9" s="50"/>
      <c r="H9" s="50"/>
      <c r="I9" s="50"/>
      <c r="J9" s="47"/>
    </row>
    <row r="10" spans="2:10" ht="12.75">
      <c r="B10" s="48" t="s">
        <v>159</v>
      </c>
      <c r="C10" s="50"/>
      <c r="D10" s="50"/>
      <c r="E10" s="50"/>
      <c r="F10" s="50"/>
      <c r="G10" s="50"/>
      <c r="H10" s="50"/>
      <c r="I10" s="50"/>
      <c r="J10" s="47"/>
    </row>
    <row r="11" spans="2:10" ht="12.75">
      <c r="B11" s="48" t="s">
        <v>160</v>
      </c>
      <c r="C11" s="50"/>
      <c r="D11" s="50"/>
      <c r="E11" s="50"/>
      <c r="F11" s="50"/>
      <c r="G11" s="50"/>
      <c r="H11" s="50"/>
      <c r="I11" s="50"/>
      <c r="J11" s="47"/>
    </row>
    <row r="13" spans="2:3" ht="12.75">
      <c r="B13" s="13">
        <v>1</v>
      </c>
      <c r="C13" s="13" t="s">
        <v>99</v>
      </c>
    </row>
    <row r="14" ht="12.75">
      <c r="C14" t="s">
        <v>143</v>
      </c>
    </row>
    <row r="15" ht="12.75">
      <c r="C15" t="s">
        <v>144</v>
      </c>
    </row>
    <row r="17" spans="2:3" ht="12.75">
      <c r="B17" s="13">
        <v>2</v>
      </c>
      <c r="C17" s="13" t="s">
        <v>100</v>
      </c>
    </row>
    <row r="18" spans="2:3" ht="12.75">
      <c r="B18" s="13"/>
      <c r="C18" s="24" t="s">
        <v>145</v>
      </c>
    </row>
    <row r="19" spans="2:10" ht="12.75">
      <c r="B19" s="13"/>
      <c r="C19" s="13"/>
      <c r="F19" s="51" t="s">
        <v>11</v>
      </c>
      <c r="G19" s="51"/>
      <c r="H19" s="29"/>
      <c r="I19" s="51" t="s">
        <v>12</v>
      </c>
      <c r="J19" s="51"/>
    </row>
    <row r="20" spans="2:10" ht="12.75">
      <c r="B20" s="13"/>
      <c r="C20" s="13"/>
      <c r="F20" s="29" t="s">
        <v>7</v>
      </c>
      <c r="G20" s="29" t="s">
        <v>15</v>
      </c>
      <c r="H20" s="29"/>
      <c r="I20" s="29" t="s">
        <v>7</v>
      </c>
      <c r="J20" s="29" t="s">
        <v>15</v>
      </c>
    </row>
    <row r="21" spans="2:10" ht="12.75">
      <c r="B21" s="13"/>
      <c r="C21" s="13"/>
      <c r="F21" s="29" t="s">
        <v>69</v>
      </c>
      <c r="G21" s="29" t="s">
        <v>69</v>
      </c>
      <c r="H21" s="1"/>
      <c r="I21" s="29" t="s">
        <v>69</v>
      </c>
      <c r="J21" s="29" t="s">
        <v>69</v>
      </c>
    </row>
    <row r="22" spans="2:10" ht="12.75">
      <c r="B22" s="13"/>
      <c r="C22" s="13"/>
      <c r="F22" s="1"/>
      <c r="G22" s="1"/>
      <c r="H22" s="1"/>
      <c r="I22" s="1"/>
      <c r="J22" s="1"/>
    </row>
    <row r="23" spans="2:10" ht="13.5" thickBot="1">
      <c r="B23" s="13"/>
      <c r="C23" s="24" t="s">
        <v>114</v>
      </c>
      <c r="F23" s="42">
        <v>294</v>
      </c>
      <c r="G23" s="43">
        <f>-'Consol Income Statement'!I38</f>
        <v>412</v>
      </c>
      <c r="H23" s="1"/>
      <c r="I23" s="43">
        <f>-'Consol Income Statement'!K38</f>
        <v>594</v>
      </c>
      <c r="J23" s="36">
        <f>-'Consol Income Statement'!L38</f>
        <v>412</v>
      </c>
    </row>
    <row r="24" ht="13.5" thickTop="1"/>
    <row r="25" spans="2:10" ht="12.75">
      <c r="B25" s="13">
        <v>3</v>
      </c>
      <c r="C25" s="13" t="s">
        <v>101</v>
      </c>
      <c r="F25" s="1"/>
      <c r="G25" s="1"/>
      <c r="H25" s="1"/>
      <c r="I25" s="1"/>
      <c r="J25" s="1"/>
    </row>
    <row r="26" spans="3:10" ht="12.75">
      <c r="C26" t="s">
        <v>138</v>
      </c>
      <c r="F26" s="1"/>
      <c r="G26" s="1"/>
      <c r="H26" s="1"/>
      <c r="I26" s="1"/>
      <c r="J26" s="1"/>
    </row>
    <row r="27" spans="6:10" ht="12.75">
      <c r="F27" s="1"/>
      <c r="G27" s="1"/>
      <c r="H27" s="1"/>
      <c r="I27" s="1"/>
      <c r="J27" s="1"/>
    </row>
    <row r="28" spans="2:10" ht="12.75">
      <c r="B28" s="13">
        <v>4</v>
      </c>
      <c r="C28" s="13" t="s">
        <v>3</v>
      </c>
      <c r="F28" s="1"/>
      <c r="G28" s="1"/>
      <c r="H28" s="1"/>
      <c r="I28" s="1"/>
      <c r="J28" s="1"/>
    </row>
    <row r="29" spans="3:10" ht="12.75">
      <c r="C29" t="s">
        <v>139</v>
      </c>
      <c r="F29" s="1"/>
      <c r="G29" s="1"/>
      <c r="H29" s="1"/>
      <c r="I29" s="1"/>
      <c r="J29" s="1"/>
    </row>
    <row r="30" spans="6:10" ht="12.75">
      <c r="F30" s="51" t="s">
        <v>11</v>
      </c>
      <c r="G30" s="51"/>
      <c r="H30" s="29"/>
      <c r="I30" s="51" t="s">
        <v>12</v>
      </c>
      <c r="J30" s="51"/>
    </row>
    <row r="31" spans="6:10" ht="12.75">
      <c r="F31" s="29" t="s">
        <v>7</v>
      </c>
      <c r="G31" s="29" t="s">
        <v>15</v>
      </c>
      <c r="H31" s="29"/>
      <c r="I31" s="29" t="s">
        <v>7</v>
      </c>
      <c r="J31" s="29" t="s">
        <v>15</v>
      </c>
    </row>
    <row r="32" spans="6:10" ht="12.75">
      <c r="F32" s="29" t="s">
        <v>69</v>
      </c>
      <c r="G32" s="29" t="s">
        <v>69</v>
      </c>
      <c r="H32" s="1"/>
      <c r="I32" s="29" t="s">
        <v>69</v>
      </c>
      <c r="J32" s="29" t="s">
        <v>69</v>
      </c>
    </row>
    <row r="33" spans="6:10" ht="12.75">
      <c r="F33" s="1"/>
      <c r="G33" s="1"/>
      <c r="H33" s="1"/>
      <c r="I33" s="1"/>
      <c r="J33" s="1"/>
    </row>
    <row r="34" spans="3:10" ht="12.75">
      <c r="C34" t="s">
        <v>102</v>
      </c>
      <c r="F34" s="30">
        <v>212</v>
      </c>
      <c r="G34" s="1">
        <v>0</v>
      </c>
      <c r="H34" s="1"/>
      <c r="I34" s="1">
        <v>880</v>
      </c>
      <c r="J34" s="26">
        <v>0</v>
      </c>
    </row>
    <row r="35" spans="3:10" ht="12.75">
      <c r="C35" t="s">
        <v>103</v>
      </c>
      <c r="F35" s="30">
        <v>0</v>
      </c>
      <c r="G35" s="31">
        <v>-20</v>
      </c>
      <c r="H35" s="1"/>
      <c r="I35" s="1">
        <f>F35</f>
        <v>0</v>
      </c>
      <c r="J35" s="1">
        <v>-20</v>
      </c>
    </row>
    <row r="36" spans="3:10" ht="12.75">
      <c r="C36" t="s">
        <v>6</v>
      </c>
      <c r="F36" s="30">
        <v>242</v>
      </c>
      <c r="G36" s="31">
        <v>98</v>
      </c>
      <c r="H36" s="1"/>
      <c r="I36" s="1">
        <f>F36</f>
        <v>242</v>
      </c>
      <c r="J36" s="1">
        <v>98</v>
      </c>
    </row>
    <row r="37" spans="6:10" ht="13.5" thickBot="1">
      <c r="F37" s="32">
        <f>SUM(F34:F36)</f>
        <v>454</v>
      </c>
      <c r="G37" s="32">
        <f>SUM(G34:G36)</f>
        <v>78</v>
      </c>
      <c r="H37" s="1"/>
      <c r="I37" s="32">
        <f>SUM(I34:I36)</f>
        <v>1122</v>
      </c>
      <c r="J37" s="32">
        <f>SUM(J34:J36)</f>
        <v>78</v>
      </c>
    </row>
    <row r="38" spans="6:10" ht="13.5" thickTop="1">
      <c r="F38" s="1"/>
      <c r="G38" s="1"/>
      <c r="H38" s="1"/>
      <c r="I38" s="1"/>
      <c r="J38" s="1"/>
    </row>
    <row r="39" spans="2:10" ht="12.75">
      <c r="B39" s="13">
        <v>5</v>
      </c>
      <c r="C39" s="13" t="s">
        <v>104</v>
      </c>
      <c r="F39" s="1"/>
      <c r="G39" s="1"/>
      <c r="H39" s="1"/>
      <c r="I39" s="1"/>
      <c r="J39" s="1"/>
    </row>
    <row r="40" spans="3:10" ht="12.75">
      <c r="C40" t="s">
        <v>186</v>
      </c>
      <c r="F40" s="1"/>
      <c r="G40" s="1"/>
      <c r="H40" s="1"/>
      <c r="I40" s="1"/>
      <c r="J40" s="1"/>
    </row>
    <row r="41" spans="6:10" ht="12.75">
      <c r="F41" s="1"/>
      <c r="G41" s="1"/>
      <c r="H41" s="1"/>
      <c r="I41" s="1"/>
      <c r="J41" s="1"/>
    </row>
    <row r="42" spans="2:10" ht="12.75">
      <c r="B42" s="13">
        <v>6</v>
      </c>
      <c r="C42" s="13" t="s">
        <v>105</v>
      </c>
      <c r="F42" s="1"/>
      <c r="G42" s="1"/>
      <c r="H42" s="1"/>
      <c r="I42" s="1"/>
      <c r="J42" s="1"/>
    </row>
    <row r="43" spans="3:10" ht="12.75">
      <c r="C43" t="s">
        <v>162</v>
      </c>
      <c r="F43" s="1"/>
      <c r="G43" s="1"/>
      <c r="H43" s="1"/>
      <c r="I43" s="1"/>
      <c r="J43" s="1"/>
    </row>
    <row r="44" spans="6:10" ht="12.75">
      <c r="F44" s="1"/>
      <c r="G44" s="1"/>
      <c r="H44" s="1"/>
      <c r="I44" s="1"/>
      <c r="J44" s="1"/>
    </row>
    <row r="45" spans="2:10" ht="12.75">
      <c r="B45" s="13">
        <v>7</v>
      </c>
      <c r="C45" s="13" t="s">
        <v>106</v>
      </c>
      <c r="F45" s="1"/>
      <c r="G45" s="1"/>
      <c r="H45" s="1"/>
      <c r="I45" s="1"/>
      <c r="J45" s="1"/>
    </row>
    <row r="46" spans="3:10" ht="12.75">
      <c r="C46" t="s">
        <v>140</v>
      </c>
      <c r="F46" s="1"/>
      <c r="G46" s="1"/>
      <c r="H46" s="1"/>
      <c r="I46" s="1"/>
      <c r="J46" s="1"/>
    </row>
    <row r="47" spans="6:10" ht="12.75">
      <c r="F47" s="1"/>
      <c r="G47" s="1"/>
      <c r="H47" s="1"/>
      <c r="I47" s="1"/>
      <c r="J47" s="1"/>
    </row>
    <row r="48" spans="2:10" ht="12.75">
      <c r="B48" s="13">
        <v>8</v>
      </c>
      <c r="C48" s="13" t="s">
        <v>107</v>
      </c>
      <c r="F48" s="1"/>
      <c r="G48" s="1"/>
      <c r="H48" s="1"/>
      <c r="I48" s="1"/>
      <c r="J48" s="1"/>
    </row>
    <row r="49" spans="3:10" ht="12.75">
      <c r="C49" t="s">
        <v>146</v>
      </c>
      <c r="F49" s="1"/>
      <c r="G49" s="1"/>
      <c r="H49" s="1"/>
      <c r="I49" s="1"/>
      <c r="J49" s="1"/>
    </row>
    <row r="50" spans="6:10" ht="12.75">
      <c r="F50" s="1"/>
      <c r="G50" s="1"/>
      <c r="H50" s="1"/>
      <c r="I50" s="1"/>
      <c r="J50" s="1"/>
    </row>
    <row r="51" spans="2:10" ht="12.75">
      <c r="B51" s="13">
        <v>9</v>
      </c>
      <c r="C51" s="13" t="s">
        <v>108</v>
      </c>
      <c r="F51" s="1"/>
      <c r="G51" s="1"/>
      <c r="H51" s="1"/>
      <c r="I51" s="1"/>
      <c r="J51" s="1"/>
    </row>
    <row r="52" spans="3:10" ht="12.75">
      <c r="C52" t="s">
        <v>109</v>
      </c>
      <c r="F52" s="1"/>
      <c r="G52" s="1"/>
      <c r="H52" s="1"/>
      <c r="I52" s="1"/>
      <c r="J52" s="1"/>
    </row>
    <row r="53" spans="6:10" ht="12.75">
      <c r="F53" s="1"/>
      <c r="G53" s="1"/>
      <c r="H53" s="1"/>
      <c r="I53" s="1"/>
      <c r="J53" s="1"/>
    </row>
    <row r="54" spans="2:10" ht="12.75">
      <c r="B54" s="13">
        <v>10</v>
      </c>
      <c r="C54" s="13" t="s">
        <v>110</v>
      </c>
      <c r="F54" s="1"/>
      <c r="G54" s="1"/>
      <c r="H54" s="1"/>
      <c r="I54" s="1"/>
      <c r="J54" s="1"/>
    </row>
    <row r="55" spans="3:10" ht="12.75">
      <c r="C55" t="s">
        <v>111</v>
      </c>
      <c r="F55" s="1"/>
      <c r="G55" s="1"/>
      <c r="H55" s="1"/>
      <c r="I55" s="1"/>
      <c r="J55" s="1"/>
    </row>
    <row r="56" spans="6:10" ht="12.75">
      <c r="F56" s="1"/>
      <c r="G56" s="1"/>
      <c r="H56" s="1"/>
      <c r="I56" s="1"/>
      <c r="J56" s="1"/>
    </row>
    <row r="57" spans="2:10" ht="12.75">
      <c r="B57" s="13">
        <v>11</v>
      </c>
      <c r="C57" s="13" t="s">
        <v>112</v>
      </c>
      <c r="F57" s="1"/>
      <c r="G57" s="1"/>
      <c r="H57" s="1"/>
      <c r="I57" s="1"/>
      <c r="J57" s="1"/>
    </row>
    <row r="58" spans="3:10" ht="12.75">
      <c r="C58" t="s">
        <v>141</v>
      </c>
      <c r="F58" s="1"/>
      <c r="G58" s="1"/>
      <c r="H58" s="1"/>
      <c r="I58" s="1"/>
      <c r="J58" s="1"/>
    </row>
    <row r="59" spans="6:10" ht="12.75">
      <c r="F59" s="1"/>
      <c r="G59" s="1"/>
      <c r="H59" s="1"/>
      <c r="I59" s="1"/>
      <c r="J59" s="1"/>
    </row>
    <row r="60" spans="2:10" ht="12.75">
      <c r="B60" s="13">
        <v>12</v>
      </c>
      <c r="C60" s="13" t="s">
        <v>113</v>
      </c>
      <c r="F60" s="1"/>
      <c r="G60" s="1"/>
      <c r="H60" s="1"/>
      <c r="I60" s="1"/>
      <c r="J60" s="1"/>
    </row>
    <row r="61" spans="3:10" ht="12.75">
      <c r="C61" t="s">
        <v>163</v>
      </c>
      <c r="F61" s="1"/>
      <c r="G61" s="1"/>
      <c r="H61" s="1"/>
      <c r="I61" s="1"/>
      <c r="J61" s="1"/>
    </row>
    <row r="62" spans="6:10" ht="12.75">
      <c r="F62" s="1"/>
      <c r="G62" s="1"/>
      <c r="H62" s="1"/>
      <c r="I62" s="1"/>
      <c r="J62" s="1"/>
    </row>
    <row r="63" spans="6:10" ht="12.75">
      <c r="F63" s="33" t="s">
        <v>120</v>
      </c>
      <c r="G63" s="33" t="s">
        <v>121</v>
      </c>
      <c r="H63" s="1"/>
      <c r="I63" s="33" t="s">
        <v>1</v>
      </c>
      <c r="J63" s="1"/>
    </row>
    <row r="64" spans="3:10" ht="12.75">
      <c r="C64" s="13" t="s">
        <v>122</v>
      </c>
      <c r="F64" s="1"/>
      <c r="G64" s="1"/>
      <c r="H64" s="1"/>
      <c r="I64" s="1"/>
      <c r="J64" s="1"/>
    </row>
    <row r="65" spans="6:10" ht="12.75">
      <c r="F65" s="1"/>
      <c r="G65" s="1"/>
      <c r="H65" s="1"/>
      <c r="I65" s="1"/>
      <c r="J65" s="1"/>
    </row>
    <row r="66" spans="4:10" ht="12.75">
      <c r="D66" t="s">
        <v>4</v>
      </c>
      <c r="F66" s="1">
        <v>5279</v>
      </c>
      <c r="G66" s="1">
        <v>263</v>
      </c>
      <c r="H66" s="1"/>
      <c r="I66" s="1">
        <f>G66+F66</f>
        <v>5542</v>
      </c>
      <c r="J66" s="1"/>
    </row>
    <row r="67" spans="4:10" ht="12.75">
      <c r="D67" t="s">
        <v>123</v>
      </c>
      <c r="F67" s="1">
        <v>5000</v>
      </c>
      <c r="G67" s="1">
        <v>0</v>
      </c>
      <c r="H67" s="1"/>
      <c r="I67" s="1">
        <f>G67+F67</f>
        <v>5000</v>
      </c>
      <c r="J67" s="1"/>
    </row>
    <row r="68" spans="6:10" ht="12.75">
      <c r="F68" s="21">
        <f>F67+F66</f>
        <v>10279</v>
      </c>
      <c r="G68" s="21">
        <f>G67+G66</f>
        <v>263</v>
      </c>
      <c r="H68" s="1"/>
      <c r="I68" s="21">
        <f>I67+I66</f>
        <v>10542</v>
      </c>
      <c r="J68" s="1"/>
    </row>
    <row r="69" spans="3:10" ht="12.75">
      <c r="C69" s="13" t="s">
        <v>124</v>
      </c>
      <c r="F69" s="1"/>
      <c r="G69" s="1"/>
      <c r="H69" s="1"/>
      <c r="I69" s="1"/>
      <c r="J69" s="1"/>
    </row>
    <row r="70" spans="6:10" ht="12.75">
      <c r="F70" s="1"/>
      <c r="G70" s="1"/>
      <c r="H70" s="1"/>
      <c r="I70" s="1"/>
      <c r="J70" s="1"/>
    </row>
    <row r="71" spans="4:10" ht="12.75">
      <c r="D71" t="s">
        <v>4</v>
      </c>
      <c r="F71" s="1">
        <v>818</v>
      </c>
      <c r="G71" s="1">
        <v>32</v>
      </c>
      <c r="H71" s="1"/>
      <c r="I71" s="1">
        <f>G71+F71</f>
        <v>850</v>
      </c>
      <c r="J71" s="1"/>
    </row>
    <row r="72" spans="4:10" ht="12.75">
      <c r="D72" t="s">
        <v>123</v>
      </c>
      <c r="F72" s="1">
        <v>8286</v>
      </c>
      <c r="G72" s="1">
        <v>2516</v>
      </c>
      <c r="H72" s="1"/>
      <c r="I72" s="1">
        <f>G72+F72</f>
        <v>10802</v>
      </c>
      <c r="J72" s="1"/>
    </row>
    <row r="73" spans="6:10" ht="12.75">
      <c r="F73" s="21">
        <f>F72+F71</f>
        <v>9104</v>
      </c>
      <c r="G73" s="21">
        <f>G72+G71</f>
        <v>2548</v>
      </c>
      <c r="H73" s="1"/>
      <c r="I73" s="21">
        <f>I72+I71</f>
        <v>11652</v>
      </c>
      <c r="J73" s="1"/>
    </row>
    <row r="74" spans="3:10" ht="12.75">
      <c r="C74" s="13" t="s">
        <v>1</v>
      </c>
      <c r="F74" s="12"/>
      <c r="G74" s="12"/>
      <c r="H74" s="1"/>
      <c r="I74" s="12"/>
      <c r="J74" s="1"/>
    </row>
    <row r="75" spans="6:10" ht="12.75">
      <c r="F75" s="12"/>
      <c r="G75" s="12"/>
      <c r="H75" s="1"/>
      <c r="I75" s="12"/>
      <c r="J75" s="1"/>
    </row>
    <row r="76" spans="2:10" ht="12.75">
      <c r="B76" s="13">
        <v>13</v>
      </c>
      <c r="C76" s="13" t="s">
        <v>125</v>
      </c>
      <c r="F76" s="1"/>
      <c r="G76" s="1"/>
      <c r="H76" s="1"/>
      <c r="I76" s="1"/>
      <c r="J76" s="1"/>
    </row>
    <row r="77" spans="3:10" ht="12.75">
      <c r="C77" t="s">
        <v>177</v>
      </c>
      <c r="F77" s="1"/>
      <c r="G77" s="1"/>
      <c r="H77" s="1"/>
      <c r="I77" s="1"/>
      <c r="J77" s="1"/>
    </row>
    <row r="78" spans="3:10" ht="12.75">
      <c r="C78" t="s">
        <v>182</v>
      </c>
      <c r="F78" s="1"/>
      <c r="G78" s="1"/>
      <c r="H78" s="1"/>
      <c r="I78" s="1"/>
      <c r="J78" s="1"/>
    </row>
    <row r="79" spans="3:10" ht="12.75">
      <c r="C79" t="s">
        <v>183</v>
      </c>
      <c r="F79" s="1"/>
      <c r="G79" s="1"/>
      <c r="H79" s="1"/>
      <c r="I79" s="1"/>
      <c r="J79" s="1"/>
    </row>
    <row r="80" spans="3:10" ht="12.75">
      <c r="C80" t="s">
        <v>126</v>
      </c>
      <c r="F80" s="1"/>
      <c r="G80" s="1"/>
      <c r="H80" s="1"/>
      <c r="I80" s="1"/>
      <c r="J80" s="1"/>
    </row>
    <row r="81" spans="6:10" ht="12.75">
      <c r="F81" s="1"/>
      <c r="G81" s="1"/>
      <c r="H81" s="1"/>
      <c r="I81" s="1"/>
      <c r="J81" s="1"/>
    </row>
    <row r="82" spans="3:10" ht="12.75">
      <c r="C82" t="s">
        <v>174</v>
      </c>
      <c r="F82" s="1"/>
      <c r="G82" s="1"/>
      <c r="H82" s="1"/>
      <c r="I82" s="1"/>
      <c r="J82" s="1"/>
    </row>
    <row r="83" spans="6:10" ht="12.75">
      <c r="F83" s="1"/>
      <c r="G83" s="1"/>
      <c r="H83" s="1"/>
      <c r="I83" s="1"/>
      <c r="J83" s="1"/>
    </row>
    <row r="84" spans="2:10" ht="12.75">
      <c r="B84" s="13">
        <v>14</v>
      </c>
      <c r="C84" s="13" t="s">
        <v>127</v>
      </c>
      <c r="F84" s="1"/>
      <c r="G84" s="1"/>
      <c r="H84" s="1"/>
      <c r="I84" s="1"/>
      <c r="J84" s="1"/>
    </row>
    <row r="85" spans="3:10" ht="12.75">
      <c r="C85" t="s">
        <v>179</v>
      </c>
      <c r="F85" s="1"/>
      <c r="G85" s="1"/>
      <c r="H85" s="1"/>
      <c r="I85" s="1"/>
      <c r="J85" s="1"/>
    </row>
    <row r="86" spans="3:10" ht="12.75">
      <c r="C86" t="s">
        <v>164</v>
      </c>
      <c r="F86" s="1"/>
      <c r="G86" s="1"/>
      <c r="H86" s="1"/>
      <c r="I86" s="1"/>
      <c r="J86" s="1"/>
    </row>
    <row r="87" spans="6:10" ht="12.75">
      <c r="F87" s="1"/>
      <c r="G87" s="1"/>
      <c r="H87" s="1"/>
      <c r="I87" s="1"/>
      <c r="J87" s="1"/>
    </row>
    <row r="88" spans="2:10" ht="12.75">
      <c r="B88" s="13">
        <v>15</v>
      </c>
      <c r="C88" s="13" t="s">
        <v>128</v>
      </c>
      <c r="F88" s="1"/>
      <c r="G88" s="1"/>
      <c r="H88" s="1"/>
      <c r="I88" s="1"/>
      <c r="J88" s="1"/>
    </row>
    <row r="89" spans="3:10" ht="12.75">
      <c r="C89" t="s">
        <v>165</v>
      </c>
      <c r="F89" s="1"/>
      <c r="G89" s="1"/>
      <c r="H89" s="1"/>
      <c r="I89" s="1"/>
      <c r="J89" s="1"/>
    </row>
    <row r="90" spans="3:10" ht="12.75">
      <c r="C90" t="s">
        <v>178</v>
      </c>
      <c r="F90" s="1"/>
      <c r="G90" s="1"/>
      <c r="H90" s="1"/>
      <c r="I90" s="1"/>
      <c r="J90" s="1"/>
    </row>
    <row r="91" spans="3:10" ht="12.75">
      <c r="C91" t="s">
        <v>166</v>
      </c>
      <c r="F91" s="1"/>
      <c r="G91" s="1"/>
      <c r="H91" s="1"/>
      <c r="I91" s="1"/>
      <c r="J91" s="1"/>
    </row>
    <row r="92" spans="6:10" ht="12.75">
      <c r="F92" s="1"/>
      <c r="G92" s="1"/>
      <c r="H92" s="1"/>
      <c r="I92" s="1"/>
      <c r="J92" s="1"/>
    </row>
    <row r="93" spans="2:10" ht="12.75">
      <c r="B93" s="13">
        <v>16</v>
      </c>
      <c r="C93" s="13" t="s">
        <v>129</v>
      </c>
      <c r="F93" s="1"/>
      <c r="G93" s="1"/>
      <c r="H93" s="1"/>
      <c r="I93" s="1"/>
      <c r="J93" s="1"/>
    </row>
    <row r="94" spans="3:10" ht="12.75">
      <c r="C94" t="s">
        <v>130</v>
      </c>
      <c r="F94" s="1"/>
      <c r="G94" s="1"/>
      <c r="H94" s="1"/>
      <c r="I94" s="1"/>
      <c r="J94" s="1"/>
    </row>
    <row r="95" spans="3:10" ht="12.75">
      <c r="C95" t="s">
        <v>131</v>
      </c>
      <c r="F95" s="1"/>
      <c r="G95" s="1"/>
      <c r="H95" s="1"/>
      <c r="I95" s="1"/>
      <c r="J95" s="1"/>
    </row>
    <row r="96" spans="6:10" ht="12.75">
      <c r="F96" s="1"/>
      <c r="G96" s="1"/>
      <c r="H96" s="1"/>
      <c r="I96" s="1"/>
      <c r="J96" s="1"/>
    </row>
    <row r="97" spans="2:10" ht="12.75">
      <c r="B97" s="13">
        <v>17</v>
      </c>
      <c r="C97" s="13" t="s">
        <v>132</v>
      </c>
      <c r="F97" s="1"/>
      <c r="G97" s="1"/>
      <c r="H97" s="1"/>
      <c r="I97" s="1"/>
      <c r="J97" s="1"/>
    </row>
    <row r="98" spans="2:10" ht="12.75">
      <c r="B98" s="13"/>
      <c r="C98" s="24" t="s">
        <v>147</v>
      </c>
      <c r="F98" s="1"/>
      <c r="G98" s="1"/>
      <c r="H98" s="1"/>
      <c r="I98" s="1"/>
      <c r="J98" s="1"/>
    </row>
    <row r="99" spans="2:10" ht="12.75">
      <c r="B99" s="13"/>
      <c r="C99" s="37" t="s">
        <v>175</v>
      </c>
      <c r="F99" s="1"/>
      <c r="G99" s="1"/>
      <c r="H99" s="1"/>
      <c r="I99" s="1"/>
      <c r="J99" s="1"/>
    </row>
    <row r="100" spans="2:10" ht="12.75">
      <c r="B100" s="13"/>
      <c r="C100" s="24" t="s">
        <v>148</v>
      </c>
      <c r="F100" s="1"/>
      <c r="G100" s="1"/>
      <c r="H100" s="1"/>
      <c r="I100" s="1"/>
      <c r="J100" s="1"/>
    </row>
    <row r="101" spans="6:10" ht="12.75">
      <c r="F101" s="1"/>
      <c r="G101" s="1"/>
      <c r="H101" s="1"/>
      <c r="I101" s="1"/>
      <c r="J101" s="1"/>
    </row>
    <row r="102" spans="2:10" ht="12.75">
      <c r="B102" s="13">
        <v>18</v>
      </c>
      <c r="C102" s="13" t="s">
        <v>133</v>
      </c>
      <c r="F102" s="1"/>
      <c r="G102" s="1"/>
      <c r="H102" s="1"/>
      <c r="I102" s="1"/>
      <c r="J102" s="1"/>
    </row>
    <row r="103" spans="3:10" ht="12.75">
      <c r="C103" t="s">
        <v>176</v>
      </c>
      <c r="F103" s="1"/>
      <c r="G103" s="1"/>
      <c r="H103" s="1"/>
      <c r="I103" s="1"/>
      <c r="J103" s="1"/>
    </row>
    <row r="104" spans="3:10" ht="12.75">
      <c r="C104" t="s">
        <v>167</v>
      </c>
      <c r="F104" s="1"/>
      <c r="G104" s="1"/>
      <c r="H104" s="1"/>
      <c r="I104" s="1"/>
      <c r="J104" s="1"/>
    </row>
    <row r="105" spans="3:10" ht="12.75">
      <c r="C105" t="s">
        <v>185</v>
      </c>
      <c r="F105" s="1"/>
      <c r="G105" s="1"/>
      <c r="H105" s="1"/>
      <c r="I105" s="1"/>
      <c r="J105" s="1"/>
    </row>
    <row r="106" spans="3:10" ht="12.75">
      <c r="C106" t="s">
        <v>149</v>
      </c>
      <c r="F106" s="1"/>
      <c r="G106" s="1"/>
      <c r="H106" s="1"/>
      <c r="I106" s="1"/>
      <c r="J106" s="1"/>
    </row>
    <row r="107" spans="3:10" ht="12.75">
      <c r="C107" t="s">
        <v>150</v>
      </c>
      <c r="F107" s="1"/>
      <c r="G107" s="1"/>
      <c r="H107" s="1"/>
      <c r="I107" s="1"/>
      <c r="J107" s="1"/>
    </row>
    <row r="108" spans="3:10" ht="12.75">
      <c r="C108" t="s">
        <v>151</v>
      </c>
      <c r="F108" s="1"/>
      <c r="G108" s="1"/>
      <c r="H108" s="1"/>
      <c r="I108" s="1"/>
      <c r="J108" s="1"/>
    </row>
    <row r="109" spans="3:10" ht="12.75">
      <c r="C109" t="s">
        <v>168</v>
      </c>
      <c r="F109" s="1"/>
      <c r="G109" s="1"/>
      <c r="H109" s="1"/>
      <c r="I109" s="1"/>
      <c r="J109" s="1"/>
    </row>
    <row r="110" spans="3:10" ht="12.75">
      <c r="C110" t="s">
        <v>169</v>
      </c>
      <c r="F110" s="1"/>
      <c r="G110" s="1"/>
      <c r="H110" s="1"/>
      <c r="I110" s="1"/>
      <c r="J110" s="1"/>
    </row>
    <row r="111" spans="6:10" ht="12.75">
      <c r="F111" s="1"/>
      <c r="G111" s="1"/>
      <c r="H111" s="1"/>
      <c r="I111" s="1"/>
      <c r="J111" s="1"/>
    </row>
    <row r="112" spans="2:10" ht="12.75">
      <c r="B112" s="13">
        <v>19</v>
      </c>
      <c r="C112" s="13" t="s">
        <v>134</v>
      </c>
      <c r="F112" s="1"/>
      <c r="G112" s="1"/>
      <c r="H112" s="1"/>
      <c r="I112" s="1"/>
      <c r="J112" s="1"/>
    </row>
    <row r="113" spans="3:10" ht="12.75">
      <c r="C113" t="s">
        <v>135</v>
      </c>
      <c r="F113" s="1"/>
      <c r="G113" s="1"/>
      <c r="H113" s="1"/>
      <c r="I113" s="1"/>
      <c r="J113" s="1"/>
    </row>
    <row r="114" spans="3:10" ht="12.75">
      <c r="C114" t="s">
        <v>180</v>
      </c>
      <c r="F114" s="1"/>
      <c r="G114" s="1"/>
      <c r="H114" s="1"/>
      <c r="I114" s="1"/>
      <c r="J114" s="1"/>
    </row>
    <row r="115" spans="2:10" ht="12.75">
      <c r="B115" s="13"/>
      <c r="C115" s="24" t="s">
        <v>171</v>
      </c>
      <c r="F115" s="1"/>
      <c r="G115" s="1"/>
      <c r="H115" s="1"/>
      <c r="I115" s="1"/>
      <c r="J115" s="1"/>
    </row>
    <row r="116" spans="2:3" ht="12.75">
      <c r="B116" s="13"/>
      <c r="C116" s="24" t="s">
        <v>172</v>
      </c>
    </row>
    <row r="117" spans="2:3" ht="12.75">
      <c r="B117" s="13"/>
      <c r="C117" s="24" t="s">
        <v>173</v>
      </c>
    </row>
    <row r="118" spans="2:3" ht="12.75">
      <c r="B118" s="13"/>
      <c r="C118" s="24" t="s">
        <v>181</v>
      </c>
    </row>
    <row r="119" spans="2:3" ht="12.75">
      <c r="B119" s="13"/>
      <c r="C119" s="24"/>
    </row>
    <row r="120" spans="2:3" ht="12.75">
      <c r="B120" s="13">
        <v>20</v>
      </c>
      <c r="C120" s="13" t="s">
        <v>152</v>
      </c>
    </row>
    <row r="121" spans="2:3" ht="12.75">
      <c r="B121" s="13"/>
      <c r="C121" s="24" t="s">
        <v>153</v>
      </c>
    </row>
    <row r="122" spans="2:3" ht="12.75">
      <c r="B122" s="13"/>
      <c r="C122" s="24"/>
    </row>
    <row r="123" spans="2:3" ht="12.75">
      <c r="B123" s="13">
        <v>21</v>
      </c>
      <c r="C123" s="13" t="s">
        <v>154</v>
      </c>
    </row>
    <row r="124" spans="2:3" ht="12.75">
      <c r="B124" s="13"/>
      <c r="C124" s="24" t="s">
        <v>155</v>
      </c>
    </row>
    <row r="125" spans="2:3" ht="12.75">
      <c r="B125" s="13"/>
      <c r="C125" s="24"/>
    </row>
    <row r="126" ht="12.75">
      <c r="B126" t="s">
        <v>136</v>
      </c>
    </row>
    <row r="127" ht="12.75">
      <c r="B127" t="s">
        <v>170</v>
      </c>
    </row>
  </sheetData>
  <mergeCells count="9">
    <mergeCell ref="B11:J11"/>
    <mergeCell ref="F30:G30"/>
    <mergeCell ref="I30:J30"/>
    <mergeCell ref="F19:G19"/>
    <mergeCell ref="I19:J19"/>
    <mergeCell ref="B6:J6"/>
    <mergeCell ref="B7:J7"/>
    <mergeCell ref="B9:J9"/>
    <mergeCell ref="B10:J10"/>
  </mergeCells>
  <printOptions/>
  <pageMargins left="0.75" right="0.75" top="1" bottom="1" header="0.5" footer="0.5"/>
  <pageSetup fitToHeight="6" horizontalDpi="300" verticalDpi="300" orientation="portrait" paperSize="9" scale="84" r:id="rId2"/>
  <rowBreaks count="2" manualBreakCount="2">
    <brk id="59" max="9" man="1"/>
    <brk id="111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TransOcean Logistic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TransOcean Logistic Sdn Bhd</dc:creator>
  <cp:keywords/>
  <dc:description/>
  <cp:lastModifiedBy>Prefered Customer</cp:lastModifiedBy>
  <cp:lastPrinted>2000-07-27T09:40:08Z</cp:lastPrinted>
  <dcterms:created xsi:type="dcterms:W3CDTF">1999-08-30T07:15:06Z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